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23820"/>
  <mc:AlternateContent xmlns:mc="http://schemas.openxmlformats.org/markup-compatibility/2006">
    <mc:Choice Requires="x15">
      <x15ac:absPath xmlns:x15ac="http://schemas.microsoft.com/office/spreadsheetml/2010/11/ac" url="F:\Havlíček\2019\kliniky\K30\"/>
    </mc:Choice>
  </mc:AlternateContent>
  <xr:revisionPtr revIDLastSave="0" documentId="13_ncr:1_{8E04315E-A73A-4F7F-80DF-14F9A9D7FA0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3011" sheetId="8" r:id="rId1"/>
    <sheet name="kumul VZZ 3011" sheetId="9" state="hidden" r:id="rId2"/>
    <sheet name="kumul VZZ 3001" sheetId="10" state="hidden" r:id="rId3"/>
    <sheet name="9_2018-4_2019" sheetId="25" state="hidden" r:id="rId4"/>
    <sheet name="1_2018-4_2019" sheetId="26" state="hidden" r:id="rId5"/>
    <sheet name="kumul 3011 rok_2018" sheetId="11" r:id="rId6"/>
    <sheet name="kumul 3011 rok_2019" sheetId="13" state="hidden" r:id="rId7"/>
    <sheet name="kumul 3011 rok_2019 II" sheetId="30" r:id="rId8"/>
    <sheet name="kumul 3011 rok_2019 III" sheetId="31" r:id="rId9"/>
    <sheet name="kumul 3001 rok_2018" sheetId="12" r:id="rId10"/>
    <sheet name="kumul 3001 rok_2019 III" sheetId="32" r:id="rId11"/>
    <sheet name="kumul 3001 rok_2019" sheetId="14" state="hidden" r:id="rId12"/>
    <sheet name="kumul 3001 rok 2019 II" sheetId="29" state="hidden" r:id="rId13"/>
    <sheet name="data" sheetId="18" state="hidden" r:id="rId14"/>
    <sheet name="data (2)" sheetId="24" state="hidden" r:id="rId15"/>
  </sheets>
  <externalReferences>
    <externalReference r:id="rId16"/>
    <externalReference r:id="rId17"/>
    <externalReference r:id="rId18"/>
    <externalReference r:id="rId19"/>
  </externalReferences>
  <definedNames>
    <definedName name="_xlnm._FilterDatabase" localSheetId="14" hidden="1">'data (2)'!$A$1:$E$73</definedName>
    <definedName name="aktRok">[1]nastavení!$D$16</definedName>
    <definedName name="AS2DocOpenMode" hidden="1">"AS2DocumentEdit"</definedName>
    <definedName name="AS2HasNoAutoHeaderFooter" hidden="1">" "</definedName>
    <definedName name="ay">#REF!</definedName>
    <definedName name="cf" hidden="1">{#N/A,#N/A,FALSE,"Aging Summary";#N/A,#N/A,FALSE,"Ratio Analysis";#N/A,#N/A,FALSE,"Test 120 Day Accts";#N/A,#N/A,FALSE,"Tickmarks"}</definedName>
    <definedName name="CFrows">[2]Languages!$A$280:$E$319</definedName>
    <definedName name="Client2">#REF!</definedName>
    <definedName name="ClientID">#REF!</definedName>
    <definedName name="ClientID1">#REF!</definedName>
    <definedName name="ClientID2">#REF!</definedName>
    <definedName name="ClientIDI">#REF!</definedName>
    <definedName name="ClientN">#REF!</definedName>
    <definedName name="_xlnm.Database">#REF!</definedName>
    <definedName name="Divider">#REF!</definedName>
    <definedName name="Excel_BuiltIn__FilterDatabase_2">#REF!</definedName>
    <definedName name="Excel_BuiltIn__FilterDatabase_2_1">#REF!</definedName>
    <definedName name="Excel_BuiltIn__FilterDatabase_9">#REF!</definedName>
    <definedName name="HeadDetCz">"Text 7"</definedName>
    <definedName name="HeadDetEn">"Text 8"</definedName>
    <definedName name="HeadingsCF">[3]Languages!$B$322:$D$334</definedName>
    <definedName name="HeadingsPL">[3]Languages!$B$238:$D$250</definedName>
    <definedName name="KPp">[1]nastavení!$B$45:$C$51</definedName>
    <definedName name="Lang">[3]MENU!$G$28</definedName>
    <definedName name="_xlnm.Print_Area" localSheetId="0">'3011'!$R$1:$AE$33</definedName>
    <definedName name="procSankce">[1]nastavení!$C$21</definedName>
    <definedName name="Q">#REF!</definedName>
    <definedName name="refProcS">[1]nastavení!$E$19</definedName>
    <definedName name="refrok">[1]nastavení!$C$17</definedName>
    <definedName name="TEST" hidden="1">{#N/A,#N/A,FALSE,"Aging Summary";#N/A,#N/A,FALSE,"Ratio Analysis";#N/A,#N/A,FALSE,"Test 120 Day Accts";#N/A,#N/A,FALSE,"Tickmarks"}</definedName>
    <definedName name="TESTII">#REF!</definedName>
    <definedName name="TESTIII">#REF!</definedName>
    <definedName name="TETS" hidden="1">{#N/A,#N/A,FALSE,"Aging Summary";#N/A,#N/A,FALSE,"Ratio Analysis";#N/A,#N/A,FALSE,"Test 120 Day Accts";#N/A,#N/A,FALSE,"Tickmarks"}</definedName>
    <definedName name="TextRefCopy1">#REF!</definedName>
    <definedName name="TextRefCopy2">#REF!</definedName>
    <definedName name="TextRefCopyRangeCount" hidden="1">1</definedName>
    <definedName name="tw" hidden="1">{#N/A,#N/A,FALSE,"Aging Summary";#N/A,#N/A,FALSE,"Ratio Analysis";#N/A,#N/A,FALSE,"Test 120 Day Accts";#N/A,#N/A,FALSE,"Tickmarks"}</definedName>
    <definedName name="wrn" hidden="1">{#N/A,#N/A,FALSE,"Aging Summary";#N/A,#N/A,FALSE,"Ratio Analysis";#N/A,#N/A,FALSE,"Test 120 Day Accts";#N/A,#N/A,FALSE,"Tickmarks"}</definedName>
    <definedName name="wrn.Aging._.and._.Trend._.Analysis." hidden="1">{#N/A,#N/A,FALSE,"Aging Summary";#N/A,#N/A,FALSE,"Ratio Analysis";#N/A,#N/A,FALSE,"Test 120 Day Accts";#N/A,#N/A,FALSE,"Tickmarks"}</definedName>
    <definedName name="XMESIC">[4]nastavení!$B$17</definedName>
    <definedName name="xxx">#REF!</definedName>
    <definedName name="Year">#REF!</definedName>
    <definedName name="YearEnd">#REF!</definedName>
    <definedName name="Years">#REF!</definedName>
    <definedName name="Years1">#REF!</definedName>
    <definedName name="ZP">[4]nastavení!$B$20:$B$30</definedName>
  </definedNames>
  <calcPr calcId="191029"/>
  <pivotCaches>
    <pivotCache cacheId="2" r:id="rId20"/>
    <pivotCache cacheId="3" r:id="rId21"/>
  </pivotCaches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2" i="31" l="1"/>
  <c r="O2" i="31"/>
  <c r="N2" i="31"/>
  <c r="M2" i="31"/>
  <c r="L2" i="31"/>
  <c r="K2" i="31"/>
  <c r="J2" i="31"/>
  <c r="I2" i="31"/>
  <c r="H2" i="31"/>
  <c r="G2" i="31"/>
  <c r="F2" i="31"/>
  <c r="E2" i="31"/>
  <c r="D2" i="31"/>
  <c r="AD13" i="8"/>
  <c r="AC13" i="8"/>
  <c r="AB13" i="8"/>
  <c r="AA13" i="8"/>
  <c r="AD11" i="8"/>
  <c r="AC11" i="8"/>
  <c r="AB11" i="8"/>
  <c r="AA11" i="8"/>
  <c r="AD9" i="8"/>
  <c r="AC9" i="8"/>
  <c r="AB9" i="8"/>
  <c r="AA9" i="8"/>
  <c r="AD8" i="8"/>
  <c r="AC8" i="8"/>
  <c r="AB8" i="8"/>
  <c r="AA8" i="8"/>
  <c r="AD7" i="8" l="1"/>
  <c r="AC7" i="8"/>
  <c r="AB7" i="8"/>
  <c r="AA7" i="8"/>
  <c r="AD61" i="8" l="1"/>
  <c r="AC61" i="8"/>
  <c r="AB61" i="8"/>
  <c r="AA61" i="8"/>
  <c r="AD57" i="8"/>
  <c r="AC57" i="8"/>
  <c r="AB57" i="8"/>
  <c r="AA57" i="8"/>
  <c r="AD56" i="8"/>
  <c r="AC56" i="8"/>
  <c r="AB56" i="8"/>
  <c r="AA56" i="8"/>
  <c r="AD52" i="8"/>
  <c r="AC52" i="8"/>
  <c r="AB52" i="8"/>
  <c r="AA52" i="8"/>
  <c r="AD51" i="8"/>
  <c r="AC51" i="8"/>
  <c r="AB51" i="8"/>
  <c r="AA51" i="8"/>
  <c r="AD22" i="8" l="1"/>
  <c r="AC22" i="8"/>
  <c r="AB22" i="8"/>
  <c r="AA22" i="8"/>
  <c r="Z22" i="8" l="1"/>
  <c r="Y22" i="8"/>
  <c r="X22" i="8"/>
  <c r="W22" i="8"/>
  <c r="Z61" i="8" l="1"/>
  <c r="Y61" i="8"/>
  <c r="X61" i="8"/>
  <c r="W61" i="8"/>
  <c r="Z57" i="8" l="1"/>
  <c r="Y57" i="8"/>
  <c r="X57" i="8"/>
  <c r="W57" i="8"/>
  <c r="Z56" i="8"/>
  <c r="Y56" i="8"/>
  <c r="X56" i="8"/>
  <c r="W56" i="8"/>
  <c r="Z52" i="8"/>
  <c r="Y52" i="8"/>
  <c r="X52" i="8"/>
  <c r="W52" i="8"/>
  <c r="Z51" i="8"/>
  <c r="Y51" i="8"/>
  <c r="X51" i="8"/>
  <c r="W51" i="8"/>
  <c r="Z11" i="8" l="1"/>
  <c r="Y11" i="8"/>
  <c r="X11" i="8"/>
  <c r="W11" i="8"/>
  <c r="Z9" i="8"/>
  <c r="Y9" i="8"/>
  <c r="X9" i="8"/>
  <c r="W9" i="8"/>
  <c r="Z8" i="8"/>
  <c r="Y8" i="8"/>
  <c r="X8" i="8"/>
  <c r="W8" i="8"/>
  <c r="Z7" i="8"/>
  <c r="Y7" i="8"/>
  <c r="X7" i="8"/>
  <c r="W7" i="8"/>
  <c r="Y2" i="8" l="1"/>
  <c r="W3" i="8" l="1"/>
  <c r="Y3" i="8" s="1"/>
  <c r="V22" i="8"/>
  <c r="U22" i="8"/>
  <c r="T22" i="8"/>
  <c r="S22" i="8"/>
  <c r="C22" i="8"/>
  <c r="D22" i="8"/>
  <c r="E22" i="8"/>
  <c r="F22" i="8"/>
  <c r="G22" i="8"/>
  <c r="H22" i="8"/>
  <c r="B22" i="8"/>
  <c r="T33" i="26"/>
  <c r="T32" i="26"/>
  <c r="T31" i="26"/>
  <c r="T30" i="26"/>
  <c r="T29" i="26"/>
  <c r="T28" i="26"/>
  <c r="T27" i="26"/>
  <c r="S33" i="26"/>
  <c r="S32" i="26"/>
  <c r="S31" i="26"/>
  <c r="S30" i="26"/>
  <c r="S29" i="26"/>
  <c r="S28" i="26"/>
  <c r="S27" i="26"/>
  <c r="R33" i="26"/>
  <c r="R32" i="26"/>
  <c r="R31" i="26"/>
  <c r="R30" i="26"/>
  <c r="R29" i="26"/>
  <c r="R28" i="26"/>
  <c r="R27" i="26"/>
  <c r="Q33" i="26"/>
  <c r="Q32" i="26"/>
  <c r="Q31" i="26"/>
  <c r="Q30" i="26"/>
  <c r="Q29" i="26"/>
  <c r="Q28" i="26"/>
  <c r="Q27" i="26"/>
  <c r="P33" i="26"/>
  <c r="P32" i="26"/>
  <c r="P31" i="26"/>
  <c r="P30" i="26"/>
  <c r="P29" i="26"/>
  <c r="P28" i="26"/>
  <c r="P27" i="26"/>
  <c r="O33" i="26"/>
  <c r="O32" i="26"/>
  <c r="O31" i="26"/>
  <c r="O30" i="26"/>
  <c r="O29" i="26"/>
  <c r="O28" i="26"/>
  <c r="O27" i="26"/>
  <c r="N33" i="26"/>
  <c r="N32" i="26"/>
  <c r="N31" i="26"/>
  <c r="N30" i="26"/>
  <c r="N29" i="26"/>
  <c r="N28" i="26"/>
  <c r="N27" i="26"/>
  <c r="M33" i="26"/>
  <c r="M32" i="26"/>
  <c r="M31" i="26"/>
  <c r="M30" i="26"/>
  <c r="M29" i="26"/>
  <c r="M28" i="26"/>
  <c r="M27" i="26"/>
  <c r="L33" i="26"/>
  <c r="L32" i="26"/>
  <c r="L31" i="26"/>
  <c r="L30" i="26"/>
  <c r="L29" i="26"/>
  <c r="L28" i="26"/>
  <c r="L27" i="26"/>
  <c r="K33" i="26"/>
  <c r="H33" i="26"/>
  <c r="J33" i="26"/>
  <c r="K32" i="26"/>
  <c r="K31" i="26"/>
  <c r="K30" i="26"/>
  <c r="K29" i="26"/>
  <c r="K28" i="26"/>
  <c r="K27" i="26"/>
  <c r="J32" i="26"/>
  <c r="J31" i="26"/>
  <c r="J30" i="26"/>
  <c r="J29" i="26"/>
  <c r="J28" i="26"/>
  <c r="J27" i="26"/>
  <c r="I33" i="26"/>
  <c r="I32" i="26"/>
  <c r="I31" i="26"/>
  <c r="I30" i="26"/>
  <c r="I29" i="26"/>
  <c r="I28" i="26"/>
  <c r="I27" i="26"/>
  <c r="H32" i="26"/>
  <c r="H31" i="26"/>
  <c r="H30" i="26"/>
  <c r="H29" i="26"/>
  <c r="H28" i="26"/>
  <c r="H27" i="26"/>
  <c r="G33" i="26"/>
  <c r="G32" i="26"/>
  <c r="G31" i="26"/>
  <c r="G30" i="26"/>
  <c r="G29" i="26"/>
  <c r="G28" i="26"/>
  <c r="G27" i="26"/>
  <c r="F33" i="26"/>
  <c r="E33" i="26"/>
  <c r="D33" i="26"/>
  <c r="C33" i="26"/>
  <c r="F32" i="26"/>
  <c r="E32" i="26"/>
  <c r="D32" i="26"/>
  <c r="C32" i="26"/>
  <c r="F31" i="26"/>
  <c r="E31" i="26"/>
  <c r="D31" i="26"/>
  <c r="C31" i="26"/>
  <c r="F30" i="26"/>
  <c r="E30" i="26"/>
  <c r="D30" i="26"/>
  <c r="C30" i="26"/>
  <c r="F29" i="26"/>
  <c r="E29" i="26"/>
  <c r="D29" i="26"/>
  <c r="C29" i="26"/>
  <c r="F28" i="26"/>
  <c r="E28" i="26"/>
  <c r="D28" i="26"/>
  <c r="C28" i="26"/>
  <c r="F27" i="26"/>
  <c r="E27" i="26"/>
  <c r="D27" i="26"/>
  <c r="C27" i="26"/>
  <c r="L33" i="25"/>
  <c r="L32" i="25"/>
  <c r="L31" i="25"/>
  <c r="L30" i="25"/>
  <c r="L29" i="25"/>
  <c r="L28" i="25"/>
  <c r="L27" i="25"/>
  <c r="K33" i="25"/>
  <c r="K32" i="25"/>
  <c r="K31" i="25"/>
  <c r="K30" i="25"/>
  <c r="K29" i="25"/>
  <c r="K28" i="25"/>
  <c r="K27" i="25"/>
  <c r="J33" i="25"/>
  <c r="J32" i="25"/>
  <c r="J31" i="25"/>
  <c r="J30" i="25"/>
  <c r="J29" i="25"/>
  <c r="J28" i="25"/>
  <c r="J27" i="25"/>
  <c r="I33" i="25"/>
  <c r="I32" i="25"/>
  <c r="I31" i="25"/>
  <c r="I30" i="25"/>
  <c r="I29" i="25"/>
  <c r="I28" i="25"/>
  <c r="I27" i="25"/>
  <c r="H33" i="25"/>
  <c r="H32" i="25"/>
  <c r="H31" i="25"/>
  <c r="H30" i="25"/>
  <c r="H29" i="25"/>
  <c r="H28" i="25"/>
  <c r="H27" i="25"/>
  <c r="G33" i="25"/>
  <c r="G32" i="25"/>
  <c r="G31" i="25"/>
  <c r="G30" i="25"/>
  <c r="G29" i="25"/>
  <c r="G28" i="25"/>
  <c r="G27" i="25"/>
  <c r="F33" i="25"/>
  <c r="F32" i="25"/>
  <c r="F31" i="25"/>
  <c r="F30" i="25"/>
  <c r="F29" i="25"/>
  <c r="F28" i="25"/>
  <c r="F27" i="25"/>
  <c r="E33" i="25"/>
  <c r="E32" i="25"/>
  <c r="E31" i="25"/>
  <c r="E30" i="25"/>
  <c r="E29" i="25"/>
  <c r="E28" i="25"/>
  <c r="E27" i="25"/>
  <c r="D33" i="25"/>
  <c r="D32" i="25"/>
  <c r="D31" i="25"/>
  <c r="D30" i="25"/>
  <c r="D29" i="25"/>
  <c r="D28" i="25"/>
  <c r="D27" i="25"/>
  <c r="C27" i="25"/>
  <c r="C33" i="25"/>
  <c r="C32" i="25"/>
  <c r="C31" i="25"/>
  <c r="C30" i="25"/>
  <c r="C29" i="25"/>
  <c r="C28" i="25"/>
  <c r="V52" i="8" l="1"/>
  <c r="U52" i="8"/>
  <c r="T52" i="8"/>
  <c r="S52" i="8"/>
  <c r="V51" i="8"/>
  <c r="U51" i="8"/>
  <c r="T51" i="8"/>
  <c r="S51" i="8"/>
  <c r="V57" i="8"/>
  <c r="U57" i="8"/>
  <c r="T57" i="8"/>
  <c r="V56" i="8"/>
  <c r="U56" i="8"/>
  <c r="T56" i="8"/>
  <c r="S57" i="8"/>
  <c r="S56" i="8"/>
  <c r="V11" i="8"/>
  <c r="U11" i="8"/>
  <c r="T11" i="8"/>
  <c r="S11" i="8"/>
  <c r="V9" i="8"/>
  <c r="U9" i="8"/>
  <c r="T9" i="8"/>
  <c r="S9" i="8"/>
  <c r="V8" i="8"/>
  <c r="U8" i="8"/>
  <c r="T8" i="8"/>
  <c r="S8" i="8"/>
  <c r="V7" i="8"/>
  <c r="U7" i="8"/>
  <c r="T7" i="8"/>
  <c r="S7" i="8"/>
  <c r="AE61" i="8" l="1"/>
  <c r="V61" i="8"/>
  <c r="U61" i="8"/>
  <c r="T61" i="8"/>
  <c r="S61" i="8"/>
  <c r="AE57" i="8"/>
  <c r="AD58" i="8"/>
  <c r="AC58" i="8"/>
  <c r="AA58" i="8"/>
  <c r="Z58" i="8"/>
  <c r="Y58" i="8"/>
  <c r="W58" i="8"/>
  <c r="V58" i="8"/>
  <c r="U58" i="8"/>
  <c r="T58" i="8"/>
  <c r="S58" i="8"/>
  <c r="AE52" i="8"/>
  <c r="AD53" i="8"/>
  <c r="AC53" i="8"/>
  <c r="AB53" i="8"/>
  <c r="AA53" i="8"/>
  <c r="Z53" i="8"/>
  <c r="Y53" i="8"/>
  <c r="X53" i="8"/>
  <c r="W53" i="8"/>
  <c r="V53" i="8"/>
  <c r="U53" i="8"/>
  <c r="T53" i="8"/>
  <c r="S53" i="8"/>
  <c r="Y20" i="8"/>
  <c r="X20" i="8"/>
  <c r="W20" i="8"/>
  <c r="V20" i="8"/>
  <c r="V21" i="8" s="1"/>
  <c r="U20" i="8"/>
  <c r="U21" i="8" s="1"/>
  <c r="T20" i="8"/>
  <c r="T21" i="8" s="1"/>
  <c r="S20" i="8"/>
  <c r="S21" i="8" s="1"/>
  <c r="AE19" i="8"/>
  <c r="AE18" i="8"/>
  <c r="AD20" i="8"/>
  <c r="AC20" i="8"/>
  <c r="AB20" i="8"/>
  <c r="AA20" i="8"/>
  <c r="Z20" i="8"/>
  <c r="AD29" i="8"/>
  <c r="AC29" i="8"/>
  <c r="AB29" i="8"/>
  <c r="AA29" i="8"/>
  <c r="Z29" i="8"/>
  <c r="Y29" i="8"/>
  <c r="X29" i="8"/>
  <c r="W29" i="8"/>
  <c r="V29" i="8"/>
  <c r="U29" i="8"/>
  <c r="T29" i="8"/>
  <c r="AD27" i="8"/>
  <c r="AC27" i="8"/>
  <c r="AB27" i="8"/>
  <c r="AA27" i="8"/>
  <c r="Z27" i="8"/>
  <c r="Y27" i="8"/>
  <c r="X27" i="8"/>
  <c r="W27" i="8"/>
  <c r="V27" i="8"/>
  <c r="U27" i="8"/>
  <c r="T27" i="8"/>
  <c r="AD26" i="8"/>
  <c r="AC26" i="8"/>
  <c r="AB26" i="8"/>
  <c r="AA26" i="8"/>
  <c r="Z26" i="8"/>
  <c r="Y26" i="8"/>
  <c r="X26" i="8"/>
  <c r="W26" i="8"/>
  <c r="V26" i="8"/>
  <c r="U26" i="8"/>
  <c r="T26" i="8"/>
  <c r="AD25" i="8"/>
  <c r="AC25" i="8"/>
  <c r="AB25" i="8"/>
  <c r="AA25" i="8"/>
  <c r="Z25" i="8"/>
  <c r="Y25" i="8"/>
  <c r="X25" i="8"/>
  <c r="W25" i="8"/>
  <c r="V25" i="8"/>
  <c r="U25" i="8"/>
  <c r="T25" i="8"/>
  <c r="I17" i="8"/>
  <c r="I22" i="8" s="1"/>
  <c r="AE7" i="8" l="1"/>
  <c r="AE25" i="8" s="1"/>
  <c r="AE8" i="8"/>
  <c r="AE26" i="8" s="1"/>
  <c r="AE9" i="8"/>
  <c r="AE27" i="8" s="1"/>
  <c r="AE22" i="8"/>
  <c r="X58" i="8"/>
  <c r="X62" i="8" s="1"/>
  <c r="X12" i="8" s="1"/>
  <c r="X13" i="8" s="1"/>
  <c r="AB58" i="8"/>
  <c r="AB62" i="8" s="1"/>
  <c r="AB12" i="8" s="1"/>
  <c r="AE11" i="8"/>
  <c r="AE29" i="8" s="1"/>
  <c r="S25" i="8"/>
  <c r="S26" i="8"/>
  <c r="S27" i="8"/>
  <c r="S29" i="8"/>
  <c r="S62" i="8"/>
  <c r="S12" i="8" s="1"/>
  <c r="U62" i="8"/>
  <c r="U12" i="8" s="1"/>
  <c r="U13" i="8" s="1"/>
  <c r="W62" i="8"/>
  <c r="W12" i="8" s="1"/>
  <c r="W13" i="8" s="1"/>
  <c r="Y62" i="8"/>
  <c r="Y12" i="8" s="1"/>
  <c r="Y13" i="8" s="1"/>
  <c r="AA62" i="8"/>
  <c r="AA12" i="8" s="1"/>
  <c r="AC62" i="8"/>
  <c r="AC12" i="8" s="1"/>
  <c r="T62" i="8"/>
  <c r="T12" i="8" s="1"/>
  <c r="T13" i="8" s="1"/>
  <c r="V62" i="8"/>
  <c r="V12" i="8" s="1"/>
  <c r="V13" i="8" s="1"/>
  <c r="Z62" i="8"/>
  <c r="Z12" i="8" s="1"/>
  <c r="Z13" i="8" s="1"/>
  <c r="AD62" i="8"/>
  <c r="AD12" i="8" s="1"/>
  <c r="AE56" i="8"/>
  <c r="AE51" i="8"/>
  <c r="AE53" i="8" s="1"/>
  <c r="AE20" i="8"/>
  <c r="M17" i="8"/>
  <c r="L17" i="8"/>
  <c r="L22" i="8" s="1"/>
  <c r="K17" i="8"/>
  <c r="K22" i="8" s="1"/>
  <c r="J17" i="8"/>
  <c r="J22" i="8" s="1"/>
  <c r="M22" i="8" l="1"/>
  <c r="M20" i="8"/>
  <c r="AE58" i="8"/>
  <c r="AE62" i="8" s="1"/>
  <c r="S13" i="8"/>
  <c r="AE12" i="8"/>
  <c r="AE30" i="8" s="1"/>
  <c r="AD30" i="8"/>
  <c r="Z30" i="8"/>
  <c r="V30" i="8"/>
  <c r="AA30" i="8"/>
  <c r="W30" i="8"/>
  <c r="S30" i="8"/>
  <c r="AB30" i="8"/>
  <c r="X30" i="8"/>
  <c r="T30" i="8"/>
  <c r="AC30" i="8"/>
  <c r="Y30" i="8"/>
  <c r="U30" i="8"/>
  <c r="M11" i="8"/>
  <c r="M29" i="8" s="1"/>
  <c r="L11" i="8"/>
  <c r="L29" i="8" s="1"/>
  <c r="K11" i="8"/>
  <c r="K29" i="8" s="1"/>
  <c r="J11" i="8"/>
  <c r="J29" i="8" s="1"/>
  <c r="U31" i="8" l="1"/>
  <c r="U10" i="8"/>
  <c r="U28" i="8" s="1"/>
  <c r="U14" i="8"/>
  <c r="Y31" i="8"/>
  <c r="Y10" i="8"/>
  <c r="Y28" i="8" s="1"/>
  <c r="Y14" i="8"/>
  <c r="AC31" i="8"/>
  <c r="AC10" i="8"/>
  <c r="AC28" i="8" s="1"/>
  <c r="AC14" i="8"/>
  <c r="T31" i="8"/>
  <c r="T14" i="8"/>
  <c r="T10" i="8"/>
  <c r="T28" i="8" s="1"/>
  <c r="X31" i="8"/>
  <c r="X14" i="8"/>
  <c r="X10" i="8"/>
  <c r="X28" i="8" s="1"/>
  <c r="AB31" i="8"/>
  <c r="AB14" i="8"/>
  <c r="AB10" i="8"/>
  <c r="AB28" i="8" s="1"/>
  <c r="S31" i="8"/>
  <c r="S14" i="8"/>
  <c r="AE13" i="8"/>
  <c r="AE31" i="8" s="1"/>
  <c r="S10" i="8"/>
  <c r="W31" i="8"/>
  <c r="W10" i="8"/>
  <c r="W28" i="8" s="1"/>
  <c r="W14" i="8"/>
  <c r="AA31" i="8"/>
  <c r="AA10" i="8"/>
  <c r="AA28" i="8" s="1"/>
  <c r="AA14" i="8"/>
  <c r="V31" i="8"/>
  <c r="V14" i="8"/>
  <c r="V10" i="8"/>
  <c r="V28" i="8" s="1"/>
  <c r="Z31" i="8"/>
  <c r="Z14" i="8"/>
  <c r="Z10" i="8"/>
  <c r="Z28" i="8" s="1"/>
  <c r="AD31" i="8"/>
  <c r="AD14" i="8"/>
  <c r="AD10" i="8"/>
  <c r="AD28" i="8" s="1"/>
  <c r="M61" i="8"/>
  <c r="L61" i="8"/>
  <c r="K61" i="8"/>
  <c r="J61" i="8"/>
  <c r="M57" i="8"/>
  <c r="L57" i="8"/>
  <c r="K57" i="8"/>
  <c r="M56" i="8"/>
  <c r="L56" i="8"/>
  <c r="K56" i="8"/>
  <c r="J57" i="8"/>
  <c r="J56" i="8"/>
  <c r="M52" i="8"/>
  <c r="L52" i="8"/>
  <c r="K52" i="8"/>
  <c r="J52" i="8"/>
  <c r="M51" i="8"/>
  <c r="L51" i="8"/>
  <c r="K51" i="8"/>
  <c r="J51" i="8"/>
  <c r="M9" i="8"/>
  <c r="M27" i="8" s="1"/>
  <c r="L9" i="8"/>
  <c r="L27" i="8" s="1"/>
  <c r="K9" i="8"/>
  <c r="K27" i="8" s="1"/>
  <c r="J9" i="8"/>
  <c r="J27" i="8" s="1"/>
  <c r="M8" i="8"/>
  <c r="M26" i="8" s="1"/>
  <c r="L8" i="8"/>
  <c r="L26" i="8" s="1"/>
  <c r="K8" i="8"/>
  <c r="K26" i="8" s="1"/>
  <c r="J8" i="8"/>
  <c r="J26" i="8" s="1"/>
  <c r="M7" i="8"/>
  <c r="M25" i="8" s="1"/>
  <c r="L7" i="8"/>
  <c r="L25" i="8" s="1"/>
  <c r="K7" i="8"/>
  <c r="K25" i="8" s="1"/>
  <c r="J7" i="8"/>
  <c r="J25" i="8" s="1"/>
  <c r="L20" i="8"/>
  <c r="K20" i="8"/>
  <c r="J20" i="8"/>
  <c r="I20" i="8"/>
  <c r="I61" i="8"/>
  <c r="C56" i="8"/>
  <c r="D56" i="8"/>
  <c r="E56" i="8"/>
  <c r="F56" i="8"/>
  <c r="G56" i="8"/>
  <c r="H56" i="8"/>
  <c r="I56" i="8"/>
  <c r="C57" i="8"/>
  <c r="D57" i="8"/>
  <c r="E57" i="8"/>
  <c r="F57" i="8"/>
  <c r="G57" i="8"/>
  <c r="H57" i="8"/>
  <c r="I57" i="8"/>
  <c r="B57" i="8"/>
  <c r="B56" i="8"/>
  <c r="C51" i="8"/>
  <c r="D51" i="8"/>
  <c r="E51" i="8"/>
  <c r="F51" i="8"/>
  <c r="G51" i="8"/>
  <c r="H51" i="8"/>
  <c r="I51" i="8"/>
  <c r="C52" i="8"/>
  <c r="D52" i="8"/>
  <c r="E52" i="8"/>
  <c r="F52" i="8"/>
  <c r="G52" i="8"/>
  <c r="H52" i="8"/>
  <c r="I52" i="8"/>
  <c r="B52" i="8"/>
  <c r="B51" i="8"/>
  <c r="C7" i="8"/>
  <c r="D7" i="8"/>
  <c r="E7" i="8"/>
  <c r="F7" i="8"/>
  <c r="G7" i="8"/>
  <c r="H7" i="8"/>
  <c r="I7" i="8"/>
  <c r="C8" i="8"/>
  <c r="D8" i="8"/>
  <c r="E8" i="8"/>
  <c r="F8" i="8"/>
  <c r="G8" i="8"/>
  <c r="G26" i="8" s="1"/>
  <c r="H8" i="8"/>
  <c r="I8" i="8"/>
  <c r="C9" i="8"/>
  <c r="D9" i="8"/>
  <c r="E9" i="8"/>
  <c r="F9" i="8"/>
  <c r="G9" i="8"/>
  <c r="G27" i="8" s="1"/>
  <c r="H9" i="8"/>
  <c r="I9" i="8"/>
  <c r="C11" i="8"/>
  <c r="D11" i="8"/>
  <c r="E11" i="8"/>
  <c r="F11" i="8"/>
  <c r="G11" i="8"/>
  <c r="H11" i="8"/>
  <c r="I11" i="8"/>
  <c r="B11" i="8"/>
  <c r="B9" i="8"/>
  <c r="B8" i="8"/>
  <c r="B7" i="8"/>
  <c r="H61" i="8"/>
  <c r="H20" i="8"/>
  <c r="G20" i="8"/>
  <c r="G61" i="8"/>
  <c r="H41" i="8" l="1"/>
  <c r="Z15" i="8"/>
  <c r="Z33" i="8" s="1"/>
  <c r="Z32" i="8"/>
  <c r="W15" i="8"/>
  <c r="W33" i="8" s="1"/>
  <c r="W32" i="8"/>
  <c r="AB15" i="8"/>
  <c r="AB33" i="8" s="1"/>
  <c r="AB32" i="8"/>
  <c r="T15" i="8"/>
  <c r="T33" i="8" s="1"/>
  <c r="T32" i="8"/>
  <c r="AC15" i="8"/>
  <c r="AC33" i="8" s="1"/>
  <c r="AC32" i="8"/>
  <c r="U15" i="8"/>
  <c r="U33" i="8" s="1"/>
  <c r="U32" i="8"/>
  <c r="AD15" i="8"/>
  <c r="AD33" i="8" s="1"/>
  <c r="AD32" i="8"/>
  <c r="V15" i="8"/>
  <c r="V33" i="8" s="1"/>
  <c r="V32" i="8"/>
  <c r="AA15" i="8"/>
  <c r="AA33" i="8" s="1"/>
  <c r="AA32" i="8"/>
  <c r="S28" i="8"/>
  <c r="AE10" i="8"/>
  <c r="AE28" i="8" s="1"/>
  <c r="S32" i="8"/>
  <c r="S15" i="8"/>
  <c r="AE14" i="8"/>
  <c r="AE32" i="8" s="1"/>
  <c r="X15" i="8"/>
  <c r="X33" i="8" s="1"/>
  <c r="X32" i="8"/>
  <c r="Y15" i="8"/>
  <c r="Y33" i="8" s="1"/>
  <c r="Y32" i="8"/>
  <c r="C58" i="8"/>
  <c r="H42" i="8"/>
  <c r="F58" i="8"/>
  <c r="K58" i="8"/>
  <c r="K62" i="8" s="1"/>
  <c r="K12" i="8" s="1"/>
  <c r="K45" i="8" s="1"/>
  <c r="G58" i="8"/>
  <c r="G62" i="8" s="1"/>
  <c r="K53" i="8"/>
  <c r="C53" i="8"/>
  <c r="L58" i="8"/>
  <c r="L62" i="8" s="1"/>
  <c r="L12" i="8" s="1"/>
  <c r="G53" i="8"/>
  <c r="J53" i="8"/>
  <c r="J58" i="8"/>
  <c r="J62" i="8" s="1"/>
  <c r="J12" i="8" s="1"/>
  <c r="J45" i="8" s="1"/>
  <c r="L53" i="8"/>
  <c r="I41" i="8"/>
  <c r="M58" i="8"/>
  <c r="M62" i="8" s="1"/>
  <c r="M12" i="8" s="1"/>
  <c r="I42" i="8"/>
  <c r="G40" i="8"/>
  <c r="I44" i="8"/>
  <c r="F53" i="8"/>
  <c r="I40" i="8"/>
  <c r="M53" i="8"/>
  <c r="K41" i="8"/>
  <c r="K40" i="8"/>
  <c r="K44" i="8"/>
  <c r="K42" i="8"/>
  <c r="M41" i="8"/>
  <c r="M44" i="8"/>
  <c r="M42" i="8"/>
  <c r="M40" i="8"/>
  <c r="L44" i="8"/>
  <c r="L42" i="8"/>
  <c r="L40" i="8"/>
  <c r="L41" i="8"/>
  <c r="J44" i="8"/>
  <c r="J42" i="8"/>
  <c r="J41" i="8"/>
  <c r="J40" i="8"/>
  <c r="I27" i="8"/>
  <c r="I25" i="8"/>
  <c r="H53" i="8"/>
  <c r="D53" i="8"/>
  <c r="I58" i="8"/>
  <c r="I62" i="8" s="1"/>
  <c r="I12" i="8" s="1"/>
  <c r="E58" i="8"/>
  <c r="I29" i="8"/>
  <c r="I26" i="8"/>
  <c r="I53" i="8"/>
  <c r="E53" i="8"/>
  <c r="H58" i="8"/>
  <c r="H62" i="8" s="1"/>
  <c r="D58" i="8"/>
  <c r="H40" i="8"/>
  <c r="G44" i="8"/>
  <c r="H29" i="8"/>
  <c r="H44" i="8"/>
  <c r="H25" i="8"/>
  <c r="H26" i="8"/>
  <c r="H27" i="8"/>
  <c r="G41" i="8"/>
  <c r="G42" i="8"/>
  <c r="G29" i="8"/>
  <c r="G25" i="8"/>
  <c r="F20" i="8"/>
  <c r="F21" i="8" s="1"/>
  <c r="F61" i="8"/>
  <c r="C29" i="8"/>
  <c r="E29" i="8"/>
  <c r="B29" i="8"/>
  <c r="C27" i="8"/>
  <c r="D27" i="8"/>
  <c r="E27" i="8"/>
  <c r="B27" i="8"/>
  <c r="C26" i="8"/>
  <c r="D26" i="8"/>
  <c r="E26" i="8"/>
  <c r="B26" i="8"/>
  <c r="C25" i="8"/>
  <c r="D25" i="8"/>
  <c r="E25" i="8"/>
  <c r="B25" i="8"/>
  <c r="N61" i="8"/>
  <c r="C61" i="8"/>
  <c r="D61" i="8"/>
  <c r="E61" i="8"/>
  <c r="B61" i="8"/>
  <c r="D29" i="8"/>
  <c r="G21" i="8"/>
  <c r="H21" i="8"/>
  <c r="I21" i="8"/>
  <c r="J21" i="8"/>
  <c r="K21" i="8"/>
  <c r="L21" i="8"/>
  <c r="M21" i="8"/>
  <c r="N18" i="8"/>
  <c r="C20" i="8"/>
  <c r="D20" i="8"/>
  <c r="E20" i="8"/>
  <c r="B20" i="8"/>
  <c r="B44" i="8" s="1"/>
  <c r="N19" i="8"/>
  <c r="AE15" i="8" l="1"/>
  <c r="AE33" i="8" s="1"/>
  <c r="AD3" i="8" s="1"/>
  <c r="S33" i="8"/>
  <c r="B42" i="8"/>
  <c r="B41" i="8"/>
  <c r="B40" i="8"/>
  <c r="M30" i="8"/>
  <c r="M13" i="8"/>
  <c r="M45" i="8"/>
  <c r="L13" i="8"/>
  <c r="L30" i="8"/>
  <c r="K30" i="8"/>
  <c r="K13" i="8"/>
  <c r="I45" i="8"/>
  <c r="I13" i="8"/>
  <c r="I46" i="8" s="1"/>
  <c r="L45" i="8"/>
  <c r="J30" i="8"/>
  <c r="J13" i="8"/>
  <c r="I30" i="8"/>
  <c r="G12" i="8"/>
  <c r="G13" i="8" s="1"/>
  <c r="H12" i="8"/>
  <c r="F62" i="8"/>
  <c r="N56" i="8"/>
  <c r="B58" i="8"/>
  <c r="B62" i="8" s="1"/>
  <c r="B12" i="8" s="1"/>
  <c r="E62" i="8"/>
  <c r="C62" i="8"/>
  <c r="N57" i="8"/>
  <c r="B53" i="8"/>
  <c r="F40" i="8"/>
  <c r="F25" i="8"/>
  <c r="F44" i="8"/>
  <c r="F29" i="8"/>
  <c r="F42" i="8"/>
  <c r="F27" i="8"/>
  <c r="F41" i="8"/>
  <c r="F26" i="8"/>
  <c r="C41" i="8"/>
  <c r="N11" i="8"/>
  <c r="N29" i="8" s="1"/>
  <c r="N52" i="8"/>
  <c r="D42" i="8"/>
  <c r="C44" i="8"/>
  <c r="C40" i="8"/>
  <c r="D62" i="8"/>
  <c r="D21" i="8"/>
  <c r="D40" i="8"/>
  <c r="E21" i="8"/>
  <c r="D44" i="8"/>
  <c r="D41" i="8"/>
  <c r="E44" i="8"/>
  <c r="B21" i="8"/>
  <c r="C21" i="8"/>
  <c r="E42" i="8"/>
  <c r="E41" i="8"/>
  <c r="C42" i="8"/>
  <c r="E40" i="8"/>
  <c r="N20" i="8"/>
  <c r="N21" i="8" s="1"/>
  <c r="N22" i="8" l="1"/>
  <c r="B13" i="8"/>
  <c r="B46" i="8" s="1"/>
  <c r="B45" i="8"/>
  <c r="H30" i="8"/>
  <c r="H13" i="8"/>
  <c r="H46" i="8" s="1"/>
  <c r="J31" i="8"/>
  <c r="J10" i="8"/>
  <c r="J14" i="8"/>
  <c r="J46" i="8"/>
  <c r="L31" i="8"/>
  <c r="L10" i="8"/>
  <c r="L14" i="8"/>
  <c r="L46" i="8"/>
  <c r="K31" i="8"/>
  <c r="K10" i="8"/>
  <c r="K14" i="8"/>
  <c r="K46" i="8"/>
  <c r="G45" i="8"/>
  <c r="M31" i="8"/>
  <c r="M10" i="8"/>
  <c r="M14" i="8"/>
  <c r="M46" i="8"/>
  <c r="I31" i="8"/>
  <c r="I10" i="8"/>
  <c r="I43" i="8" s="1"/>
  <c r="I14" i="8"/>
  <c r="I47" i="8" s="1"/>
  <c r="G10" i="8"/>
  <c r="G14" i="8"/>
  <c r="G15" i="8" s="1"/>
  <c r="D12" i="8"/>
  <c r="E12" i="8"/>
  <c r="E13" i="8" s="1"/>
  <c r="C12" i="8"/>
  <c r="F12" i="8"/>
  <c r="F13" i="8" s="1"/>
  <c r="H45" i="8"/>
  <c r="G30" i="8"/>
  <c r="G31" i="8"/>
  <c r="G46" i="8"/>
  <c r="N58" i="8"/>
  <c r="N62" i="8" s="1"/>
  <c r="N51" i="8"/>
  <c r="N53" i="8" s="1"/>
  <c r="B10" i="8"/>
  <c r="B43" i="8" s="1"/>
  <c r="B31" i="8"/>
  <c r="B14" i="8"/>
  <c r="B15" i="8" s="1"/>
  <c r="B30" i="8"/>
  <c r="N44" i="8"/>
  <c r="N8" i="8"/>
  <c r="N26" i="8" s="1"/>
  <c r="N9" i="8"/>
  <c r="N27" i="8" s="1"/>
  <c r="N7" i="8"/>
  <c r="N25" i="8" s="1"/>
  <c r="N12" i="8" l="1"/>
  <c r="N45" i="8"/>
  <c r="H31" i="8"/>
  <c r="H10" i="8"/>
  <c r="H43" i="8" s="1"/>
  <c r="I32" i="8"/>
  <c r="K28" i="8"/>
  <c r="K43" i="8"/>
  <c r="L28" i="8"/>
  <c r="L43" i="8"/>
  <c r="J28" i="8"/>
  <c r="J43" i="8"/>
  <c r="C13" i="8"/>
  <c r="C14" i="8" s="1"/>
  <c r="C15" i="8" s="1"/>
  <c r="M15" i="8"/>
  <c r="M32" i="8"/>
  <c r="M47" i="8"/>
  <c r="H14" i="8"/>
  <c r="H47" i="8" s="1"/>
  <c r="I15" i="8"/>
  <c r="I48" i="8" s="1"/>
  <c r="D13" i="8"/>
  <c r="D31" i="8" s="1"/>
  <c r="M28" i="8"/>
  <c r="M43" i="8"/>
  <c r="K15" i="8"/>
  <c r="K32" i="8"/>
  <c r="K47" i="8"/>
  <c r="L15" i="8"/>
  <c r="L32" i="8"/>
  <c r="L47" i="8"/>
  <c r="J15" i="8"/>
  <c r="J32" i="8"/>
  <c r="J47" i="8"/>
  <c r="I28" i="8"/>
  <c r="F30" i="8"/>
  <c r="F10" i="8"/>
  <c r="F14" i="8"/>
  <c r="F15" i="8" s="1"/>
  <c r="E10" i="8"/>
  <c r="E43" i="8" s="1"/>
  <c r="E46" i="8"/>
  <c r="E14" i="8"/>
  <c r="E15" i="8" s="1"/>
  <c r="E33" i="8" s="1"/>
  <c r="F45" i="8"/>
  <c r="G47" i="8"/>
  <c r="G32" i="8"/>
  <c r="G43" i="8"/>
  <c r="G28" i="8"/>
  <c r="N30" i="8"/>
  <c r="E45" i="8"/>
  <c r="F31" i="8"/>
  <c r="F46" i="8"/>
  <c r="D45" i="8"/>
  <c r="E30" i="8"/>
  <c r="C30" i="8"/>
  <c r="D30" i="8"/>
  <c r="E31" i="8"/>
  <c r="C45" i="8"/>
  <c r="B48" i="8"/>
  <c r="B33" i="8"/>
  <c r="B32" i="8"/>
  <c r="B47" i="8"/>
  <c r="C46" i="8"/>
  <c r="B28" i="8"/>
  <c r="N41" i="8"/>
  <c r="N42" i="8"/>
  <c r="N40" i="8"/>
  <c r="H28" i="8" l="1"/>
  <c r="H15" i="8"/>
  <c r="H48" i="8" s="1"/>
  <c r="D46" i="8"/>
  <c r="I33" i="8"/>
  <c r="J33" i="8"/>
  <c r="J48" i="8"/>
  <c r="N13" i="8"/>
  <c r="N31" i="8" s="1"/>
  <c r="H32" i="8"/>
  <c r="C10" i="8"/>
  <c r="C28" i="8" s="1"/>
  <c r="C31" i="8"/>
  <c r="D14" i="8"/>
  <c r="D15" i="8" s="1"/>
  <c r="D48" i="8" s="1"/>
  <c r="K33" i="8"/>
  <c r="K48" i="8"/>
  <c r="D10" i="8"/>
  <c r="D28" i="8" s="1"/>
  <c r="L33" i="8"/>
  <c r="L48" i="8"/>
  <c r="M33" i="8"/>
  <c r="M48" i="8"/>
  <c r="G33" i="8"/>
  <c r="G48" i="8"/>
  <c r="E47" i="8"/>
  <c r="E48" i="8"/>
  <c r="E32" i="8"/>
  <c r="F32" i="8"/>
  <c r="F47" i="8"/>
  <c r="F28" i="8"/>
  <c r="F43" i="8"/>
  <c r="E28" i="8"/>
  <c r="C32" i="8"/>
  <c r="C47" i="8"/>
  <c r="H33" i="8" l="1"/>
  <c r="D47" i="8"/>
  <c r="C43" i="8"/>
  <c r="N46" i="8"/>
  <c r="N10" i="8"/>
  <c r="N43" i="8" s="1"/>
  <c r="N14" i="8"/>
  <c r="N32" i="8" s="1"/>
  <c r="D33" i="8"/>
  <c r="D43" i="8"/>
  <c r="D32" i="8"/>
  <c r="F48" i="8"/>
  <c r="F33" i="8"/>
  <c r="C33" i="8"/>
  <c r="C48" i="8"/>
  <c r="N15" i="8"/>
  <c r="N47" i="8" l="1"/>
  <c r="N28" i="8"/>
  <c r="N48" i="8"/>
  <c r="N33" i="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Uživatel systému Windows</author>
    <author>user</author>
  </authors>
  <commentList>
    <comment ref="Z17" authorId="0" shapeId="0" xr:uid="{DE5C6041-E2DE-4080-B36E-02DB618C00D5}">
      <text>
        <r>
          <rPr>
            <sz val="9"/>
            <color indexed="81"/>
            <rFont val="Tahoma"/>
            <family val="2"/>
            <charset val="238"/>
          </rPr>
          <t xml:space="preserve">5 lůžek uzavřeno
</t>
        </r>
      </text>
    </comment>
    <comment ref="O26" authorId="1" shapeId="0" xr:uid="{00000000-0006-0000-0000-000001000000}">
      <text>
        <r>
          <rPr>
            <sz val="9"/>
            <color indexed="81"/>
            <rFont val="Tahoma"/>
            <family val="2"/>
            <charset val="238"/>
          </rPr>
          <t>bez PICC</t>
        </r>
      </text>
    </comment>
    <comment ref="O41" authorId="1" shapeId="0" xr:uid="{00000000-0006-0000-0000-000002000000}">
      <text>
        <r>
          <rPr>
            <sz val="9"/>
            <color indexed="81"/>
            <rFont val="Tahoma"/>
            <family val="2"/>
            <charset val="238"/>
          </rPr>
          <t>bez PICC</t>
        </r>
      </text>
    </comment>
  </commentList>
</comments>
</file>

<file path=xl/sharedStrings.xml><?xml version="1.0" encoding="utf-8"?>
<sst xmlns="http://schemas.openxmlformats.org/spreadsheetml/2006/main" count="2579" uniqueCount="406">
  <si>
    <t>Léky a léčiva</t>
  </si>
  <si>
    <t>ZPr</t>
  </si>
  <si>
    <t>Osobní náklady</t>
  </si>
  <si>
    <t>Náklady celkem</t>
  </si>
  <si>
    <t>Počet lůžek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</si>
  <si>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</si>
  <si>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</si>
  <si>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</si>
  <si>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</si>
  <si>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</si>
  <si>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</si>
  <si>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</si>
  <si>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</si>
  <si>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</si>
  <si>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</si>
  <si>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</si>
  <si>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</si>
  <si>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Celkem</t>
  </si>
  <si>
    <t>Počet lůžkodnů (=kapacita ošetřovacích dnů)</t>
  </si>
  <si>
    <t>Počet dní v měsíci</t>
  </si>
  <si>
    <t>Léky a léčiva / OD</t>
  </si>
  <si>
    <t>Počet ošetřovacích dnů (OD)</t>
  </si>
  <si>
    <t>ZPr / OD</t>
  </si>
  <si>
    <t>Osobní náklady / OD</t>
  </si>
  <si>
    <t>Plán</t>
  </si>
  <si>
    <t>Ostatní náklady / OD</t>
  </si>
  <si>
    <t>Ostatní náklady</t>
  </si>
  <si>
    <t>Náklady celkem / OD</t>
  </si>
  <si>
    <t>Na ošetřovací den</t>
  </si>
  <si>
    <t>Na lůžkoden</t>
  </si>
  <si>
    <t>lůžkodny - OD</t>
  </si>
  <si>
    <t>Kumulativní výsledovka</t>
  </si>
  <si>
    <r>
      <rPr>
        <b/>
        <sz val="10"/>
        <color rgb="FF555555"/>
        <rFont val="Arial"/>
        <family val="2"/>
      </rPr>
      <t>STŘEDISKA</t>
    </r>
    <r>
      <rPr>
        <b/>
        <sz val="10"/>
        <color rgb="FF555555"/>
        <rFont val="Arial"/>
        <family val="2"/>
      </rPr>
      <t xml:space="preserve">: </t>
    </r>
    <r>
      <rPr>
        <b/>
        <sz val="10"/>
        <color rgb="FF555555"/>
        <rFont val="Arial"/>
        <family val="2"/>
      </rPr>
      <t>3011</t>
    </r>
  </si>
  <si>
    <t>Rozp.rok</t>
  </si>
  <si>
    <t>měsíční rozpočet</t>
  </si>
  <si>
    <t>01/2018</t>
  </si>
  <si>
    <t>02/2018</t>
  </si>
  <si>
    <t>03/2018</t>
  </si>
  <si>
    <t>04/2018</t>
  </si>
  <si>
    <t>Rozp. do data (1/12* mes.do data)</t>
  </si>
  <si>
    <t>Sk.do data</t>
  </si>
  <si>
    <t>ROZDÍL (skut - rozp. Do data)</t>
  </si>
  <si>
    <t>Sk.do data/Rozp.rok</t>
  </si>
  <si>
    <t>Sk. v tis Kč</t>
  </si>
  <si>
    <t>5     Účtová třída 5 - Náklady</t>
  </si>
  <si>
    <t>50     Spotřebované nákupy</t>
  </si>
  <si>
    <t>501     Spotřeba materiálu</t>
  </si>
  <si>
    <t>50113     Léky a léčiva</t>
  </si>
  <si>
    <t>50113001     léky - paušál (LEK)</t>
  </si>
  <si>
    <t>50113002     léky - parenterální výživa (LEK)</t>
  </si>
  <si>
    <t>50113006     léky - enterální výživa (LEK)</t>
  </si>
  <si>
    <t>50113008     léky - krev.deriváty ZUL (TO)</t>
  </si>
  <si>
    <t>50113013     léky - antibiotika (LEK)</t>
  </si>
  <si>
    <t>50113014     léky - antimykotika (LEK)</t>
  </si>
  <si>
    <t>50113190     léky - medicinální plyny (sklad SVM)</t>
  </si>
  <si>
    <t>50114     Krevní přípravky</t>
  </si>
  <si>
    <t>50114002     krevní přípravky</t>
  </si>
  <si>
    <t>50114003     plazma</t>
  </si>
  <si>
    <t>50115     Zdravotnické prostředky</t>
  </si>
  <si>
    <t>50115020     laboratorní diagnostika-LEK (Z501)</t>
  </si>
  <si>
    <t>50115040     laboratorní materiál (Z505)</t>
  </si>
  <si>
    <t>50115050     obvazový materiál (Z502)</t>
  </si>
  <si>
    <t>50115060     ZPr - ostatní (Z503)</t>
  </si>
  <si>
    <t>50115063     ZPr - vaky, sety (Z528)</t>
  </si>
  <si>
    <t>50115064     ZPr - šicí materiál (Z529)</t>
  </si>
  <si>
    <t>50115065     ZPr - vpichovací materiál (Z530)</t>
  </si>
  <si>
    <t>50115067     ZPr - rukavice (Z532)</t>
  </si>
  <si>
    <t>50115070     ZPr - katetry ostatní (Z513)</t>
  </si>
  <si>
    <t>50115079     ZPr - internzivní péče (Z542)</t>
  </si>
  <si>
    <t>/0</t>
  </si>
  <si>
    <t>50115089     ZPr - katetry PICC/MIDLINE (Z554)</t>
  </si>
  <si>
    <t>50116     Potraviny</t>
  </si>
  <si>
    <t>50116001     lůžk. pacienti</t>
  </si>
  <si>
    <t>50116002     lůžk. pacienti nad normu</t>
  </si>
  <si>
    <t>50117     Všeobecný materiál</t>
  </si>
  <si>
    <t>50117001     všeobecný materiál (N524,525,P35,49,T13,V26,31,32,34,35,37,47,111,Z510)</t>
  </si>
  <si>
    <t>50117002     prací a čistící prostř.,drog.zboží (sk.V41)</t>
  </si>
  <si>
    <t>50117003     desinfekční prostředky (ID-ř.733-LEK)</t>
  </si>
  <si>
    <t>50117004     tiskopisy a kanc.potřeby (sk.V42, 43)</t>
  </si>
  <si>
    <t>50117005     údržbový materiál ZVIT (sk.B36,61,62,64)</t>
  </si>
  <si>
    <t>50117008     spotřební materiál k PDS (potrubní pošta (sk.V22)</t>
  </si>
  <si>
    <t>50117009     spotřební materiál k ZPr. (sk.V21)</t>
  </si>
  <si>
    <t>50117015     IT - spotřební materiál (sk. P37, 48)</t>
  </si>
  <si>
    <t>50117024     všeob.mat. - ostatní-vyjímky (V44) od 0,01 do 999,99</t>
  </si>
  <si>
    <t>50117025     všeob.mat. - razítka ostatní (V111) od 0,01 do 2999,99</t>
  </si>
  <si>
    <t>50118     Náhradní díly</t>
  </si>
  <si>
    <t>50118001     ND - ostatní (všeob.sklad) (sk.V38)</t>
  </si>
  <si>
    <t>50118002     ND - zdravot.techn.(sklad) (sk.Z39)</t>
  </si>
  <si>
    <t>50118004     ND - zdravot.techn.(dispečink)</t>
  </si>
  <si>
    <t>50118005     ND - výpoč. techn.(sklad) (sk.P47)</t>
  </si>
  <si>
    <t>--</t>
  </si>
  <si>
    <t>50118006     ND - ZVIT (sk.B63)</t>
  </si>
  <si>
    <t>50119     DDHM a textil</t>
  </si>
  <si>
    <t>50119077     OOPP a prádlo pro zaměstnance (sk.T14)</t>
  </si>
  <si>
    <t>50119092     pokojový textil (sk. T15)</t>
  </si>
  <si>
    <t>50119099     netkaný textil (sk.T18)</t>
  </si>
  <si>
    <t>50119100     jednorázové ochranné pomůcky (sk.T18A)</t>
  </si>
  <si>
    <t>50119101     jednorázový operační materiál (sk.T18B)</t>
  </si>
  <si>
    <t>50119102     jednorázové hygienické potřeby (sk.T18C)</t>
  </si>
  <si>
    <t>502     Spotřeba energie</t>
  </si>
  <si>
    <t>50210     Spotřeba energie</t>
  </si>
  <si>
    <t>50210071     elektřina</t>
  </si>
  <si>
    <t>50210072     vodné, stočné</t>
  </si>
  <si>
    <t>50210073     pára</t>
  </si>
  <si>
    <t>51     Služby</t>
  </si>
  <si>
    <t>511     Opravy a udržování</t>
  </si>
  <si>
    <t>51102     Technika a stavby</t>
  </si>
  <si>
    <t>51102021     opravy zdravotnické techniky</t>
  </si>
  <si>
    <t>51102023     opravy ostatní techniky</t>
  </si>
  <si>
    <t>51102024     opravy - správa budov</t>
  </si>
  <si>
    <t>51102025     opravy - hl.energetik</t>
  </si>
  <si>
    <t>512     Cestovné</t>
  </si>
  <si>
    <t>51201     Cestovné zaměstnanců-tuzemské</t>
  </si>
  <si>
    <t>51201000     cestovné z mezd</t>
  </si>
  <si>
    <t>51203     Cestovné zaměstnanců-zahraniční</t>
  </si>
  <si>
    <t>51203001     cestovné zahraniční - OUC</t>
  </si>
  <si>
    <t>518     Ostatní služby</t>
  </si>
  <si>
    <t>51802     Spoje</t>
  </si>
  <si>
    <t>51802003     telekom.styk</t>
  </si>
  <si>
    <t>51804     Nájemné</t>
  </si>
  <si>
    <t>51804004     popl. za R a TV, veř. produkce</t>
  </si>
  <si>
    <t>51804005     náj. plynových lahví</t>
  </si>
  <si>
    <t>51806     Úklid, odpad, desinf., deratizace</t>
  </si>
  <si>
    <t>51806001     úklid. služby - paušál</t>
  </si>
  <si>
    <t>51806002     úklid. služby - více práce</t>
  </si>
  <si>
    <t>51806004     popl. za DDD a ostatní služby</t>
  </si>
  <si>
    <t>51806005     odpad (spalovna)</t>
  </si>
  <si>
    <t>51808     Revize a smluvní servisy majetku</t>
  </si>
  <si>
    <t>51808007     revize, sml.servis - energetik</t>
  </si>
  <si>
    <t>51808008     revize, tech.kontroly, prev.prohl.- OHM</t>
  </si>
  <si>
    <t>51808009     revize, sml.servis PO - OBKR</t>
  </si>
  <si>
    <t>51808013     revize - kalibrace - metrolog</t>
  </si>
  <si>
    <t>51808018     smluvní servis - OHM</t>
  </si>
  <si>
    <t>51808019     zkoušky - zaškol.zdrav.techn.(instrukce uživatelům 268/2014 Sb)</t>
  </si>
  <si>
    <t>52     Osobní náklady</t>
  </si>
  <si>
    <t>521     Mzdové náklady</t>
  </si>
  <si>
    <t>52111     Hrubé mzdy</t>
  </si>
  <si>
    <t>52111000     hrubé mzdy</t>
  </si>
  <si>
    <t>52121     OON - dohody</t>
  </si>
  <si>
    <t>52121000     OON - dohody</t>
  </si>
  <si>
    <t>52128     Náhrada mzdy po dobu dočas.prac.neschopnosti</t>
  </si>
  <si>
    <t>52128000     náhrada mzdy po dobu dočas.prac.neschop.-hraz.org.</t>
  </si>
  <si>
    <t>52148     Peněžité dary z FKSP</t>
  </si>
  <si>
    <t>52148000     peněžité dary z FKSP</t>
  </si>
  <si>
    <t>524     Zákonné sociální pojištění</t>
  </si>
  <si>
    <t>52401     Zdravotní pojištění organizace</t>
  </si>
  <si>
    <t>52401000     zdravotní poj. organizace</t>
  </si>
  <si>
    <t>52402     Sociální pojištění organizace</t>
  </si>
  <si>
    <t>52402000     sociální poj. organizace</t>
  </si>
  <si>
    <t>527     Zákonné sociální náklady</t>
  </si>
  <si>
    <t>52710     Zákonné sociální náklady</t>
  </si>
  <si>
    <t>52710001     FKSP - jednotný příděl</t>
  </si>
  <si>
    <t>54     Jiné provozní náklady</t>
  </si>
  <si>
    <t>549     Ostatní náklady z činnosti</t>
  </si>
  <si>
    <t>54910     Ostatní náklady z činnosti</t>
  </si>
  <si>
    <t>54910003     práce výrobní povahy(výroba klíčů,tabulek)</t>
  </si>
  <si>
    <t>54910010     školení - nezdrav.pracov.</t>
  </si>
  <si>
    <t>54910011     registrační poplatky - kongresy zahraniční</t>
  </si>
  <si>
    <t>54972     Školení, kongres.popl.tuzemské - lékaři (pouze OPMČ)</t>
  </si>
  <si>
    <t>54972000     školení, kongres.popl.tuzemské - lékaři (pouze OPMČ)</t>
  </si>
  <si>
    <t>54973     Školení, kongres.popl.tuzemské - ostatní zdrav.prac.(pouze OPMČ)</t>
  </si>
  <si>
    <t>54973000     školení, kongres.popl.tuzemské - ostatní zdrav.prac.(pouze OPMČ)</t>
  </si>
  <si>
    <t>55     Odpisy, rezervy, komplexní náklady příštích období  a opravné položky provozních nákladů</t>
  </si>
  <si>
    <t>551     Odpisy DM</t>
  </si>
  <si>
    <t>55110     Odpisy DM</t>
  </si>
  <si>
    <t>55110003     odpisy DHM - budovy z odpisů</t>
  </si>
  <si>
    <t>55110004     odpisy DHM - zdravot.techn. z odpisů</t>
  </si>
  <si>
    <t>55110013     odpisy DHM - budovy z dotací</t>
  </si>
  <si>
    <t>55110014     odpisy DHM - zdravot.techn. z dotací</t>
  </si>
  <si>
    <t>55110015     odpisy DHM - ostatní z dotací</t>
  </si>
  <si>
    <t>55120     ZC vyřazeného DM</t>
  </si>
  <si>
    <t>55120004     ZC DHM - zdravot.techn. z odpisů</t>
  </si>
  <si>
    <t>55120014     ZC DHM - zdravot.techn. z dotací</t>
  </si>
  <si>
    <t>55120015     ZC DHM - ostatní z dotací</t>
  </si>
  <si>
    <t>558     Náklady z drobného dlouhodobého majetku</t>
  </si>
  <si>
    <t>55801     DDHM zdravotnický a laboratorní</t>
  </si>
  <si>
    <t>55801001     DDHM - zdravotnické přístroje (sk.N_525)</t>
  </si>
  <si>
    <t>55801081     DDHM - zdravotnický a laboratorní (finanční dary)</t>
  </si>
  <si>
    <t>55804     DDHM - výpočetní technika</t>
  </si>
  <si>
    <t>55804002     DDHM - telefony (sk.P_49)</t>
  </si>
  <si>
    <t>6     Účtová třída 6 - Výnosy</t>
  </si>
  <si>
    <t>60     Tržby za vlastní výkony a zboží</t>
  </si>
  <si>
    <t>602     Výnosy z prodeje služeb</t>
  </si>
  <si>
    <t>60210     Zdravotní služby samoplátcům a právnickým osobám</t>
  </si>
  <si>
    <t>60210323     zdr.služby - státní orgány</t>
  </si>
  <si>
    <t>60228     Zdr. výkony - VZP sledov.položky    OZPI</t>
  </si>
  <si>
    <t>60228190     výkony pojištěncům EHS</t>
  </si>
  <si>
    <t>60229     Zdr. výkony - ost. ZP sled.položky  OZPI</t>
  </si>
  <si>
    <t>60229208     výkony + mater. - ZP na výkon</t>
  </si>
  <si>
    <t>60229290     výkony pojištěncům EHS</t>
  </si>
  <si>
    <t>60245     Fakturace ZP - běžný rok (paušál)   OZPI</t>
  </si>
  <si>
    <t>60245400     tržby VZP za zdrav.péči - paušál</t>
  </si>
  <si>
    <t>60245401     tržby ostatní ZP za zdrav.péči - paušál</t>
  </si>
  <si>
    <t>60246     Dorovnání péče ZP - min.let         OZPI</t>
  </si>
  <si>
    <t>60246401     tržby ostat.ZP za zdrav.péči - dorovnání min.let</t>
  </si>
  <si>
    <t>64     Jiné provozní výnosy</t>
  </si>
  <si>
    <t>648     Čerpání fondů</t>
  </si>
  <si>
    <t>64803     Čerpání RF - čerpání fin. darů</t>
  </si>
  <si>
    <t>64803000     čerpání RF - čerpání finančních darů</t>
  </si>
  <si>
    <t>64824     Čerpání FKSP</t>
  </si>
  <si>
    <t>64824048     čerpání z FKSP - peněžité dary</t>
  </si>
  <si>
    <t>7     Účtová třída 7 - Vnitropodnikové účetnictví - náklady</t>
  </si>
  <si>
    <t>79     Vnitropodnikové náklady</t>
  </si>
  <si>
    <t>799     Vnitropodnikové náklady</t>
  </si>
  <si>
    <t>79901     VPN - lékárna</t>
  </si>
  <si>
    <t>79901002     výdej HVLP</t>
  </si>
  <si>
    <t>79902     VPN - ZVIT technická údržba</t>
  </si>
  <si>
    <t>79902000     výkony ZVIT - technická údržba</t>
  </si>
  <si>
    <t>79903     VPN - doprava</t>
  </si>
  <si>
    <t>79903001     výkony dopravy - sanitní</t>
  </si>
  <si>
    <t>79903002     výkony dopravy - osobní</t>
  </si>
  <si>
    <t>79903003     výkony dopravy - nákladní</t>
  </si>
  <si>
    <t>79906     VPN - prádelna</t>
  </si>
  <si>
    <t>79906000     výkony prádelny - praní prádla</t>
  </si>
  <si>
    <t>79907     VPN - sklad</t>
  </si>
  <si>
    <t>79907002     výkony skladu - tisk tiskopisů</t>
  </si>
  <si>
    <t>79910     VPN - informační technologie</t>
  </si>
  <si>
    <t>79910001     výkony IT - fixní náklady (z 9086)</t>
  </si>
  <si>
    <t>79920     VPN - mezistřediskové převody</t>
  </si>
  <si>
    <t>79920001     převody - agregované výkony laboratoří</t>
  </si>
  <si>
    <t>79950     VPN - správní režie</t>
  </si>
  <si>
    <t>79950001     režie HTS</t>
  </si>
  <si>
    <t>HV</t>
  </si>
  <si>
    <r>
      <t>Náklady na ošetřovací den</t>
    </r>
    <r>
      <rPr>
        <sz val="14"/>
        <color theme="3"/>
        <rFont val="Arial"/>
        <family val="2"/>
        <charset val="238"/>
      </rPr>
      <t/>
    </r>
  </si>
  <si>
    <t>Režie HTS</t>
  </si>
  <si>
    <t>Hrubé mzdy (521 11)</t>
  </si>
  <si>
    <t>Správní režie (HTS/HM)</t>
  </si>
  <si>
    <t>Náklady celkem bez režie HTS</t>
  </si>
  <si>
    <t>Režie HTS / OD</t>
  </si>
  <si>
    <t>Náklady celkem bez režie HTS / OD</t>
  </si>
  <si>
    <t>Léky a léčiva / lůžkoden</t>
  </si>
  <si>
    <t>ZPr / lůžkoden</t>
  </si>
  <si>
    <t>Osobní náklady / lůžkoden</t>
  </si>
  <si>
    <t>Ostatní náklady / lůžkoden</t>
  </si>
  <si>
    <t>Náklady celkem / lůžkoden</t>
  </si>
  <si>
    <t>Režie HTS / lůžkoden</t>
  </si>
  <si>
    <t>Náklady celkem bez režie HTS / lůžkoden</t>
  </si>
  <si>
    <t>5xx náklady NS 3001</t>
  </si>
  <si>
    <t>7xx náklady NS 3001</t>
  </si>
  <si>
    <r>
      <rPr>
        <b/>
        <sz val="10"/>
        <color rgb="FF555555"/>
        <rFont val="Arial"/>
        <family val="2"/>
      </rPr>
      <t>STŘEDISKA</t>
    </r>
    <r>
      <rPr>
        <b/>
        <sz val="10"/>
        <color rgb="FF555555"/>
        <rFont val="Arial"/>
        <family val="2"/>
      </rPr>
      <t xml:space="preserve">: </t>
    </r>
    <r>
      <rPr>
        <b/>
        <sz val="10"/>
        <color rgb="FF555555"/>
        <rFont val="Arial"/>
        <family val="2"/>
      </rPr>
      <t>3001</t>
    </r>
  </si>
  <si>
    <t>51102022     opravy - Úsek inf.systémů</t>
  </si>
  <si>
    <t>51802001     poštovné</t>
  </si>
  <si>
    <t>51874     Ostatní služby</t>
  </si>
  <si>
    <t>51874018     propagace, reklama, tisk (TM)</t>
  </si>
  <si>
    <t>54910009     školení, kongresové poplatky tuzemské - ost.zdrav.pracov.</t>
  </si>
  <si>
    <t>649     Ostatní výnosy z činnosti</t>
  </si>
  <si>
    <t>64908     Ostatní výnosy z činnosti</t>
  </si>
  <si>
    <t>64908000     rozdíly v zaokrouhlení</t>
  </si>
  <si>
    <t>64924     Ostatní služby - mimo zdrav.výkony  FAKTURACE</t>
  </si>
  <si>
    <t>64924442     telekom.služby, soukr. hovory</t>
  </si>
  <si>
    <t>64924459     školení, stáže, odb. semináře, konference</t>
  </si>
  <si>
    <t>Celkem náklady vedení kliniky</t>
  </si>
  <si>
    <t>50109     Cenové odchylky k materiálu</t>
  </si>
  <si>
    <t>50109000     cenové odchylky k materiálu</t>
  </si>
  <si>
    <t>REŽIE VEDENÍ KLINIKY (na úvazky)</t>
  </si>
  <si>
    <t>Režie vedení kliniky K30</t>
  </si>
  <si>
    <t>Podíl NS 3011 / K30</t>
  </si>
  <si>
    <t>K30                 úvazky (prům.přep.ev.počet)</t>
  </si>
  <si>
    <t>NS 3011        úvazky (prům.přep.ev.počet)</t>
  </si>
  <si>
    <t>Plánovaný výnos</t>
  </si>
  <si>
    <t>Náklady na vedení kliniky (úvazky)</t>
  </si>
  <si>
    <t>Náklady na vedení kliniky (úvazky) / OD</t>
  </si>
  <si>
    <t>Náklady na vedení kliniky (úvazky) / lůžkoden</t>
  </si>
  <si>
    <r>
      <t xml:space="preserve">Náklady celkem </t>
    </r>
    <r>
      <rPr>
        <sz val="8"/>
        <color theme="3"/>
        <rFont val="Calibri"/>
        <family val="2"/>
        <charset val="238"/>
        <scheme val="minor"/>
      </rPr>
      <t>bez režie HTS a nákladů na vedení</t>
    </r>
  </si>
  <si>
    <r>
      <t xml:space="preserve">Náklady celkem </t>
    </r>
    <r>
      <rPr>
        <sz val="8"/>
        <color theme="3"/>
        <rFont val="Calibri"/>
        <family val="2"/>
        <charset val="238"/>
        <scheme val="minor"/>
      </rPr>
      <t xml:space="preserve">bez režie HTS a nákladů na vedení </t>
    </r>
    <r>
      <rPr>
        <sz val="11"/>
        <color theme="3"/>
        <rFont val="Calibri"/>
        <family val="2"/>
        <charset val="238"/>
        <scheme val="minor"/>
      </rPr>
      <t>/ OD</t>
    </r>
  </si>
  <si>
    <r>
      <t xml:space="preserve">Náklady celkem </t>
    </r>
    <r>
      <rPr>
        <sz val="8"/>
        <color theme="3"/>
        <rFont val="Calibri"/>
        <family val="2"/>
        <charset val="238"/>
        <scheme val="minor"/>
      </rPr>
      <t xml:space="preserve">bez režie HTS a nákladů na vedení </t>
    </r>
    <r>
      <rPr>
        <sz val="11"/>
        <color theme="3"/>
        <rFont val="Calibri"/>
        <family val="2"/>
        <charset val="238"/>
        <scheme val="minor"/>
      </rPr>
      <t>/ lůžkoden</t>
    </r>
  </si>
  <si>
    <t>Poměrové ukazatele - lůžkoden</t>
  </si>
  <si>
    <t>Plánovaný náklad</t>
  </si>
  <si>
    <t>05/2018</t>
  </si>
  <si>
    <t>50180     Materiál z darů, FKSP</t>
  </si>
  <si>
    <t>50180000     spotř.nák.- z fin. darů</t>
  </si>
  <si>
    <t>50119002     prádlo pacientů (sk.T12)</t>
  </si>
  <si>
    <t>8     Účtová třída 8 - Vnitropodnikové účetnictví - výnosy</t>
  </si>
  <si>
    <t>89     Vnitropodnikové výnosy</t>
  </si>
  <si>
    <t>899     Vnitropodnikové výnosy</t>
  </si>
  <si>
    <t>89920     VPV - mezistřediskové převody</t>
  </si>
  <si>
    <t>89920000     mezistřediskové převody</t>
  </si>
  <si>
    <t>06/2018</t>
  </si>
  <si>
    <t>51203000     cestovné zahraniční - mzdy</t>
  </si>
  <si>
    <t>60246400     tržby VZP za zdrav.péči - dorovnání min.let</t>
  </si>
  <si>
    <t>07/2018</t>
  </si>
  <si>
    <t>50119090     OOPP pro pacienty a doprovod (sk.T11)</t>
  </si>
  <si>
    <t>55806     DDHM ostatní</t>
  </si>
  <si>
    <t>55806080     DDHM ostatní (věcné dary)</t>
  </si>
  <si>
    <t>64980     Věcné dary</t>
  </si>
  <si>
    <t>64980001     věcné dary</t>
  </si>
  <si>
    <t>08/2018</t>
  </si>
  <si>
    <t>55802     DDHM - provozní</t>
  </si>
  <si>
    <t>55802003     DDHM - kacelářská technika (sk.V_37)</t>
  </si>
  <si>
    <t>55806001     DDHM - ostatní, razítka (sk.V_47, V_112)</t>
  </si>
  <si>
    <t>09/2018</t>
  </si>
  <si>
    <t>10/2018</t>
  </si>
  <si>
    <t>11/2018</t>
  </si>
  <si>
    <t>12/2018</t>
  </si>
  <si>
    <t>50117015     IT - spotřební materiál (sk. P37, 38, 48)</t>
  </si>
  <si>
    <t>50117020     všeob.mat. - nábytek (V30) do 1tis.</t>
  </si>
  <si>
    <t>50117021     všeob.mat. - hosp.přístr.a nářadí (V32) od 1tis do 2999,99</t>
  </si>
  <si>
    <t>50118003     ND - ostatní techn.(OSBTK, vč.metrologa)</t>
  </si>
  <si>
    <t>50118004     ND - zdravotní techn. (OSBTK, vč.metrologa)</t>
  </si>
  <si>
    <t>51102021     opravy zdravotnické techniky - OSBTK, vč.metrologa</t>
  </si>
  <si>
    <t>51102023     opravy ostatní techniky - OSBTK, vč.metrologa</t>
  </si>
  <si>
    <t>51808008     revize, tech.kontroly, prev.prohl.- OSBTK</t>
  </si>
  <si>
    <t>51808018     smluvní servis - OSBTK</t>
  </si>
  <si>
    <t>54910008     školení, kongresové poplatky tuzemské - lékaři</t>
  </si>
  <si>
    <t>54977     Registrační poplatky - kongresy zahraniční (pouze OPMČ)</t>
  </si>
  <si>
    <t>54977000     registrační poplatky - kongresy zahraniční (pouze OPMČ)</t>
  </si>
  <si>
    <t>55110005     odpisy DHM - ostatní z odpisů</t>
  </si>
  <si>
    <t>55802001     DDHM - kuchyňské zařízení a nádobí (sk.V_26)</t>
  </si>
  <si>
    <t>55805     DDHM - inventář</t>
  </si>
  <si>
    <t>55805002     DDHM - nábytek (sk.V_31)</t>
  </si>
  <si>
    <t>60228108     výkony + materiál - VZP na výkon</t>
  </si>
  <si>
    <t>60229     Zdr. výkony - ZP sled.položky  OZPI</t>
  </si>
  <si>
    <t>60245401     tržby ZP za zdrav.péči - paušál</t>
  </si>
  <si>
    <t>60246401     tržby ZP za zdrav.péči - dorovnání min.let</t>
  </si>
  <si>
    <t>51874011     zkoušky kvality</t>
  </si>
  <si>
    <r>
      <t xml:space="preserve">Skutečnost  2018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color theme="0"/>
        <rFont val="Calibri"/>
        <family val="2"/>
        <charset val="238"/>
        <scheme val="minor"/>
      </rPr>
      <t>(v tis. Kč)</t>
    </r>
  </si>
  <si>
    <t>1_2018</t>
  </si>
  <si>
    <t>2_2018</t>
  </si>
  <si>
    <t>3_2018</t>
  </si>
  <si>
    <t>4_2018</t>
  </si>
  <si>
    <t>5_2018</t>
  </si>
  <si>
    <t>6_2018</t>
  </si>
  <si>
    <t>7_2018</t>
  </si>
  <si>
    <t>8_2018</t>
  </si>
  <si>
    <t>9_2018</t>
  </si>
  <si>
    <t>10_2018</t>
  </si>
  <si>
    <t>11_2018</t>
  </si>
  <si>
    <t>12_2018</t>
  </si>
  <si>
    <t>Celkem 2018</t>
  </si>
  <si>
    <r>
      <t xml:space="preserve">Skutečnost  2019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8"/>
        <color theme="0"/>
        <rFont val="Calibri"/>
        <family val="2"/>
        <charset val="238"/>
        <scheme val="minor"/>
      </rPr>
      <t>(v tis. Kč)</t>
    </r>
  </si>
  <si>
    <t>1_2019</t>
  </si>
  <si>
    <t>2_2019</t>
  </si>
  <si>
    <t>3_2019</t>
  </si>
  <si>
    <t>4_2019</t>
  </si>
  <si>
    <t>5_2019</t>
  </si>
  <si>
    <t>6_2019</t>
  </si>
  <si>
    <t>7_2019</t>
  </si>
  <si>
    <t>8_2019</t>
  </si>
  <si>
    <t>9_2019</t>
  </si>
  <si>
    <t>10_2019</t>
  </si>
  <si>
    <t>11_2019</t>
  </si>
  <si>
    <t>12_2019</t>
  </si>
  <si>
    <t>01/2019</t>
  </si>
  <si>
    <t>02/2019</t>
  </si>
  <si>
    <t>03/2019</t>
  </si>
  <si>
    <t>04/2019</t>
  </si>
  <si>
    <t>50117007     údržbový materiál ostatní - sklady (sk.T17)</t>
  </si>
  <si>
    <t>50118009     ND - ostatní technika (UTZ)</t>
  </si>
  <si>
    <t>51102032     opravy zdravotnické techniky - UTZ</t>
  </si>
  <si>
    <t>51102033     opravy ostatní techniky - UTZ</t>
  </si>
  <si>
    <t>51102034     opravy ostatní techniky - ELSYS</t>
  </si>
  <si>
    <t>51806007     praní prádla</t>
  </si>
  <si>
    <t>525     Jiné sociální pojištění</t>
  </si>
  <si>
    <t>52510     Jiné sociální pojištění</t>
  </si>
  <si>
    <t>52510000     pojištění zaměstnanců (čtvrtletně)</t>
  </si>
  <si>
    <t>60229201     výkony + mater. - ZP ma výkon</t>
  </si>
  <si>
    <t>60229202     výkony pojišť.EHS, výkony za cizinci (mimo EHS)</t>
  </si>
  <si>
    <t>64908007     ostatní výnosy</t>
  </si>
  <si>
    <t>50160     Knihy a časopisy</t>
  </si>
  <si>
    <t>50160002     knihy a časopisy</t>
  </si>
  <si>
    <t>Celkem 2019</t>
  </si>
  <si>
    <r>
      <rPr>
        <b/>
        <sz val="14"/>
        <color rgb="FFFF0000"/>
        <rFont val="Calibri"/>
        <family val="2"/>
        <charset val="238"/>
        <scheme val="minor"/>
      </rPr>
      <t>NS 3011</t>
    </r>
    <r>
      <rPr>
        <sz val="14"/>
        <color theme="1"/>
        <rFont val="Calibri"/>
        <family val="2"/>
        <charset val="238"/>
        <scheme val="minor"/>
      </rPr>
      <t xml:space="preserve"> lůžkové oddělení 46 </t>
    </r>
  </si>
  <si>
    <t>měsíc</t>
  </si>
  <si>
    <t>rok</t>
  </si>
  <si>
    <t>NS</t>
  </si>
  <si>
    <t xml:space="preserve">léky </t>
  </si>
  <si>
    <t>HTS</t>
  </si>
  <si>
    <t>vedení kliniky</t>
  </si>
  <si>
    <t>ostatní náklady</t>
  </si>
  <si>
    <t>osobní náklady</t>
  </si>
  <si>
    <t>lůžka</t>
  </si>
  <si>
    <t>dny v měsíci</t>
  </si>
  <si>
    <t>ošetřovací dny</t>
  </si>
  <si>
    <t>Celkem z 2 018</t>
  </si>
  <si>
    <t>Celkem z 2 019</t>
  </si>
  <si>
    <t>druh</t>
  </si>
  <si>
    <t>Zpr</t>
  </si>
  <si>
    <t>položka</t>
  </si>
  <si>
    <t>Součet z položka</t>
  </si>
  <si>
    <t>Celkem z 3011</t>
  </si>
  <si>
    <t>Celkem z    2 018</t>
  </si>
  <si>
    <t>Celkem z    2 019</t>
  </si>
  <si>
    <t>OBLOŽNOST</t>
  </si>
  <si>
    <t>Prům CMI případů na GER</t>
  </si>
  <si>
    <t>ZS</t>
  </si>
  <si>
    <t>Prům. úhrada prům. případu</t>
  </si>
  <si>
    <t>Prům. LOS případů prop. z GER</t>
  </si>
  <si>
    <t>z toho GER</t>
  </si>
  <si>
    <t>Podíl GER na DRG  úhradě (dle OD)</t>
  </si>
  <si>
    <t>ÚHRADA GER</t>
  </si>
  <si>
    <t>NÁKLADY DRG případu prop.z GER</t>
  </si>
  <si>
    <t>05/2019</t>
  </si>
  <si>
    <t>06/2019</t>
  </si>
  <si>
    <t>07/2019</t>
  </si>
  <si>
    <t>08/2019</t>
  </si>
  <si>
    <t>79905     Distribuce prádle (stř.9412)</t>
  </si>
  <si>
    <t>79905001     režie - distribuce prádle (stř.9412)</t>
  </si>
  <si>
    <t>09/2019</t>
  </si>
  <si>
    <t>10/2019</t>
  </si>
  <si>
    <t>11/2019</t>
  </si>
  <si>
    <t>12/2019</t>
  </si>
  <si>
    <t>50117023     všeob.mat. - kancel.tech. (V34) od 1tis do 2999,99</t>
  </si>
  <si>
    <t>51808021     revize, tech.kontroly, prev.prohl.- UTZ</t>
  </si>
  <si>
    <t>54925     Ostatní výplaty fyzickým osobám(OPMČ)</t>
  </si>
  <si>
    <t>54925000     odškodn.-náhr.mzdy zam.(OPMČ)</t>
  </si>
  <si>
    <t>79905001     režie - distribuce prádla (stř.9412)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</si>
</sst>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00"/>
    <numFmt numFmtId="166" formatCode="#,##0%"/>
    <numFmt numFmtId="167" formatCode="d\.m\.yyyy"/>
    <numFmt numFmtId="168" formatCode="0.0000"/>
    <numFmt numFmtId="169" formatCode="_-* #,##0\ _K_č_-;\-* #,##0\ _K_č_-;_-* &quot;-&quot;??\ _K_č_-;_-@_-"/>
  </numFmts>
  <fonts count="43" x14ac:knownFonts="1">
    <font>
      <sz val="10"/>
      <color theme="1"/>
      <name val="Tahoma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4"/>
      <color theme="3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8"/>
      <color rgb="FF222222"/>
      <name val="Calibri"/>
      <family val="2"/>
      <charset val="238"/>
      <scheme val="minor"/>
    </font>
    <font>
      <sz val="10"/>
      <color theme="1"/>
      <name val="Tahoma"/>
      <family val="2"/>
    </font>
    <font>
      <b/>
      <sz val="8"/>
      <color rgb="FF454545"/>
      <name val="Arial"/>
      <family val="2"/>
    </font>
    <font>
      <sz val="8"/>
      <color rgb="FF454545"/>
      <name val="Arial"/>
      <family val="2"/>
    </font>
    <font>
      <sz val="8"/>
      <color theme="1"/>
      <name val="Calibri"/>
      <family val="2"/>
      <charset val="238"/>
      <scheme val="minor"/>
    </font>
    <font>
      <b/>
      <sz val="8"/>
      <color theme="0"/>
      <name val="Calibri"/>
      <family val="2"/>
      <charset val="238"/>
      <scheme val="minor"/>
    </font>
    <font>
      <b/>
      <sz val="12"/>
      <color theme="3"/>
      <name val="Calibri"/>
      <family val="2"/>
      <charset val="238"/>
      <scheme val="minor"/>
    </font>
    <font>
      <sz val="9"/>
      <color theme="0" tint="-0.499984740745262"/>
      <name val="Calibri"/>
      <family val="2"/>
      <charset val="238"/>
      <scheme val="minor"/>
    </font>
    <font>
      <b/>
      <u/>
      <sz val="14"/>
      <color rgb="FF222222"/>
      <name val="Arial"/>
      <family val="2"/>
    </font>
    <font>
      <b/>
      <sz val="10"/>
      <color rgb="FF555555"/>
      <name val="Arial"/>
      <family val="2"/>
    </font>
    <font>
      <b/>
      <sz val="8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222222"/>
      <name val="Arial"/>
      <family val="2"/>
    </font>
    <font>
      <sz val="10"/>
      <color theme="1"/>
      <name val="Arial"/>
      <family val="2"/>
    </font>
    <font>
      <sz val="14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sz val="11"/>
      <color theme="3"/>
      <name val="Calibri"/>
      <family val="2"/>
      <charset val="238"/>
      <scheme val="minor"/>
    </font>
    <font>
      <sz val="8"/>
      <color theme="3"/>
      <name val="Calibri"/>
      <family val="2"/>
      <charset val="238"/>
      <scheme val="minor"/>
    </font>
    <font>
      <sz val="10"/>
      <color theme="1"/>
      <name val="Tahoma"/>
      <family val="2"/>
      <charset val="238"/>
    </font>
    <font>
      <b/>
      <sz val="20"/>
      <color theme="0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b/>
      <sz val="10"/>
      <color theme="1"/>
      <name val="Tahoma"/>
      <family val="2"/>
    </font>
    <font>
      <b/>
      <sz val="10"/>
      <color theme="1"/>
      <name val="Tahoma"/>
      <family val="2"/>
      <charset val="238"/>
    </font>
    <font>
      <b/>
      <i/>
      <sz val="12"/>
      <color rgb="FF0070C0"/>
      <name val="Calibri"/>
      <family val="2"/>
      <charset val="238"/>
      <scheme val="minor"/>
    </font>
    <font>
      <b/>
      <i/>
      <sz val="11"/>
      <color rgb="FF0070C0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rgb="FFFF0000"/>
      <name val="Tahoma"/>
      <family val="2"/>
      <charset val="238"/>
    </font>
    <font>
      <b/>
      <sz val="10"/>
      <color rgb="FF00B050"/>
      <name val="Tahoma"/>
      <family val="2"/>
    </font>
    <font>
      <i/>
      <sz val="8"/>
      <color rgb="FF00B050"/>
      <name val="Tahoma"/>
      <family val="2"/>
    </font>
    <font>
      <sz val="10"/>
      <color rgb="FF00B050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FFCC"/>
      </patternFill>
    </fill>
    <fill>
      <patternFill patternType="solid">
        <fgColor rgb="FFCCFFFF"/>
      </patternFill>
    </fill>
    <fill>
      <patternFill patternType="solid">
        <fgColor rgb="FFE7E5E5"/>
      </patternFill>
    </fill>
    <fill>
      <patternFill patternType="solid">
        <fgColor rgb="FFFFCCFF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CF1F8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7" tint="0.59999389629810485"/>
        <bgColor theme="4" tint="0.79998168889431442"/>
      </patternFill>
    </fill>
    <fill>
      <patternFill patternType="solid">
        <fgColor theme="0" tint="-0.14999847407452621"/>
        <bgColor theme="4" tint="0.799981688894314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6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EFEFEF"/>
      </left>
      <right style="medium">
        <color rgb="FFEFEFEF"/>
      </right>
      <top style="medium">
        <color auto="1"/>
      </top>
      <bottom style="medium">
        <color rgb="FFEFEFEF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666666"/>
      </bottom>
      <diagonal/>
    </border>
    <border>
      <left style="medium">
        <color rgb="FFC0C0C0"/>
      </left>
      <right style="medium">
        <color rgb="FFC0C0C0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auto="1"/>
      </top>
      <bottom style="medium">
        <color rgb="FFC0C0C0"/>
      </bottom>
      <diagonal/>
    </border>
    <border>
      <left style="medium">
        <color rgb="FFC0C0C0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auto="1"/>
      </bottom>
      <diagonal/>
    </border>
    <border>
      <left style="medium">
        <color rgb="FFC0C0C0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auto="1"/>
      </right>
      <top style="medium">
        <color rgb="FFE2E2E2"/>
      </top>
      <bottom style="medium">
        <color rgb="FFE2E2E2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rgb="FFC0C0C0"/>
      </bottom>
      <diagonal/>
    </border>
    <border>
      <left style="medium">
        <color rgb="FFE2E2E2"/>
      </left>
      <right style="medium">
        <color auto="1"/>
      </right>
      <top style="medium">
        <color auto="1"/>
      </top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 style="medium">
        <color auto="1"/>
      </top>
      <bottom style="medium">
        <color auto="1"/>
      </bottom>
      <diagonal/>
    </border>
    <border>
      <left style="medium">
        <color rgb="FFE2E2E2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7">
    <xf numFmtId="0" fontId="0" fillId="0" borderId="0"/>
    <xf numFmtId="4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25" fillId="0" borderId="0"/>
    <xf numFmtId="164" fontId="10" fillId="0" borderId="0" applyFont="0" applyFill="0" applyBorder="0" applyAlignment="0" applyProtection="0"/>
    <xf numFmtId="0" fontId="38" fillId="0" borderId="0"/>
    <xf numFmtId="9" fontId="38" fillId="0" borderId="0" applyFont="0" applyFill="0" applyBorder="0" applyAlignment="0" applyProtection="0"/>
  </cellStyleXfs>
  <cellXfs count="300">
    <xf numFmtId="0" fontId="0" fillId="0" borderId="0" xfId="0"/>
    <xf numFmtId="0" fontId="8" fillId="0" borderId="0" xfId="0" applyFont="1"/>
    <xf numFmtId="0" fontId="9" fillId="0" borderId="0" xfId="0" applyFont="1" applyAlignment="1">
      <alignment vertical="top"/>
    </xf>
    <xf numFmtId="3" fontId="11" fillId="0" borderId="7" xfId="0" applyNumberFormat="1" applyFont="1" applyBorder="1" applyAlignment="1">
      <alignment horizontal="right" vertical="top"/>
    </xf>
    <xf numFmtId="3" fontId="12" fillId="0" borderId="8" xfId="0" applyNumberFormat="1" applyFont="1" applyBorder="1" applyAlignment="1">
      <alignment horizontal="right" vertical="top"/>
    </xf>
    <xf numFmtId="0" fontId="4" fillId="0" borderId="0" xfId="0" applyFont="1"/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3" fontId="4" fillId="0" borderId="9" xfId="0" applyNumberFormat="1" applyFont="1" applyBorder="1" applyAlignment="1">
      <alignment vertical="center"/>
    </xf>
    <xf numFmtId="3" fontId="4" fillId="0" borderId="14" xfId="0" applyNumberFormat="1" applyFont="1" applyBorder="1" applyAlignment="1">
      <alignment vertical="center"/>
    </xf>
    <xf numFmtId="3" fontId="4" fillId="0" borderId="16" xfId="0" applyNumberFormat="1" applyFont="1" applyBorder="1" applyAlignment="1">
      <alignment vertical="center"/>
    </xf>
    <xf numFmtId="0" fontId="4" fillId="0" borderId="4" xfId="0" applyFont="1" applyBorder="1" applyAlignment="1">
      <alignment vertical="center"/>
    </xf>
    <xf numFmtId="3" fontId="4" fillId="0" borderId="17" xfId="0" applyNumberFormat="1" applyFont="1" applyBorder="1" applyAlignment="1">
      <alignment vertical="center"/>
    </xf>
    <xf numFmtId="3" fontId="4" fillId="0" borderId="6" xfId="0" applyNumberFormat="1" applyFont="1" applyBorder="1" applyAlignment="1">
      <alignment vertical="center"/>
    </xf>
    <xf numFmtId="3" fontId="4" fillId="0" borderId="1" xfId="0" applyNumberFormat="1" applyFont="1" applyBorder="1" applyAlignment="1">
      <alignment vertical="center"/>
    </xf>
    <xf numFmtId="0" fontId="4" fillId="0" borderId="19" xfId="0" applyFont="1" applyBorder="1" applyAlignment="1">
      <alignment vertical="center"/>
    </xf>
    <xf numFmtId="3" fontId="4" fillId="4" borderId="24" xfId="0" applyNumberFormat="1" applyFont="1" applyFill="1" applyBorder="1" applyAlignment="1">
      <alignment vertical="center"/>
    </xf>
    <xf numFmtId="3" fontId="4" fillId="4" borderId="3" xfId="0" applyNumberFormat="1" applyFont="1" applyFill="1" applyBorder="1" applyAlignment="1">
      <alignment vertical="center"/>
    </xf>
    <xf numFmtId="3" fontId="4" fillId="0" borderId="11" xfId="0" applyNumberFormat="1" applyFont="1" applyBorder="1" applyAlignment="1">
      <alignment vertical="center"/>
    </xf>
    <xf numFmtId="3" fontId="13" fillId="0" borderId="9" xfId="0" applyNumberFormat="1" applyFont="1" applyBorder="1" applyAlignment="1">
      <alignment vertical="center"/>
    </xf>
    <xf numFmtId="0" fontId="15" fillId="0" borderId="0" xfId="0" applyFont="1" applyAlignment="1">
      <alignment vertical="center"/>
    </xf>
    <xf numFmtId="0" fontId="6" fillId="3" borderId="31" xfId="0" applyFont="1" applyFill="1" applyBorder="1" applyAlignment="1">
      <alignment horizontal="center" vertical="center"/>
    </xf>
    <xf numFmtId="0" fontId="14" fillId="3" borderId="35" xfId="0" applyFont="1" applyFill="1" applyBorder="1" applyAlignment="1">
      <alignment horizontal="center" vertical="center"/>
    </xf>
    <xf numFmtId="0" fontId="14" fillId="3" borderId="36" xfId="0" applyFont="1" applyFill="1" applyBorder="1" applyAlignment="1">
      <alignment horizontal="center" vertical="center"/>
    </xf>
    <xf numFmtId="0" fontId="6" fillId="3" borderId="38" xfId="0" applyFont="1" applyFill="1" applyBorder="1" applyAlignment="1">
      <alignment horizontal="center" vertical="center"/>
    </xf>
    <xf numFmtId="0" fontId="6" fillId="3" borderId="37" xfId="0" applyFont="1" applyFill="1" applyBorder="1" applyAlignment="1">
      <alignment horizontal="center" vertical="center"/>
    </xf>
    <xf numFmtId="0" fontId="14" fillId="3" borderId="40" xfId="0" applyFont="1" applyFill="1" applyBorder="1" applyAlignment="1">
      <alignment horizontal="center" vertical="center"/>
    </xf>
    <xf numFmtId="0" fontId="4" fillId="0" borderId="18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44" fontId="4" fillId="0" borderId="11" xfId="1" applyFont="1" applyBorder="1" applyAlignment="1">
      <alignment vertical="center"/>
    </xf>
    <xf numFmtId="44" fontId="4" fillId="0" borderId="10" xfId="1" applyFont="1" applyBorder="1" applyAlignment="1">
      <alignment vertical="center"/>
    </xf>
    <xf numFmtId="44" fontId="4" fillId="0" borderId="9" xfId="1" applyFont="1" applyBorder="1" applyAlignment="1">
      <alignment vertical="center"/>
    </xf>
    <xf numFmtId="44" fontId="4" fillId="0" borderId="12" xfId="1" applyFont="1" applyBorder="1" applyAlignment="1">
      <alignment vertical="center"/>
    </xf>
    <xf numFmtId="44" fontId="4" fillId="0" borderId="21" xfId="1" applyFont="1" applyBorder="1" applyAlignment="1">
      <alignment vertical="center"/>
    </xf>
    <xf numFmtId="44" fontId="5" fillId="4" borderId="24" xfId="1" applyFont="1" applyFill="1" applyBorder="1" applyAlignment="1">
      <alignment vertical="center"/>
    </xf>
    <xf numFmtId="3" fontId="16" fillId="0" borderId="0" xfId="0" applyNumberFormat="1" applyFont="1" applyAlignment="1">
      <alignment horizontal="center" vertical="center"/>
    </xf>
    <xf numFmtId="0" fontId="19" fillId="9" borderId="45" xfId="0" applyFont="1" applyFill="1" applyBorder="1" applyAlignment="1">
      <alignment horizontal="center" vertical="center" wrapText="1"/>
    </xf>
    <xf numFmtId="0" fontId="19" fillId="9" borderId="48" xfId="0" applyFont="1" applyFill="1" applyBorder="1" applyAlignment="1">
      <alignment horizontal="center" vertical="center" wrapText="1"/>
    </xf>
    <xf numFmtId="0" fontId="20" fillId="2" borderId="50" xfId="0" applyFont="1" applyFill="1" applyBorder="1" applyAlignment="1">
      <alignment vertical="top"/>
    </xf>
    <xf numFmtId="3" fontId="12" fillId="7" borderId="8" xfId="0" applyNumberFormat="1" applyFont="1" applyFill="1" applyBorder="1" applyAlignment="1">
      <alignment horizontal="right" vertical="top"/>
    </xf>
    <xf numFmtId="165" fontId="12" fillId="8" borderId="8" xfId="0" applyNumberFormat="1" applyFont="1" applyFill="1" applyBorder="1" applyAlignment="1">
      <alignment horizontal="right" vertical="top"/>
    </xf>
    <xf numFmtId="3" fontId="12" fillId="10" borderId="8" xfId="0" applyNumberFormat="1" applyFont="1" applyFill="1" applyBorder="1" applyAlignment="1">
      <alignment horizontal="right" vertical="top"/>
    </xf>
    <xf numFmtId="166" fontId="12" fillId="10" borderId="51" xfId="0" applyNumberFormat="1" applyFont="1" applyFill="1" applyBorder="1" applyAlignment="1">
      <alignment horizontal="right" vertical="top"/>
    </xf>
    <xf numFmtId="0" fontId="20" fillId="2" borderId="50" xfId="0" applyFont="1" applyFill="1" applyBorder="1" applyAlignment="1">
      <alignment vertical="top" indent="2"/>
    </xf>
    <xf numFmtId="0" fontId="20" fillId="2" borderId="50" xfId="0" applyFont="1" applyFill="1" applyBorder="1" applyAlignment="1">
      <alignment vertical="top" indent="4"/>
    </xf>
    <xf numFmtId="0" fontId="19" fillId="2" borderId="52" xfId="0" applyFont="1" applyFill="1" applyBorder="1" applyAlignment="1">
      <alignment vertical="top" indent="6"/>
    </xf>
    <xf numFmtId="3" fontId="11" fillId="7" borderId="7" xfId="0" applyNumberFormat="1" applyFont="1" applyFill="1" applyBorder="1" applyAlignment="1">
      <alignment horizontal="right" vertical="top"/>
    </xf>
    <xf numFmtId="165" fontId="11" fillId="8" borderId="7" xfId="0" applyNumberFormat="1" applyFont="1" applyFill="1" applyBorder="1" applyAlignment="1">
      <alignment horizontal="right" vertical="top"/>
    </xf>
    <xf numFmtId="3" fontId="11" fillId="10" borderId="7" xfId="0" applyNumberFormat="1" applyFont="1" applyFill="1" applyBorder="1" applyAlignment="1">
      <alignment horizontal="right" vertical="top"/>
    </xf>
    <xf numFmtId="166" fontId="11" fillId="10" borderId="53" xfId="0" applyNumberFormat="1" applyFont="1" applyFill="1" applyBorder="1" applyAlignment="1">
      <alignment horizontal="right" vertical="top"/>
    </xf>
    <xf numFmtId="0" fontId="20" fillId="2" borderId="50" xfId="0" applyFont="1" applyFill="1" applyBorder="1" applyAlignment="1">
      <alignment vertical="top" indent="8"/>
    </xf>
    <xf numFmtId="0" fontId="12" fillId="10" borderId="51" xfId="0" applyFont="1" applyFill="1" applyBorder="1" applyAlignment="1">
      <alignment horizontal="right" vertical="top"/>
    </xf>
    <xf numFmtId="0" fontId="19" fillId="2" borderId="52" xfId="0" applyFont="1" applyFill="1" applyBorder="1" applyAlignment="1">
      <alignment vertical="top" indent="2"/>
    </xf>
    <xf numFmtId="0" fontId="20" fillId="2" borderId="50" xfId="0" applyFont="1" applyFill="1" applyBorder="1" applyAlignment="1">
      <alignment vertical="top" indent="6"/>
    </xf>
    <xf numFmtId="0" fontId="19" fillId="2" borderId="52" xfId="0" applyFont="1" applyFill="1" applyBorder="1" applyAlignment="1">
      <alignment vertical="top" indent="4"/>
    </xf>
    <xf numFmtId="0" fontId="11" fillId="10" borderId="53" xfId="0" applyFont="1" applyFill="1" applyBorder="1" applyAlignment="1">
      <alignment horizontal="right" vertical="top"/>
    </xf>
    <xf numFmtId="0" fontId="0" fillId="2" borderId="50" xfId="0" applyFill="1" applyBorder="1"/>
    <xf numFmtId="0" fontId="20" fillId="9" borderId="3" xfId="0" applyFont="1" applyFill="1" applyBorder="1" applyAlignment="1">
      <alignment vertical="top"/>
    </xf>
    <xf numFmtId="3" fontId="11" fillId="7" borderId="54" xfId="0" applyNumberFormat="1" applyFont="1" applyFill="1" applyBorder="1" applyAlignment="1">
      <alignment horizontal="right" vertical="top"/>
    </xf>
    <xf numFmtId="165" fontId="11" fillId="8" borderId="54" xfId="0" applyNumberFormat="1" applyFont="1" applyFill="1" applyBorder="1" applyAlignment="1">
      <alignment horizontal="right" vertical="top"/>
    </xf>
    <xf numFmtId="3" fontId="11" fillId="0" borderId="54" xfId="0" applyNumberFormat="1" applyFont="1" applyBorder="1" applyAlignment="1">
      <alignment horizontal="right" vertical="top"/>
    </xf>
    <xf numFmtId="165" fontId="11" fillId="0" borderId="54" xfId="0" applyNumberFormat="1" applyFont="1" applyBorder="1" applyAlignment="1">
      <alignment horizontal="right" vertical="top"/>
    </xf>
    <xf numFmtId="3" fontId="11" fillId="10" borderId="54" xfId="0" applyNumberFormat="1" applyFont="1" applyFill="1" applyBorder="1" applyAlignment="1">
      <alignment horizontal="right" vertical="top"/>
    </xf>
    <xf numFmtId="166" fontId="11" fillId="10" borderId="55" xfId="0" applyNumberFormat="1" applyFont="1" applyFill="1" applyBorder="1" applyAlignment="1">
      <alignment horizontal="right" vertical="top"/>
    </xf>
    <xf numFmtId="0" fontId="23" fillId="0" borderId="0" xfId="0" applyFont="1"/>
    <xf numFmtId="0" fontId="16" fillId="0" borderId="0" xfId="0" applyFont="1" applyAlignment="1">
      <alignment horizontal="right" vertical="center"/>
    </xf>
    <xf numFmtId="3" fontId="16" fillId="0" borderId="0" xfId="0" applyNumberFormat="1" applyFont="1" applyAlignment="1">
      <alignment horizontal="right" vertical="center"/>
    </xf>
    <xf numFmtId="0" fontId="4" fillId="0" borderId="58" xfId="0" applyFont="1" applyBorder="1" applyAlignment="1">
      <alignment vertical="center"/>
    </xf>
    <xf numFmtId="3" fontId="4" fillId="0" borderId="18" xfId="0" applyNumberFormat="1" applyFont="1" applyBorder="1" applyAlignment="1">
      <alignment vertical="center"/>
    </xf>
    <xf numFmtId="0" fontId="4" fillId="0" borderId="59" xfId="0" applyFont="1" applyBorder="1" applyAlignment="1">
      <alignment vertical="center"/>
    </xf>
    <xf numFmtId="3" fontId="4" fillId="0" borderId="2" xfId="0" applyNumberFormat="1" applyFont="1" applyBorder="1" applyAlignment="1">
      <alignment vertical="center"/>
    </xf>
    <xf numFmtId="10" fontId="4" fillId="0" borderId="13" xfId="2" applyNumberFormat="1" applyFont="1" applyBorder="1" applyAlignment="1">
      <alignment vertical="center"/>
    </xf>
    <xf numFmtId="10" fontId="4" fillId="0" borderId="14" xfId="2" applyNumberFormat="1" applyFont="1" applyBorder="1" applyAlignment="1">
      <alignment vertical="center"/>
    </xf>
    <xf numFmtId="10" fontId="4" fillId="0" borderId="2" xfId="2" applyNumberFormat="1" applyFont="1" applyBorder="1" applyAlignment="1">
      <alignment vertical="center"/>
    </xf>
    <xf numFmtId="3" fontId="4" fillId="11" borderId="13" xfId="0" applyNumberFormat="1" applyFont="1" applyFill="1" applyBorder="1" applyAlignment="1">
      <alignment vertical="center"/>
    </xf>
    <xf numFmtId="3" fontId="4" fillId="11" borderId="14" xfId="0" applyNumberFormat="1" applyFont="1" applyFill="1" applyBorder="1" applyAlignment="1">
      <alignment vertical="center"/>
    </xf>
    <xf numFmtId="3" fontId="4" fillId="11" borderId="2" xfId="0" applyNumberFormat="1" applyFont="1" applyFill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44" fontId="4" fillId="11" borderId="13" xfId="1" applyFont="1" applyFill="1" applyBorder="1" applyAlignment="1">
      <alignment vertical="center"/>
    </xf>
    <xf numFmtId="44" fontId="4" fillId="11" borderId="14" xfId="1" applyFont="1" applyFill="1" applyBorder="1" applyAlignment="1">
      <alignment vertical="center"/>
    </xf>
    <xf numFmtId="0" fontId="0" fillId="0" borderId="9" xfId="0" applyBorder="1"/>
    <xf numFmtId="0" fontId="0" fillId="0" borderId="11" xfId="0" applyBorder="1"/>
    <xf numFmtId="0" fontId="0" fillId="0" borderId="39" xfId="0" applyBorder="1"/>
    <xf numFmtId="0" fontId="0" fillId="0" borderId="17" xfId="0" applyBorder="1"/>
    <xf numFmtId="3" fontId="4" fillId="0" borderId="41" xfId="0" applyNumberFormat="1" applyFont="1" applyBorder="1" applyAlignment="1">
      <alignment vertical="center"/>
    </xf>
    <xf numFmtId="3" fontId="4" fillId="0" borderId="62" xfId="0" applyNumberFormat="1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24" fillId="0" borderId="18" xfId="0" applyFont="1" applyBorder="1"/>
    <xf numFmtId="0" fontId="24" fillId="0" borderId="1" xfId="0" applyFont="1" applyBorder="1"/>
    <xf numFmtId="0" fontId="24" fillId="0" borderId="2" xfId="0" applyFont="1" applyBorder="1"/>
    <xf numFmtId="0" fontId="26" fillId="12" borderId="57" xfId="0" applyFont="1" applyFill="1" applyBorder="1"/>
    <xf numFmtId="10" fontId="24" fillId="0" borderId="62" xfId="2" applyNumberFormat="1" applyFont="1" applyBorder="1"/>
    <xf numFmtId="10" fontId="24" fillId="0" borderId="14" xfId="2" applyNumberFormat="1" applyFont="1" applyBorder="1"/>
    <xf numFmtId="168" fontId="24" fillId="0" borderId="41" xfId="0" applyNumberFormat="1" applyFont="1" applyBorder="1"/>
    <xf numFmtId="168" fontId="0" fillId="0" borderId="11" xfId="0" applyNumberFormat="1" applyBorder="1"/>
    <xf numFmtId="168" fontId="24" fillId="0" borderId="42" xfId="0" applyNumberFormat="1" applyFont="1" applyBorder="1" applyAlignment="1">
      <alignment horizontal="right" vertical="center"/>
    </xf>
    <xf numFmtId="168" fontId="0" fillId="0" borderId="9" xfId="0" applyNumberFormat="1" applyBorder="1"/>
    <xf numFmtId="3" fontId="26" fillId="12" borderId="64" xfId="3" applyNumberFormat="1" applyFont="1" applyFill="1" applyBorder="1" applyAlignment="1">
      <alignment vertical="center"/>
    </xf>
    <xf numFmtId="3" fontId="26" fillId="12" borderId="26" xfId="3" applyNumberFormat="1" applyFont="1" applyFill="1" applyBorder="1" applyAlignment="1">
      <alignment vertical="center"/>
    </xf>
    <xf numFmtId="3" fontId="5" fillId="0" borderId="3" xfId="0" applyNumberFormat="1" applyFont="1" applyBorder="1" applyAlignment="1">
      <alignment vertical="center"/>
    </xf>
    <xf numFmtId="10" fontId="24" fillId="0" borderId="2" xfId="2" applyNumberFormat="1" applyFont="1" applyBorder="1"/>
    <xf numFmtId="3" fontId="26" fillId="12" borderId="57" xfId="3" applyNumberFormat="1" applyFont="1" applyFill="1" applyBorder="1" applyAlignment="1">
      <alignment vertical="center"/>
    </xf>
    <xf numFmtId="3" fontId="3" fillId="4" borderId="23" xfId="0" applyNumberFormat="1" applyFont="1" applyFill="1" applyBorder="1" applyAlignment="1">
      <alignment vertical="center"/>
    </xf>
    <xf numFmtId="0" fontId="3" fillId="0" borderId="4" xfId="0" applyFont="1" applyBorder="1" applyAlignment="1">
      <alignment vertical="center"/>
    </xf>
    <xf numFmtId="3" fontId="4" fillId="0" borderId="13" xfId="0" applyNumberFormat="1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4" borderId="3" xfId="0" applyFont="1" applyFill="1" applyBorder="1" applyAlignment="1">
      <alignment vertical="center"/>
    </xf>
    <xf numFmtId="0" fontId="3" fillId="11" borderId="2" xfId="0" applyFont="1" applyFill="1" applyBorder="1" applyAlignment="1">
      <alignment vertical="center"/>
    </xf>
    <xf numFmtId="0" fontId="5" fillId="4" borderId="5" xfId="0" applyFont="1" applyFill="1" applyBorder="1" applyAlignment="1">
      <alignment vertical="center"/>
    </xf>
    <xf numFmtId="44" fontId="4" fillId="0" borderId="20" xfId="1" applyFont="1" applyBorder="1" applyAlignment="1">
      <alignment vertical="center"/>
    </xf>
    <xf numFmtId="44" fontId="5" fillId="4" borderId="23" xfId="1" applyFont="1" applyFill="1" applyBorder="1" applyAlignment="1">
      <alignment vertical="center"/>
    </xf>
    <xf numFmtId="44" fontId="4" fillId="5" borderId="18" xfId="1" applyFont="1" applyFill="1" applyBorder="1" applyAlignment="1">
      <alignment vertical="center"/>
    </xf>
    <xf numFmtId="44" fontId="4" fillId="5" borderId="1" xfId="1" applyFont="1" applyFill="1" applyBorder="1" applyAlignment="1">
      <alignment vertical="center"/>
    </xf>
    <xf numFmtId="44" fontId="4" fillId="5" borderId="22" xfId="1" applyFont="1" applyFill="1" applyBorder="1" applyAlignment="1">
      <alignment vertical="center"/>
    </xf>
    <xf numFmtId="44" fontId="5" fillId="5" borderId="3" xfId="1" applyFont="1" applyFill="1" applyBorder="1" applyAlignment="1">
      <alignment vertical="center"/>
    </xf>
    <xf numFmtId="44" fontId="4" fillId="5" borderId="2" xfId="1" applyFont="1" applyFill="1" applyBorder="1" applyAlignment="1">
      <alignment vertical="center"/>
    </xf>
    <xf numFmtId="0" fontId="3" fillId="11" borderId="3" xfId="0" applyFont="1" applyFill="1" applyBorder="1" applyAlignment="1">
      <alignment vertical="center"/>
    </xf>
    <xf numFmtId="44" fontId="4" fillId="0" borderId="15" xfId="1" applyFont="1" applyBorder="1" applyAlignment="1">
      <alignment vertical="center"/>
    </xf>
    <xf numFmtId="44" fontId="4" fillId="0" borderId="16" xfId="1" applyFont="1" applyBorder="1" applyAlignment="1">
      <alignment vertical="center"/>
    </xf>
    <xf numFmtId="3" fontId="13" fillId="0" borderId="17" xfId="0" applyNumberFormat="1" applyFont="1" applyBorder="1" applyAlignment="1">
      <alignment vertical="center"/>
    </xf>
    <xf numFmtId="3" fontId="13" fillId="0" borderId="42" xfId="0" applyNumberFormat="1" applyFont="1" applyBorder="1" applyAlignment="1">
      <alignment vertical="center"/>
    </xf>
    <xf numFmtId="3" fontId="4" fillId="0" borderId="42" xfId="0" applyNumberFormat="1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10" fontId="4" fillId="0" borderId="0" xfId="2" applyNumberFormat="1" applyFont="1" applyAlignment="1">
      <alignment vertical="center"/>
    </xf>
    <xf numFmtId="0" fontId="27" fillId="0" borderId="0" xfId="0" applyFont="1" applyAlignment="1">
      <alignment vertical="center"/>
    </xf>
    <xf numFmtId="0" fontId="26" fillId="0" borderId="0" xfId="0" applyFont="1"/>
    <xf numFmtId="3" fontId="26" fillId="0" borderId="0" xfId="3" applyNumberFormat="1" applyFont="1" applyAlignment="1">
      <alignment vertical="center"/>
    </xf>
    <xf numFmtId="3" fontId="0" fillId="0" borderId="0" xfId="0" applyNumberFormat="1"/>
    <xf numFmtId="169" fontId="4" fillId="0" borderId="0" xfId="4" applyNumberFormat="1" applyFont="1" applyAlignment="1">
      <alignment vertical="center"/>
    </xf>
    <xf numFmtId="0" fontId="5" fillId="0" borderId="57" xfId="0" applyFont="1" applyBorder="1" applyAlignment="1">
      <alignment vertical="center"/>
    </xf>
    <xf numFmtId="3" fontId="5" fillId="0" borderId="64" xfId="0" applyNumberFormat="1" applyFont="1" applyBorder="1" applyAlignment="1">
      <alignment vertical="center"/>
    </xf>
    <xf numFmtId="44" fontId="4" fillId="6" borderId="18" xfId="1" applyFont="1" applyFill="1" applyBorder="1" applyAlignment="1">
      <alignment vertical="center"/>
    </xf>
    <xf numFmtId="0" fontId="24" fillId="0" borderId="2" xfId="0" applyFont="1" applyBorder="1" applyAlignment="1">
      <alignment vertical="center"/>
    </xf>
    <xf numFmtId="0" fontId="24" fillId="0" borderId="1" xfId="0" applyFont="1" applyBorder="1" applyAlignment="1">
      <alignment vertical="center"/>
    </xf>
    <xf numFmtId="0" fontId="29" fillId="15" borderId="2" xfId="0" applyFont="1" applyFill="1" applyBorder="1" applyAlignment="1">
      <alignment vertical="center"/>
    </xf>
    <xf numFmtId="3" fontId="29" fillId="15" borderId="13" xfId="0" applyNumberFormat="1" applyFont="1" applyFill="1" applyBorder="1" applyAlignment="1">
      <alignment vertical="center"/>
    </xf>
    <xf numFmtId="3" fontId="29" fillId="15" borderId="14" xfId="0" applyNumberFormat="1" applyFont="1" applyFill="1" applyBorder="1" applyAlignment="1">
      <alignment vertical="center"/>
    </xf>
    <xf numFmtId="3" fontId="29" fillId="15" borderId="2" xfId="0" applyNumberFormat="1" applyFont="1" applyFill="1" applyBorder="1" applyAlignment="1">
      <alignment vertical="center"/>
    </xf>
    <xf numFmtId="44" fontId="29" fillId="15" borderId="23" xfId="1" applyFont="1" applyFill="1" applyBorder="1" applyAlignment="1">
      <alignment vertical="center"/>
    </xf>
    <xf numFmtId="44" fontId="29" fillId="15" borderId="24" xfId="1" applyFont="1" applyFill="1" applyBorder="1" applyAlignment="1">
      <alignment vertical="center"/>
    </xf>
    <xf numFmtId="44" fontId="29" fillId="14" borderId="2" xfId="1" applyFont="1" applyFill="1" applyBorder="1" applyAlignment="1">
      <alignment vertical="center"/>
    </xf>
    <xf numFmtId="3" fontId="0" fillId="0" borderId="0" xfId="0" applyNumberFormat="1" applyAlignment="1">
      <alignment vertical="center"/>
    </xf>
    <xf numFmtId="0" fontId="2" fillId="0" borderId="4" xfId="0" applyFont="1" applyBorder="1" applyAlignment="1">
      <alignment vertical="center"/>
    </xf>
    <xf numFmtId="0" fontId="0" fillId="0" borderId="0" xfId="0" applyAlignment="1">
      <alignment horizontal="center" vertical="center" wrapText="1"/>
    </xf>
    <xf numFmtId="44" fontId="4" fillId="6" borderId="2" xfId="1" applyFont="1" applyFill="1" applyBorder="1" applyAlignment="1">
      <alignment horizontal="center" vertical="center"/>
    </xf>
    <xf numFmtId="0" fontId="0" fillId="0" borderId="18" xfId="0" applyBorder="1"/>
    <xf numFmtId="0" fontId="0" fillId="0" borderId="1" xfId="0" applyBorder="1"/>
    <xf numFmtId="3" fontId="4" fillId="0" borderId="12" xfId="0" applyNumberFormat="1" applyFont="1" applyBorder="1" applyAlignment="1">
      <alignment vertical="center"/>
    </xf>
    <xf numFmtId="3" fontId="4" fillId="0" borderId="10" xfId="0" applyNumberFormat="1" applyFont="1" applyBorder="1" applyAlignment="1">
      <alignment vertical="center"/>
    </xf>
    <xf numFmtId="3" fontId="3" fillId="4" borderId="24" xfId="0" applyNumberFormat="1" applyFont="1" applyFill="1" applyBorder="1" applyAlignment="1">
      <alignment vertical="center"/>
    </xf>
    <xf numFmtId="0" fontId="19" fillId="9" borderId="45" xfId="0" applyFont="1" applyFill="1" applyBorder="1" applyAlignment="1">
      <alignment vertical="top"/>
    </xf>
    <xf numFmtId="0" fontId="19" fillId="9" borderId="48" xfId="0" applyFont="1" applyFill="1" applyBorder="1" applyAlignment="1">
      <alignment vertical="top"/>
    </xf>
    <xf numFmtId="0" fontId="0" fillId="0" borderId="0" xfId="0"/>
    <xf numFmtId="0" fontId="14" fillId="16" borderId="25" xfId="0" applyFont="1" applyFill="1" applyBorder="1" applyAlignment="1">
      <alignment horizontal="center" vertical="center"/>
    </xf>
    <xf numFmtId="0" fontId="14" fillId="16" borderId="26" xfId="0" applyFont="1" applyFill="1" applyBorder="1" applyAlignment="1">
      <alignment horizontal="center" vertical="center"/>
    </xf>
    <xf numFmtId="0" fontId="14" fillId="16" borderId="27" xfId="0" applyFont="1" applyFill="1" applyBorder="1" applyAlignment="1">
      <alignment horizontal="center" vertical="center"/>
    </xf>
    <xf numFmtId="0" fontId="6" fillId="16" borderId="30" xfId="0" applyFont="1" applyFill="1" applyBorder="1" applyAlignment="1">
      <alignment horizontal="center" vertical="center"/>
    </xf>
    <xf numFmtId="0" fontId="6" fillId="16" borderId="31" xfId="0" applyFont="1" applyFill="1" applyBorder="1" applyAlignment="1">
      <alignment horizontal="center" vertical="center"/>
    </xf>
    <xf numFmtId="0" fontId="6" fillId="16" borderId="60" xfId="0" applyFont="1" applyFill="1" applyBorder="1" applyAlignment="1">
      <alignment horizontal="center" vertical="center"/>
    </xf>
    <xf numFmtId="0" fontId="14" fillId="16" borderId="63" xfId="0" applyFont="1" applyFill="1" applyBorder="1" applyAlignment="1">
      <alignment horizontal="center" vertical="center"/>
    </xf>
    <xf numFmtId="0" fontId="14" fillId="16" borderId="35" xfId="0" applyFont="1" applyFill="1" applyBorder="1" applyAlignment="1">
      <alignment horizontal="center" vertical="center"/>
    </xf>
    <xf numFmtId="0" fontId="14" fillId="16" borderId="61" xfId="0" applyFont="1" applyFill="1" applyBorder="1" applyAlignment="1">
      <alignment horizontal="center" vertical="center"/>
    </xf>
    <xf numFmtId="44" fontId="4" fillId="13" borderId="18" xfId="1" applyFont="1" applyFill="1" applyBorder="1" applyAlignment="1">
      <alignment vertical="center"/>
    </xf>
    <xf numFmtId="44" fontId="4" fillId="13" borderId="1" xfId="1" applyFont="1" applyFill="1" applyBorder="1" applyAlignment="1">
      <alignment vertical="center"/>
    </xf>
    <xf numFmtId="44" fontId="4" fillId="13" borderId="22" xfId="1" applyFont="1" applyFill="1" applyBorder="1" applyAlignment="1">
      <alignment vertical="center"/>
    </xf>
    <xf numFmtId="44" fontId="5" fillId="13" borderId="3" xfId="1" applyFont="1" applyFill="1" applyBorder="1" applyAlignment="1">
      <alignment vertical="center"/>
    </xf>
    <xf numFmtId="44" fontId="4" fillId="13" borderId="2" xfId="1" applyFont="1" applyFill="1" applyBorder="1" applyAlignment="1">
      <alignment vertical="center"/>
    </xf>
    <xf numFmtId="44" fontId="29" fillId="13" borderId="2" xfId="1" applyFont="1" applyFill="1" applyBorder="1" applyAlignment="1">
      <alignment vertical="center"/>
    </xf>
    <xf numFmtId="0" fontId="6" fillId="17" borderId="30" xfId="0" applyFont="1" applyFill="1" applyBorder="1" applyAlignment="1">
      <alignment horizontal="center" vertical="center"/>
    </xf>
    <xf numFmtId="0" fontId="6" fillId="17" borderId="31" xfId="0" applyFont="1" applyFill="1" applyBorder="1" applyAlignment="1">
      <alignment horizontal="center" vertical="center"/>
    </xf>
    <xf numFmtId="0" fontId="6" fillId="17" borderId="60" xfId="0" applyFont="1" applyFill="1" applyBorder="1" applyAlignment="1">
      <alignment horizontal="center" vertical="center"/>
    </xf>
    <xf numFmtId="0" fontId="14" fillId="17" borderId="25" xfId="0" applyFont="1" applyFill="1" applyBorder="1" applyAlignment="1">
      <alignment horizontal="center" vertical="center"/>
    </xf>
    <xf numFmtId="0" fontId="14" fillId="17" borderId="26" xfId="0" applyFont="1" applyFill="1" applyBorder="1" applyAlignment="1">
      <alignment horizontal="center" vertical="center"/>
    </xf>
    <xf numFmtId="0" fontId="14" fillId="17" borderId="27" xfId="0" applyFont="1" applyFill="1" applyBorder="1" applyAlignment="1">
      <alignment horizontal="center" vertical="center"/>
    </xf>
    <xf numFmtId="0" fontId="14" fillId="17" borderId="63" xfId="0" applyFont="1" applyFill="1" applyBorder="1" applyAlignment="1">
      <alignment horizontal="center" vertical="center"/>
    </xf>
    <xf numFmtId="0" fontId="14" fillId="17" borderId="35" xfId="0" applyFont="1" applyFill="1" applyBorder="1" applyAlignment="1">
      <alignment horizontal="center" vertical="center"/>
    </xf>
    <xf numFmtId="0" fontId="14" fillId="17" borderId="61" xfId="0" applyFont="1" applyFill="1" applyBorder="1" applyAlignment="1">
      <alignment horizontal="center" vertical="center"/>
    </xf>
    <xf numFmtId="44" fontId="4" fillId="18" borderId="18" xfId="1" applyFont="1" applyFill="1" applyBorder="1" applyAlignment="1">
      <alignment vertical="center"/>
    </xf>
    <xf numFmtId="44" fontId="4" fillId="18" borderId="1" xfId="1" applyFont="1" applyFill="1" applyBorder="1" applyAlignment="1">
      <alignment vertical="center"/>
    </xf>
    <xf numFmtId="44" fontId="4" fillId="18" borderId="22" xfId="1" applyFont="1" applyFill="1" applyBorder="1" applyAlignment="1">
      <alignment vertical="center"/>
    </xf>
    <xf numFmtId="44" fontId="5" fillId="18" borderId="3" xfId="1" applyFont="1" applyFill="1" applyBorder="1" applyAlignment="1">
      <alignment vertical="center"/>
    </xf>
    <xf numFmtId="44" fontId="4" fillId="18" borderId="2" xfId="1" applyFont="1" applyFill="1" applyBorder="1" applyAlignment="1">
      <alignment vertical="center"/>
    </xf>
    <xf numFmtId="44" fontId="29" fillId="18" borderId="2" xfId="1" applyFont="1" applyFill="1" applyBorder="1" applyAlignment="1">
      <alignment vertical="center"/>
    </xf>
    <xf numFmtId="0" fontId="0" fillId="0" borderId="0" xfId="0"/>
    <xf numFmtId="0" fontId="0" fillId="0" borderId="0" xfId="0"/>
    <xf numFmtId="3" fontId="4" fillId="0" borderId="0" xfId="0" applyNumberFormat="1" applyFont="1" applyBorder="1" applyAlignment="1">
      <alignment vertical="center"/>
    </xf>
    <xf numFmtId="0" fontId="0" fillId="0" borderId="0" xfId="0" pivotButton="1"/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0" fontId="35" fillId="0" borderId="0" xfId="0" applyFont="1"/>
    <xf numFmtId="3" fontId="34" fillId="19" borderId="0" xfId="0" applyNumberFormat="1" applyFont="1" applyFill="1"/>
    <xf numFmtId="0" fontId="34" fillId="19" borderId="66" xfId="0" applyFont="1" applyFill="1" applyBorder="1"/>
    <xf numFmtId="0" fontId="34" fillId="20" borderId="0" xfId="0" applyFont="1" applyFill="1"/>
    <xf numFmtId="3" fontId="34" fillId="20" borderId="0" xfId="0" applyNumberFormat="1" applyFont="1" applyFill="1"/>
    <xf numFmtId="0" fontId="34" fillId="20" borderId="66" xfId="0" applyFont="1" applyFill="1" applyBorder="1"/>
    <xf numFmtId="3" fontId="34" fillId="20" borderId="66" xfId="0" applyNumberFormat="1" applyFont="1" applyFill="1" applyBorder="1"/>
    <xf numFmtId="0" fontId="34" fillId="21" borderId="0" xfId="0" applyFont="1" applyFill="1"/>
    <xf numFmtId="49" fontId="34" fillId="0" borderId="67" xfId="0" applyNumberFormat="1" applyFont="1" applyBorder="1"/>
    <xf numFmtId="0" fontId="34" fillId="0" borderId="67" xfId="0" applyFont="1" applyBorder="1"/>
    <xf numFmtId="3" fontId="34" fillId="0" borderId="67" xfId="0" applyNumberFormat="1" applyFont="1" applyBorder="1"/>
    <xf numFmtId="3" fontId="0" fillId="22" borderId="0" xfId="0" applyNumberFormat="1" applyFill="1"/>
    <xf numFmtId="3" fontId="34" fillId="22" borderId="67" xfId="0" applyNumberFormat="1" applyFont="1" applyFill="1" applyBorder="1"/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3" fontId="34" fillId="19" borderId="0" xfId="0" applyNumberFormat="1" applyFont="1" applyFill="1" applyAlignment="1">
      <alignment wrapText="1"/>
    </xf>
    <xf numFmtId="0" fontId="36" fillId="0" borderId="0" xfId="0" applyFont="1" applyAlignment="1">
      <alignment vertical="center"/>
    </xf>
    <xf numFmtId="10" fontId="37" fillId="0" borderId="0" xfId="2" applyNumberFormat="1" applyFont="1" applyAlignment="1">
      <alignment vertical="center"/>
    </xf>
    <xf numFmtId="4" fontId="0" fillId="0" borderId="0" xfId="0" applyNumberFormat="1" applyAlignment="1">
      <alignment vertical="center"/>
    </xf>
    <xf numFmtId="0" fontId="35" fillId="0" borderId="0" xfId="0" applyFont="1" applyAlignment="1">
      <alignment vertical="center"/>
    </xf>
    <xf numFmtId="3" fontId="35" fillId="0" borderId="0" xfId="0" applyNumberFormat="1" applyFont="1" applyAlignment="1">
      <alignment vertical="center"/>
    </xf>
    <xf numFmtId="3" fontId="40" fillId="24" borderId="0" xfId="0" applyNumberFormat="1" applyFont="1" applyFill="1"/>
    <xf numFmtId="9" fontId="41" fillId="24" borderId="0" xfId="2" applyFont="1" applyFill="1" applyAlignment="1">
      <alignment vertical="center"/>
    </xf>
    <xf numFmtId="0" fontId="42" fillId="24" borderId="0" xfId="0" applyFont="1" applyFill="1"/>
    <xf numFmtId="0" fontId="39" fillId="23" borderId="0" xfId="0" applyFont="1" applyFill="1" applyAlignment="1">
      <alignment vertical="center"/>
    </xf>
    <xf numFmtId="3" fontId="39" fillId="23" borderId="0" xfId="0" applyNumberFormat="1" applyFont="1" applyFill="1"/>
    <xf numFmtId="0" fontId="0" fillId="0" borderId="0" xfId="0"/>
    <xf numFmtId="0" fontId="0" fillId="0" borderId="0" xfId="0"/>
    <xf numFmtId="0" fontId="0" fillId="0" borderId="0" xfId="0"/>
    <xf numFmtId="0" fontId="18" fillId="0" borderId="43" xfId="0" applyFont="1" applyBorder="1" applyAlignment="1">
      <alignment vertical="center"/>
    </xf>
    <xf numFmtId="0" fontId="0" fillId="0" borderId="43" xfId="0" applyBorder="1" applyAlignment="1"/>
    <xf numFmtId="3" fontId="0" fillId="0" borderId="43" xfId="0" applyNumberFormat="1" applyBorder="1" applyAlignment="1"/>
    <xf numFmtId="0" fontId="6" fillId="16" borderId="56" xfId="0" applyFont="1" applyFill="1" applyBorder="1" applyAlignment="1">
      <alignment horizontal="center" vertical="center" wrapText="1"/>
    </xf>
    <xf numFmtId="0" fontId="6" fillId="16" borderId="32" xfId="0" applyFont="1" applyFill="1" applyBorder="1" applyAlignment="1">
      <alignment horizontal="center" vertical="center" wrapText="1"/>
    </xf>
    <xf numFmtId="0" fontId="6" fillId="16" borderId="33" xfId="0" applyFont="1" applyFill="1" applyBorder="1" applyAlignment="1">
      <alignment horizontal="center" vertical="center" wrapText="1"/>
    </xf>
    <xf numFmtId="0" fontId="6" fillId="16" borderId="18" xfId="0" applyFont="1" applyFill="1" applyBorder="1" applyAlignment="1">
      <alignment horizontal="center" vertical="center"/>
    </xf>
    <xf numFmtId="0" fontId="6" fillId="16" borderId="2" xfId="0" applyFont="1" applyFill="1" applyBorder="1" applyAlignment="1">
      <alignment horizontal="center" vertical="center"/>
    </xf>
    <xf numFmtId="0" fontId="32" fillId="16" borderId="18" xfId="0" applyFont="1" applyFill="1" applyBorder="1" applyAlignment="1">
      <alignment horizontal="center" vertical="center"/>
    </xf>
    <xf numFmtId="0" fontId="32" fillId="16" borderId="1" xfId="0" applyFont="1" applyFill="1" applyBorder="1" applyAlignment="1">
      <alignment horizontal="center" vertical="center"/>
    </xf>
    <xf numFmtId="0" fontId="32" fillId="16" borderId="2" xfId="0" applyFont="1" applyFill="1" applyBorder="1" applyAlignment="1">
      <alignment horizontal="center" vertical="center"/>
    </xf>
    <xf numFmtId="0" fontId="6" fillId="16" borderId="56" xfId="0" applyFont="1" applyFill="1" applyBorder="1" applyAlignment="1">
      <alignment horizontal="center" vertical="center"/>
    </xf>
    <xf numFmtId="0" fontId="6" fillId="16" borderId="65" xfId="0" applyFont="1" applyFill="1" applyBorder="1" applyAlignment="1">
      <alignment horizontal="center" vertical="center"/>
    </xf>
    <xf numFmtId="0" fontId="6" fillId="6" borderId="29" xfId="0" applyFont="1" applyFill="1" applyBorder="1" applyAlignment="1">
      <alignment horizontal="center" vertical="center" wrapText="1"/>
    </xf>
    <xf numFmtId="0" fontId="6" fillId="6" borderId="57" xfId="0" applyFont="1" applyFill="1" applyBorder="1" applyAlignment="1">
      <alignment horizontal="center" vertical="center" wrapText="1"/>
    </xf>
    <xf numFmtId="0" fontId="6" fillId="16" borderId="29" xfId="0" applyFont="1" applyFill="1" applyBorder="1" applyAlignment="1">
      <alignment horizontal="center" vertical="center"/>
    </xf>
    <xf numFmtId="0" fontId="6" fillId="16" borderId="57" xfId="0" applyFont="1" applyFill="1" applyBorder="1" applyAlignment="1">
      <alignment horizontal="center" vertical="center"/>
    </xf>
    <xf numFmtId="0" fontId="6" fillId="13" borderId="18" xfId="0" applyFont="1" applyFill="1" applyBorder="1" applyAlignment="1">
      <alignment horizontal="center" vertical="center" wrapText="1"/>
    </xf>
    <xf numFmtId="0" fontId="6" fillId="13" borderId="2" xfId="0" applyFont="1" applyFill="1" applyBorder="1" applyAlignment="1">
      <alignment horizontal="center" vertical="center" wrapText="1"/>
    </xf>
    <xf numFmtId="44" fontId="0" fillId="13" borderId="29" xfId="1" applyFont="1" applyFill="1" applyBorder="1" applyAlignment="1">
      <alignment horizontal="center" vertical="center"/>
    </xf>
    <xf numFmtId="44" fontId="0" fillId="13" borderId="34" xfId="1" applyFont="1" applyFill="1" applyBorder="1" applyAlignment="1">
      <alignment horizontal="center" vertical="center"/>
    </xf>
    <xf numFmtId="44" fontId="0" fillId="13" borderId="57" xfId="1" applyFont="1" applyFill="1" applyBorder="1" applyAlignment="1">
      <alignment horizontal="center" vertical="center"/>
    </xf>
    <xf numFmtId="44" fontId="31" fillId="13" borderId="29" xfId="1" applyFont="1" applyFill="1" applyBorder="1" applyAlignment="1">
      <alignment horizontal="center" vertical="center"/>
    </xf>
    <xf numFmtId="44" fontId="31" fillId="13" borderId="34" xfId="1" applyFont="1" applyFill="1" applyBorder="1" applyAlignment="1">
      <alignment horizontal="center" vertical="center"/>
    </xf>
    <xf numFmtId="44" fontId="31" fillId="13" borderId="57" xfId="1" applyFont="1" applyFill="1" applyBorder="1" applyAlignment="1">
      <alignment horizontal="center" vertical="center"/>
    </xf>
    <xf numFmtId="0" fontId="6" fillId="3" borderId="29" xfId="0" applyFont="1" applyFill="1" applyBorder="1" applyAlignment="1">
      <alignment horizontal="center" vertical="center"/>
    </xf>
    <xf numFmtId="0" fontId="6" fillId="3" borderId="57" xfId="0" applyFont="1" applyFill="1" applyBorder="1" applyAlignment="1">
      <alignment horizontal="center" vertical="center"/>
    </xf>
    <xf numFmtId="0" fontId="6" fillId="5" borderId="29" xfId="0" applyFont="1" applyFill="1" applyBorder="1" applyAlignment="1">
      <alignment horizontal="center" vertical="center"/>
    </xf>
    <xf numFmtId="0" fontId="6" fillId="5" borderId="57" xfId="0" applyFont="1" applyFill="1" applyBorder="1" applyAlignment="1">
      <alignment horizontal="center" vertical="center"/>
    </xf>
    <xf numFmtId="0" fontId="6" fillId="6" borderId="33" xfId="0" applyFont="1" applyFill="1" applyBorder="1" applyAlignment="1">
      <alignment horizontal="center" vertical="center"/>
    </xf>
    <xf numFmtId="0" fontId="6" fillId="6" borderId="28" xfId="0" applyFont="1" applyFill="1" applyBorder="1" applyAlignment="1">
      <alignment horizontal="center" vertical="center"/>
    </xf>
    <xf numFmtId="0" fontId="32" fillId="17" borderId="18" xfId="0" applyFont="1" applyFill="1" applyBorder="1" applyAlignment="1">
      <alignment horizontal="center" vertical="center"/>
    </xf>
    <xf numFmtId="0" fontId="32" fillId="17" borderId="1" xfId="0" applyFont="1" applyFill="1" applyBorder="1" applyAlignment="1">
      <alignment horizontal="center" vertical="center"/>
    </xf>
    <xf numFmtId="0" fontId="32" fillId="17" borderId="2" xfId="0" applyFont="1" applyFill="1" applyBorder="1" applyAlignment="1">
      <alignment horizontal="center" vertical="center"/>
    </xf>
    <xf numFmtId="0" fontId="6" fillId="17" borderId="56" xfId="0" applyFont="1" applyFill="1" applyBorder="1" applyAlignment="1">
      <alignment horizontal="center" vertical="center" wrapText="1"/>
    </xf>
    <xf numFmtId="0" fontId="6" fillId="17" borderId="32" xfId="0" applyFont="1" applyFill="1" applyBorder="1" applyAlignment="1">
      <alignment horizontal="center" vertical="center" wrapText="1"/>
    </xf>
    <xf numFmtId="0" fontId="6" fillId="17" borderId="33" xfId="0" applyFont="1" applyFill="1" applyBorder="1" applyAlignment="1">
      <alignment horizontal="center" vertical="center" wrapText="1"/>
    </xf>
    <xf numFmtId="0" fontId="6" fillId="17" borderId="18" xfId="0" applyFont="1" applyFill="1" applyBorder="1" applyAlignment="1">
      <alignment horizontal="center" vertical="center"/>
    </xf>
    <xf numFmtId="0" fontId="6" fillId="17" borderId="2" xfId="0" applyFont="1" applyFill="1" applyBorder="1" applyAlignment="1">
      <alignment horizontal="center" vertical="center"/>
    </xf>
    <xf numFmtId="0" fontId="6" fillId="17" borderId="56" xfId="0" applyFont="1" applyFill="1" applyBorder="1" applyAlignment="1">
      <alignment horizontal="center" vertical="center"/>
    </xf>
    <xf numFmtId="0" fontId="6" fillId="17" borderId="65" xfId="0" applyFont="1" applyFill="1" applyBorder="1" applyAlignment="1">
      <alignment horizontal="center" vertical="center"/>
    </xf>
    <xf numFmtId="0" fontId="6" fillId="17" borderId="29" xfId="0" applyFont="1" applyFill="1" applyBorder="1" applyAlignment="1">
      <alignment horizontal="center" vertical="center"/>
    </xf>
    <xf numFmtId="0" fontId="6" fillId="17" borderId="57" xfId="0" applyFont="1" applyFill="1" applyBorder="1" applyAlignment="1">
      <alignment horizontal="center" vertical="center"/>
    </xf>
    <xf numFmtId="167" fontId="22" fillId="0" borderId="0" xfId="0" applyNumberFormat="1" applyFont="1" applyAlignment="1">
      <alignment horizontal="left" vertical="top"/>
    </xf>
    <xf numFmtId="0" fontId="0" fillId="0" borderId="0" xfId="0"/>
    <xf numFmtId="3" fontId="22" fillId="0" borderId="0" xfId="0" applyNumberFormat="1" applyFont="1" applyAlignment="1">
      <alignment horizontal="center" vertical="top"/>
    </xf>
    <xf numFmtId="21" fontId="22" fillId="0" borderId="0" xfId="0" applyNumberFormat="1" applyFont="1" applyAlignment="1">
      <alignment horizontal="right" vertical="top"/>
    </xf>
    <xf numFmtId="0" fontId="20" fillId="9" borderId="44" xfId="0" applyFont="1" applyFill="1" applyBorder="1" applyAlignment="1">
      <alignment horizontal="center" vertical="center" wrapText="1"/>
    </xf>
    <xf numFmtId="0" fontId="0" fillId="9" borderId="47" xfId="0" applyFill="1" applyBorder="1" applyAlignment="1">
      <alignment horizontal="center" vertical="center" wrapText="1"/>
    </xf>
    <xf numFmtId="0" fontId="17" fillId="0" borderId="0" xfId="0" applyFont="1" applyAlignment="1">
      <alignment horizontal="center" vertical="top"/>
    </xf>
    <xf numFmtId="0" fontId="18" fillId="0" borderId="43" xfId="0" applyFont="1" applyBorder="1" applyAlignment="1">
      <alignment vertical="center"/>
    </xf>
    <xf numFmtId="0" fontId="0" fillId="0" borderId="43" xfId="0" applyBorder="1"/>
    <xf numFmtId="0" fontId="21" fillId="10" borderId="46" xfId="0" applyFont="1" applyFill="1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19" fillId="10" borderId="44" xfId="0" applyFont="1" applyFill="1" applyBorder="1" applyAlignment="1">
      <alignment horizontal="center" vertical="center" wrapText="1"/>
    </xf>
    <xf numFmtId="0" fontId="0" fillId="10" borderId="47" xfId="0" applyFill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0" fontId="19" fillId="7" borderId="44" xfId="0" applyFont="1" applyFill="1" applyBorder="1" applyAlignment="1">
      <alignment horizontal="center" vertical="center" wrapText="1"/>
    </xf>
    <xf numFmtId="0" fontId="0" fillId="7" borderId="47" xfId="0" applyFill="1" applyBorder="1" applyAlignment="1">
      <alignment horizontal="center" vertical="center" wrapText="1"/>
    </xf>
    <xf numFmtId="0" fontId="19" fillId="8" borderId="44" xfId="0" applyFont="1" applyFill="1" applyBorder="1" applyAlignment="1">
      <alignment horizontal="center" vertical="center" wrapText="1"/>
    </xf>
    <xf numFmtId="0" fontId="0" fillId="8" borderId="47" xfId="0" applyFill="1" applyBorder="1" applyAlignment="1">
      <alignment horizontal="center" vertical="center" wrapText="1"/>
    </xf>
    <xf numFmtId="0" fontId="0" fillId="0" borderId="29" xfId="0" applyBorder="1"/>
    <xf numFmtId="0" fontId="0" fillId="0" borderId="34" xfId="0" applyBorder="1"/>
    <xf numFmtId="0" fontId="19" fillId="7" borderId="44" xfId="0" applyFont="1" applyFill="1" applyBorder="1" applyAlignment="1">
      <alignment vertical="top"/>
    </xf>
    <xf numFmtId="0" fontId="0" fillId="7" borderId="47" xfId="0" applyFill="1" applyBorder="1"/>
    <xf numFmtId="0" fontId="19" fillId="8" borderId="44" xfId="0" applyFont="1" applyFill="1" applyBorder="1" applyAlignment="1">
      <alignment vertical="top"/>
    </xf>
    <xf numFmtId="0" fontId="0" fillId="8" borderId="47" xfId="0" applyFill="1" applyBorder="1"/>
    <xf numFmtId="0" fontId="20" fillId="9" borderId="44" xfId="0" applyFont="1" applyFill="1" applyBorder="1" applyAlignment="1">
      <alignment vertical="top"/>
    </xf>
    <xf numFmtId="0" fontId="0" fillId="9" borderId="47" xfId="0" applyFill="1" applyBorder="1"/>
    <xf numFmtId="0" fontId="19" fillId="10" borderId="44" xfId="0" applyFont="1" applyFill="1" applyBorder="1" applyAlignment="1">
      <alignment vertical="top"/>
    </xf>
    <xf numFmtId="0" fontId="0" fillId="10" borderId="47" xfId="0" applyFill="1" applyBorder="1"/>
    <xf numFmtId="0" fontId="21" fillId="10" borderId="46" xfId="0" applyFont="1" applyFill="1" applyBorder="1" applyAlignment="1">
      <alignment vertical="top"/>
    </xf>
    <xf numFmtId="0" fontId="0" fillId="0" borderId="49" xfId="0" applyBorder="1"/>
  </cellXfs>
  <cellStyles count="7">
    <cellStyle name="Čárka" xfId="4" builtinId="3"/>
    <cellStyle name="Měna" xfId="1" builtinId="4"/>
    <cellStyle name="Normální" xfId="0" builtinId="0"/>
    <cellStyle name="Normální 2" xfId="5" xr:uid="{00000000-0005-0000-0000-000003000000}"/>
    <cellStyle name="normální_IVF výkony(PICSI,Primovision,Vertifikace) - (duben2013)konečná verze" xfId="3" xr:uid="{00000000-0005-0000-0000-000004000000}"/>
    <cellStyle name="Procenta" xfId="2" builtinId="5"/>
    <cellStyle name="Procenta 2" xfId="6" xr:uid="{00000000-0005-0000-0000-000006000000}"/>
  </cellStyles>
  <dxfs count="9">
    <dxf>
      <alignment wrapText="1" readingOrder="0"/>
    </dxf>
    <dxf>
      <alignment wrapText="1" readingOrder="0"/>
    </dxf>
    <dxf>
      <numFmt numFmtId="3" formatCode="#,##0"/>
    </dxf>
    <dxf>
      <alignment horizontal="left" readingOrder="0"/>
    </dxf>
    <dxf>
      <alignment wrapText="1" readingOrder="0"/>
    </dxf>
    <dxf>
      <alignment wrapText="1" readingOrder="0"/>
    </dxf>
    <dxf>
      <numFmt numFmtId="3" formatCode="#,##0"/>
    </dxf>
    <dxf>
      <numFmt numFmtId="3" formatCode="#,##0"/>
    </dxf>
    <dxf>
      <numFmt numFmtId="3" formatCode="#,##0"/>
    </dxf>
  </dxfs>
  <tableStyles count="0" defaultTableStyle="TableStyleMedium9" defaultPivotStyle="PivotStyleLight16"/>
  <colors>
    <mruColors>
      <color rgb="FFECF1F8"/>
      <color rgb="FFCDDB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pivotCacheDefinition" Target="pivotCache/pivotCacheDefinition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intranet/Users/martin.knapek/AppData/Local/Microsoft/Windows/Temporary%20Internet%20Files/Content.IE5/15KC9LD5/DOKUMENTY%20SMN/Reporty%202013/11.LISTOPAD%202013/14.Preskripce%20anal&#253;za%20LISTOPAD%202013%20z%202011%20POJI&#352;&#356;OVNY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Worksheet%20in%202230%20CZ%20Financial%20Statements%20Template%20v2b.03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intranet/users/Documents%20and%20Settings/jkuben/Local%20Settings/Temporary%20Internet%20Files/OLKB2/Vr&#225;&#357;a%20F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intranet/Documents%20and%20Settings/OI/Local%20Settings/Temporary%20Internet%20Files/Content.Outlook/1HJPTDYK/Anal&#253;za%20preskripce%20za%202010%201-1%20POJI&#352;&#356;OVNY%20(2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stavení"/>
      <sheetName val="HiMIS"/>
      <sheetName val="HIMIS 2008"/>
      <sheetName val="HIMIS 2009"/>
      <sheetName val="HIMIS 2010"/>
      <sheetName val="HIMIS 2011"/>
      <sheetName val="HIMIS 2012"/>
      <sheetName val="HIMIS 2013"/>
      <sheetName val="111"/>
      <sheetName val="201"/>
      <sheetName val="205"/>
      <sheetName val="207"/>
      <sheetName val="209"/>
      <sheetName val="211"/>
      <sheetName val="213"/>
      <sheetName val="217"/>
      <sheetName val="SMN celkem"/>
      <sheetName val="SMN CELKEM překročení dle ZP"/>
      <sheetName val="tabulka"/>
    </sheetNames>
    <sheetDataSet>
      <sheetData sheetId="0">
        <row r="16">
          <cell r="D16">
            <v>2013</v>
          </cell>
        </row>
        <row r="17">
          <cell r="C17">
            <v>2011</v>
          </cell>
        </row>
        <row r="19">
          <cell r="E19" t="str">
            <v>98%</v>
          </cell>
        </row>
        <row r="21">
          <cell r="C21">
            <v>0.4</v>
          </cell>
        </row>
        <row r="45">
          <cell r="B45">
            <v>111</v>
          </cell>
          <cell r="C45">
            <v>0.93</v>
          </cell>
        </row>
        <row r="46">
          <cell r="B46">
            <v>201</v>
          </cell>
          <cell r="C46">
            <v>1.07</v>
          </cell>
        </row>
        <row r="47">
          <cell r="B47">
            <v>205</v>
          </cell>
          <cell r="C47">
            <v>1.04</v>
          </cell>
        </row>
        <row r="48">
          <cell r="B48">
            <v>207</v>
          </cell>
          <cell r="C48">
            <v>0.96</v>
          </cell>
        </row>
        <row r="49">
          <cell r="B49">
            <v>209</v>
          </cell>
          <cell r="C49">
            <v>1</v>
          </cell>
        </row>
        <row r="50">
          <cell r="B50">
            <v>211</v>
          </cell>
          <cell r="C50">
            <v>1.05</v>
          </cell>
        </row>
        <row r="51">
          <cell r="B51">
            <v>213</v>
          </cell>
          <cell r="C51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</v>
          </cell>
        </row>
      </sheetData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Info"/>
      <sheetName val="BS"/>
      <sheetName val="P&amp;L"/>
      <sheetName val="CF"/>
      <sheetName val="CF P"/>
      <sheetName val="CF P2"/>
      <sheetName val="Reconciliation"/>
      <sheetName val="TB"/>
      <sheetName val="TBLinks"/>
      <sheetName val="Tickmarks"/>
      <sheetName val="Languages"/>
      <sheetName val="Analytical review"/>
      <sheetName val="Cntrl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>
        <row r="280">
          <cell r="A280">
            <v>1</v>
          </cell>
          <cell r="B280" t="str">
            <v>Cash and cash equivalents at the beginning of the accounting period</v>
          </cell>
          <cell r="C280" t="str">
            <v>Stav peněžních prostředků a peněžních ekvivalentů na začátku účetního období</v>
          </cell>
          <cell r="D280" t="str">
            <v>Liquide middelen begin boekjaar</v>
          </cell>
          <cell r="E280" t="str">
            <v>Netto Finanzvermögen zum Jahresanfang</v>
          </cell>
        </row>
        <row r="281">
          <cell r="A281">
            <v>2</v>
          </cell>
          <cell r="B281" t="str">
            <v>Cash flows from ordinary activities</v>
          </cell>
          <cell r="C281" t="str">
            <v>Peněžní toky z hlavní výdělečné činnosti (provozní činnost)</v>
          </cell>
          <cell r="D281" t="str">
            <v>Kasstroom uit operationele activiteiten</v>
          </cell>
          <cell r="E281" t="str">
            <v>Geldflüsse aus der gewöhnlichen Geschäftstätigkeit</v>
          </cell>
        </row>
        <row r="282">
          <cell r="A282">
            <v>3</v>
          </cell>
          <cell r="B282" t="str">
            <v xml:space="preserve">Profit/(loss) from ordinary activities before tax </v>
          </cell>
          <cell r="C282" t="str">
            <v>Účetní zisk nebo ztráta z běžné činnosti před zdaněním</v>
          </cell>
          <cell r="D282" t="str">
            <v>Resultaat uit gewone bedrijfsuitoefening voor belastingen</v>
          </cell>
          <cell r="E282" t="str">
            <v>Ergebnis aus der gewöhnlichen Geschäftstätigkeit vor Steuern</v>
          </cell>
        </row>
        <row r="283">
          <cell r="A283">
            <v>4</v>
          </cell>
          <cell r="B283" t="str">
            <v>Adjustments for non-cash transactions</v>
          </cell>
          <cell r="C283" t="str">
            <v>Úpravy o nepeněžní operace</v>
          </cell>
          <cell r="D283" t="str">
            <v>Aanpassingen voor niet monetaire transacties</v>
          </cell>
          <cell r="E283" t="str">
            <v>Nicht geldwirksame Vorgänge</v>
          </cell>
        </row>
        <row r="284">
          <cell r="A284">
            <v>5</v>
          </cell>
          <cell r="B284" t="str">
            <v xml:space="preserve">Depreciation of fixed assets (+) excluding book value of fixed assets sold, amortization of goodwill </v>
          </cell>
          <cell r="C284" t="str">
            <v>Odpisy stálých aktiv (+) s výjimkou zůstatkové ceny prodaných stálých aktiv, a dále umořování opravné položky k nabytému majetku (+/-)</v>
          </cell>
          <cell r="D284" t="str">
            <v>Afschrijvingen op vaste activa, afschrijvingen op vorderingen, afschrijving van goodwill</v>
          </cell>
          <cell r="E284" t="str">
            <v>Abschreibungen auf das Anlagevermögen</v>
          </cell>
        </row>
        <row r="285">
          <cell r="A285">
            <v>6</v>
          </cell>
          <cell r="B285" t="str">
            <v>Change in provisions, reserves</v>
          </cell>
          <cell r="C285" t="str">
            <v>Změna stavu opravných položek, rezerv</v>
          </cell>
          <cell r="D285" t="str">
            <v>Wijzigingen in voorzieningen, reserves</v>
          </cell>
          <cell r="E285" t="str">
            <v>Veränderungen des Bestands bei Wertberichtigungen, Rückstellungen</v>
          </cell>
        </row>
        <row r="286">
          <cell r="A286">
            <v>7</v>
          </cell>
          <cell r="B286" t="str">
            <v>Profit/(loss) on sale of fixed assets</v>
          </cell>
          <cell r="C286" t="str">
            <v>Zisk (ztráta) z prodeje stálých aktiv (-/+)</v>
          </cell>
          <cell r="D286" t="str">
            <v>Resultaat op de verkoop van vaste activa</v>
          </cell>
          <cell r="E286" t="str">
            <v>Gewinn (Verlust) aus dem Verkauf von Anlagevermögen</v>
          </cell>
        </row>
        <row r="287">
          <cell r="A287">
            <v>8</v>
          </cell>
          <cell r="B287" t="str">
            <v>Revenues from dividends (-)</v>
          </cell>
          <cell r="C287" t="str">
            <v>Výnosy z dividend a podílů na zisku (-)</v>
          </cell>
          <cell r="D287" t="str">
            <v>Opbrengsten uit hoofde van dividenden en winstaandelen</v>
          </cell>
          <cell r="E287" t="str">
            <v>Erträge aus Dividenden</v>
          </cell>
        </row>
        <row r="288">
          <cell r="A288">
            <v>9</v>
          </cell>
          <cell r="B288" t="str">
            <v>Interest expense (+) excluding capitalized interest and interest income (-)</v>
          </cell>
          <cell r="C288" t="str">
            <v>Vyúčtované nákladové úroky (+) s výjimkou kapitalizovaných úroků a vyúčtované výnosové úroky (-)</v>
          </cell>
          <cell r="D288" t="str">
            <v>Rentelasten exclusief geactiveerde intrest en rentebaten</v>
          </cell>
          <cell r="E288" t="str">
            <v>Zinsaufwendungen</v>
          </cell>
        </row>
        <row r="289">
          <cell r="A289">
            <v>10</v>
          </cell>
          <cell r="B289" t="str">
            <v>Other non-cash transactions</v>
          </cell>
          <cell r="C289" t="str">
            <v>Případné úpravy o ostatní nepeněžní operace</v>
          </cell>
          <cell r="D289" t="str">
            <v>Overige niet monetaire transacties</v>
          </cell>
          <cell r="E289" t="str">
            <v>Andere nicht geldwirksame Vorgänge</v>
          </cell>
        </row>
        <row r="290">
          <cell r="A290">
            <v>11</v>
          </cell>
          <cell r="B290" t="str">
            <v xml:space="preserve">Net cash flow from operating activities before tax, movements in working capital and extraordinary items </v>
          </cell>
          <cell r="C290" t="str">
            <v>Čistý peněžní tok  z provozní činnosti před zdaněním, změnami pracovního kapitálu a mimořádnými položkami</v>
          </cell>
          <cell r="D290" t="str">
            <v>Netto-kasstroom uit gewone bedrijfsuitoefening voor belastingen, wijzigingen in het werkkapitaal en buitengewone posten</v>
          </cell>
          <cell r="E290" t="str">
            <v>Netto-Geldfluß aus gewöhnlicher Geschäftstätigkeit vor Steuern, Veränderung des Betriebkapitals</v>
          </cell>
        </row>
        <row r="291">
          <cell r="A291">
            <v>12</v>
          </cell>
          <cell r="B291" t="str">
            <v xml:space="preserve">Change in working capital </v>
          </cell>
          <cell r="C291" t="str">
            <v>Změny stavu nepeněžních složek pracovního kapitálu</v>
          </cell>
          <cell r="D291" t="str">
            <v>Wijzigingen in het werkkapitaal</v>
          </cell>
          <cell r="E291" t="str">
            <v>Veränderung des Betriebskapitals</v>
          </cell>
        </row>
        <row r="292">
          <cell r="A292">
            <v>13</v>
          </cell>
          <cell r="B292" t="str">
            <v>Change in receivables from operating activities</v>
          </cell>
          <cell r="C292" t="str">
            <v>Změna stavu pohledávek z provozní činnosti (+/-) aktivních účtů časového rozlišení a dohadných účtů aktivních</v>
          </cell>
          <cell r="D292" t="str">
            <v>Wijziging in de vorderingen uit operationele activiteiten</v>
          </cell>
          <cell r="E292" t="str">
            <v>Veränderung der Forderungen aus gewöhnlicher Geschäftstätigkeit</v>
          </cell>
        </row>
        <row r="293">
          <cell r="A293">
            <v>14</v>
          </cell>
          <cell r="B293" t="str">
            <v>Change in short-term payables from operating activities</v>
          </cell>
          <cell r="C293" t="str">
            <v>Změna stavu krátkodobých závazků z provozní činnosti (+/-) pasivních účtů časového rozlišení a dohadných účtů pasivních</v>
          </cell>
          <cell r="D293" t="str">
            <v>Wijziging in de kortlopende schulden uit operationele activiteiten</v>
          </cell>
          <cell r="E293" t="str">
            <v>Veränderung der kurzfristigen Verbindlichkeiten aus gewöhnlicher Geschäftstätigkeit</v>
          </cell>
        </row>
        <row r="294">
          <cell r="A294">
            <v>15</v>
          </cell>
          <cell r="B294" t="str">
            <v>Change in inventory</v>
          </cell>
          <cell r="C294" t="str">
            <v>Změna stavu zásob (+/-)</v>
          </cell>
          <cell r="D294" t="str">
            <v>Wijzigingen in de voorraden</v>
          </cell>
          <cell r="E294" t="str">
            <v>Veränderung der Vorräte</v>
          </cell>
        </row>
        <row r="295">
          <cell r="A295">
            <v>16</v>
          </cell>
          <cell r="B295" t="str">
            <v>Change in short-term investments</v>
          </cell>
          <cell r="C295" t="str">
            <v>Změna stavu krátkodobého finančního majetku nespadajícího do peněžních prostředků a ekvivalentů</v>
          </cell>
          <cell r="D295" t="str">
            <v>Wijzigingen in de kortlopende financiele activa</v>
          </cell>
          <cell r="E295" t="str">
            <v>Veränderung des kurzfristigen Finanzvermögens</v>
          </cell>
        </row>
        <row r="296">
          <cell r="A296">
            <v>17</v>
          </cell>
          <cell r="B296" t="str">
            <v>Net cash flow from operating activities before tax and extraordinary items</v>
          </cell>
          <cell r="C296" t="str">
            <v>Čistý peněžní tok z provozní činnosti před zdaněním a mimořádnými položkami</v>
          </cell>
          <cell r="D296" t="str">
            <v>Netto-kasstroom uit gewone bedrijfsuitoefening voor belastingen en buitengewone posten</v>
          </cell>
          <cell r="E296" t="str">
            <v>Netto-Geldfluß aus gewöhnlicher Geschäftstätigkeit vor Steuern und außerordentlichen Posten</v>
          </cell>
        </row>
        <row r="297">
          <cell r="A297">
            <v>18</v>
          </cell>
          <cell r="B297" t="str">
            <v xml:space="preserve">Interest paid (-), except interest capitalised </v>
          </cell>
          <cell r="C297" t="str">
            <v>Vyplacené úroky s výjimkou kapitalizovaných úroků (-)</v>
          </cell>
          <cell r="D297" t="str">
            <v>Betaalde rentelasten, uitgezonderd geactiveerde rente</v>
          </cell>
          <cell r="E297" t="str">
            <v>Zinszahlungen ohne kapitalisierten Zinsen</v>
          </cell>
        </row>
        <row r="298">
          <cell r="A298">
            <v>19</v>
          </cell>
          <cell r="B298" t="str">
            <v>Interest received (+)</v>
          </cell>
          <cell r="C298" t="str">
            <v>Přijaté úroky (+)</v>
          </cell>
          <cell r="D298" t="str">
            <v>Ontvangen rentebaten</v>
          </cell>
          <cell r="E298" t="str">
            <v>Zinserträge</v>
          </cell>
        </row>
        <row r="299">
          <cell r="A299">
            <v>20</v>
          </cell>
          <cell r="B299" t="str">
            <v>Income tax paid for operating activities, additional tax paid for previous periods (-)</v>
          </cell>
          <cell r="C299" t="str">
            <v>Zaplacená daň z příjmů za běžnou činnost a za doměrky daně za minulá období (-)</v>
          </cell>
          <cell r="D299" t="str">
            <v>Betaalde vennootschapsbelasting over gewone bedrijfsuitoefening en aanvullende belastingen inzake voorgaande perioden</v>
          </cell>
          <cell r="E299" t="str">
            <v>Bezahlte Einkommensteuer</v>
          </cell>
        </row>
        <row r="300">
          <cell r="A300">
            <v>21</v>
          </cell>
          <cell r="B300" t="str">
            <v>Receipts and expenditures relating to extraordinary activities, which create extraordinary profit or loss, including  income tax paid from extraordinary activities</v>
          </cell>
          <cell r="C300" t="str">
            <v>Příjmy a výdaje spojené s mimořádnými účetními případy, které tvoří mimořádný výsledek hospodaření včetně uhrazené splatné daně z příjmů z mimořádné činnosti</v>
          </cell>
          <cell r="D300" t="str">
            <v>Ontvangsten en uitgaven uit buitengewone activiteiten en belastingen buitengewoon resultaat</v>
          </cell>
          <cell r="E300" t="str">
            <v>Bezüge und Ausgaben aus außerordentlichen Geschäftstätigkeiten</v>
          </cell>
        </row>
        <row r="301">
          <cell r="A301">
            <v>22</v>
          </cell>
          <cell r="B301" t="str">
            <v>Net cash flow from operating activities</v>
          </cell>
          <cell r="C301" t="str">
            <v>Čistý peněžní tok z provozní činnosti</v>
          </cell>
          <cell r="D301" t="str">
            <v>Netto-kasstroom uit operationele activiteiten</v>
          </cell>
          <cell r="E301" t="str">
            <v>Netto-Geldfluß aus gewöhnlicher Geschäftstätigkeit</v>
          </cell>
        </row>
        <row r="302">
          <cell r="A302">
            <v>23</v>
          </cell>
          <cell r="B302" t="str">
            <v>Cash flows from investing activities</v>
          </cell>
          <cell r="C302" t="str">
            <v>Peněžní toky z investiční činnosti</v>
          </cell>
          <cell r="D302" t="str">
            <v>Kasstroom uit investeringsactiviteiten</v>
          </cell>
          <cell r="E302" t="str">
            <v>Geldfluß aus der Investitionstätigkeit</v>
          </cell>
        </row>
        <row r="303">
          <cell r="A303">
            <v>24</v>
          </cell>
          <cell r="B303" t="str">
            <v>Fixed assets expenditures</v>
          </cell>
          <cell r="C303" t="str">
            <v>Výdaje spojené s nabytím stálých aktiv</v>
          </cell>
          <cell r="D303" t="str">
            <v>Investeringen in vaste activa</v>
          </cell>
          <cell r="E303" t="str">
            <v>Zugänge im Anlagevermögen</v>
          </cell>
        </row>
        <row r="304">
          <cell r="A304">
            <v>25</v>
          </cell>
          <cell r="B304" t="str">
            <v>Receipts from fixed assets sold</v>
          </cell>
          <cell r="C304" t="str">
            <v>Příjmy z prodeje stálých aktiv</v>
          </cell>
          <cell r="D304" t="str">
            <v>Ontvangsten uit hoofde van verkoop van vaste activa</v>
          </cell>
          <cell r="E304" t="str">
            <v>Erlöse aus dem Verkauf vom Anlagevermögen</v>
          </cell>
        </row>
        <row r="305">
          <cell r="A305">
            <v>26</v>
          </cell>
          <cell r="B305" t="str">
            <v>Loans provided to related parties</v>
          </cell>
          <cell r="C305" t="str">
            <v>Půjčky a úvěry spřízněným osobám</v>
          </cell>
          <cell r="D305" t="str">
            <v>Verstrekte leningen aan gelieerde ondernemingen</v>
          </cell>
          <cell r="E305" t="str">
            <v>Kredite an verbundene Personen</v>
          </cell>
        </row>
        <row r="306">
          <cell r="A306">
            <v>27</v>
          </cell>
          <cell r="B306" t="str">
            <v>Net cash flow from investing activities</v>
          </cell>
          <cell r="C306" t="str">
            <v>Čistý peněžní tok vztahující se k investiční činnosti</v>
          </cell>
          <cell r="D306" t="str">
            <v>Netto-kasstroom uit investeringsactiviteiten</v>
          </cell>
          <cell r="E306" t="str">
            <v>Netto-Geldfluß aus der Investitionstätigkeit</v>
          </cell>
        </row>
        <row r="307">
          <cell r="A307">
            <v>28</v>
          </cell>
          <cell r="B307" t="str">
            <v>Cash flow from financial activities</v>
          </cell>
          <cell r="C307" t="str">
            <v>Peněžní toky z finančních činností</v>
          </cell>
          <cell r="D307" t="str">
            <v>Kasstroom uit financieringsactiviteiten</v>
          </cell>
          <cell r="E307" t="str">
            <v>Geldfluß aus der finanziellen Tätigkeit</v>
          </cell>
        </row>
        <row r="308">
          <cell r="A308">
            <v>29</v>
          </cell>
          <cell r="B308" t="str">
            <v xml:space="preserve">Change in long term or short term payables (+,-) </v>
          </cell>
          <cell r="C308" t="str">
            <v>Dopady změn dlouhodobých závazků popř. takových krátkodobých závazků, které spadají do oblasti finanční činnosti na peněžní prostředky a ekvivalenty</v>
          </cell>
          <cell r="D308" t="str">
            <v>Wijziging in de langlopende resp. kortlopende schulden</v>
          </cell>
          <cell r="E308" t="str">
            <v>Veränderung der langfristigen bzw. kurzfristigen Verbindlichkeiten</v>
          </cell>
        </row>
        <row r="309">
          <cell r="A309">
            <v>30</v>
          </cell>
          <cell r="B309" t="str">
            <v>Impact on cash due to change in equity</v>
          </cell>
          <cell r="C309" t="str">
            <v>Dopady změn vlastního kapitálu na peněžní prostředky a peněžní ekvivalenty</v>
          </cell>
          <cell r="D309" t="str">
            <v>Kasstroom uit hoofde van wijzigingen in het eigen vermogen</v>
          </cell>
          <cell r="E309" t="str">
            <v>Geldflüsse aus Veränderungen im Eigenkapital</v>
          </cell>
        </row>
        <row r="310">
          <cell r="A310">
            <v>31</v>
          </cell>
          <cell r="B310" t="str">
            <v>Increase of cash and cash equivavalents due to change in registered capital, reserve fund, including prepayments made for this increase (+)</v>
          </cell>
          <cell r="C310" t="str">
            <v>Zvýšení peněžních prostředků a peněžních ekvivalentů z titulu zvýšení základního kapitálu, emisního ážia, event. rezervního fondu, včetně složených záloh na toto zvýšení (+)</v>
          </cell>
          <cell r="D310" t="str">
            <v xml:space="preserve">Kasstroom uit hoofde van verhoging van het geregistreerde kapitaal, reservefonds alsmede vooruitbetalingen terzake </v>
          </cell>
          <cell r="E310" t="str">
            <v>Geldflüsse aus der Erhöhung des Grundkapitals</v>
          </cell>
        </row>
        <row r="311">
          <cell r="A311">
            <v>32</v>
          </cell>
          <cell r="B311" t="str">
            <v>Capital payments to partners and shareholders (-)</v>
          </cell>
          <cell r="C311" t="str">
            <v>Vyplacení podílu na vlastním kapitálu společníkům (-)</v>
          </cell>
          <cell r="D311" t="str">
            <v>Kapitaalbetalingen aan partners en aandeelhouders</v>
          </cell>
          <cell r="E311" t="str">
            <v>Auszahlung von Anteilen am Grundkapital</v>
          </cell>
        </row>
        <row r="312">
          <cell r="A312">
            <v>33</v>
          </cell>
          <cell r="B312" t="str">
            <v>Monetary gifts and grants into equity and other deposits of cash made by partners and shareholders (+)</v>
          </cell>
          <cell r="C312" t="str">
            <v>Další vklady peněžních prostředků společníků a akcionářů (+)</v>
          </cell>
          <cell r="D312" t="str">
            <v>Geldelijke giften in het eigen vermogen en andere stortingen door aandeelhouders</v>
          </cell>
          <cell r="E312" t="str">
            <v>Spenden und Zuschüsse zum Eigenkapital und weitere Einlagen von Gesellschaftern</v>
          </cell>
        </row>
        <row r="313">
          <cell r="A313">
            <v>34</v>
          </cell>
          <cell r="B313" t="str">
            <v>Reimbursement of loss by partners (+)</v>
          </cell>
          <cell r="C313" t="str">
            <v>Úhrada ztráty společníky (+)</v>
          </cell>
          <cell r="D313" t="str">
            <v>Aanvulling van verliezen door de partners</v>
          </cell>
          <cell r="E313" t="str">
            <v>Verlustausgleich durch die Gesellschafter</v>
          </cell>
        </row>
        <row r="314">
          <cell r="A314">
            <v>35</v>
          </cell>
          <cell r="B314" t="str">
            <v>Payments made from funds (-)</v>
          </cell>
          <cell r="C314" t="str">
            <v>Přímé platby na vrub fondů (-)</v>
          </cell>
          <cell r="D314" t="str">
            <v>Betalingen uit fondsen</v>
          </cell>
          <cell r="E314" t="str">
            <v>Zahlungen zu Lasten von Rücklagefonds</v>
          </cell>
        </row>
        <row r="315">
          <cell r="A315">
            <v>36</v>
          </cell>
          <cell r="B315" t="str">
            <v>Dividends and ownership interests paid, including withholding tax related to these claims and including financial clearance with partners (-)</v>
          </cell>
          <cell r="C315" t="str">
            <v>Vyplacené dividendy nebo podíly na zisku včetně zaplacené srážkové daně vztahující se k těmto nárokům a včetně finančního vypořádání se společníky veřejné obchodní společnosti a komplementáři u komanditních společností (-)</v>
          </cell>
          <cell r="D315" t="str">
            <v>Betaalde dividenden (inclusief bronbelasting)</v>
          </cell>
          <cell r="E315" t="str">
            <v>Ausgezahlte Dividenden oder Anteile am Jahresüberschuß einschießlich daraus folgenden Quellensteuern</v>
          </cell>
        </row>
        <row r="316">
          <cell r="A316">
            <v>37</v>
          </cell>
          <cell r="B316" t="str">
            <v xml:space="preserve">Dividends and ownership interests received, except companies where the main activity is investing activity (+)  </v>
          </cell>
          <cell r="C316" t="str">
            <v>Přijaté dividendy a podíly na zisku (+)</v>
          </cell>
          <cell r="D316" t="str">
            <v>Ontvangen dividenden</v>
          </cell>
          <cell r="E316" t="str">
            <v>Erhaltene Dividenden und Anteile am Jahresüberschuß</v>
          </cell>
        </row>
        <row r="317">
          <cell r="A317">
            <v>38</v>
          </cell>
          <cell r="B317" t="str">
            <v>Net cash flow from financing activities</v>
          </cell>
          <cell r="C317" t="str">
            <v>Čistý peněžní tok vztahující se k finanční činnosti</v>
          </cell>
          <cell r="D317" t="str">
            <v>Netto-kasstroom uit financieringsactiviteiten</v>
          </cell>
          <cell r="E317" t="str">
            <v>Netto-Geldfluß aus der finanziellen Tätigkeit</v>
          </cell>
        </row>
        <row r="318">
          <cell r="A318">
            <v>39</v>
          </cell>
          <cell r="B318" t="str">
            <v>Net increase or decrease of cash and cash equivalents</v>
          </cell>
          <cell r="C318" t="str">
            <v>Čisté zvýšení, resp. snížení peněžních prostředků</v>
          </cell>
          <cell r="D318" t="str">
            <v>Netto-toename (netto-afname) van liquide middelen</v>
          </cell>
          <cell r="E318" t="str">
            <v>Netto-Zunahme, bzw. Abnahme des Finanzvermögens</v>
          </cell>
        </row>
        <row r="319">
          <cell r="A319">
            <v>40</v>
          </cell>
          <cell r="B319" t="str">
            <v>Cash and cash equivalents at the end of the period</v>
          </cell>
          <cell r="C319" t="str">
            <v>Stav peněžních prostředků a peněžních ekvivalentů na konci období</v>
          </cell>
          <cell r="D319" t="str">
            <v>Liquide middelen per einde boekjaar</v>
          </cell>
          <cell r="E319" t="str">
            <v>Netto Finanzvermögen zum Jahresende</v>
          </cell>
        </row>
      </sheetData>
      <sheetData sheetId="12" refreshError="1"/>
      <sheetData sheetId="1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Assets"/>
      <sheetName val="Liabilities"/>
      <sheetName val="Profit&amp;Loss"/>
      <sheetName val="Equity"/>
      <sheetName val="CashFlow"/>
      <sheetName val="Languages"/>
      <sheetName val="Analysis"/>
      <sheetName val="Tickmarks"/>
    </sheetNames>
    <sheetDataSet>
      <sheetData sheetId="0" refreshError="1">
        <row r="28">
          <cell r="G28">
            <v>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238">
          <cell r="B238" t="str">
            <v>Denotation</v>
          </cell>
          <cell r="C238" t="str">
            <v>Označení</v>
          </cell>
          <cell r="D238" t="str">
            <v>Bezeichnung</v>
          </cell>
        </row>
        <row r="239">
          <cell r="B239" t="str">
            <v>Item</v>
          </cell>
          <cell r="C239" t="str">
            <v>TEXT</v>
          </cell>
          <cell r="D239" t="str">
            <v>TEXT</v>
          </cell>
        </row>
        <row r="240">
          <cell r="B240" t="str">
            <v>Row</v>
          </cell>
          <cell r="C240" t="str">
            <v>Řád.</v>
          </cell>
          <cell r="D240" t="str">
            <v>Zeile</v>
          </cell>
        </row>
        <row r="241">
          <cell r="B241" t="str">
            <v>Accounting period</v>
          </cell>
          <cell r="C241" t="str">
            <v>Skutečnost v účetním období</v>
          </cell>
          <cell r="D241" t="str">
            <v>Geschäftsjahr</v>
          </cell>
        </row>
        <row r="242">
          <cell r="B242" t="str">
            <v xml:space="preserve">current </v>
          </cell>
          <cell r="C242" t="str">
            <v>sledovaném</v>
          </cell>
          <cell r="D242" t="str">
            <v>Laufendes Jahr</v>
          </cell>
        </row>
        <row r="243">
          <cell r="B243" t="str">
            <v>previous</v>
          </cell>
          <cell r="C243" t="str">
            <v>minulém</v>
          </cell>
          <cell r="D243" t="str">
            <v>Vorjahr</v>
          </cell>
        </row>
        <row r="245">
          <cell r="B245" t="str">
            <v xml:space="preserve">Date mailed:  </v>
          </cell>
          <cell r="C245" t="str">
            <v xml:space="preserve">Odesláno
dne:  </v>
          </cell>
          <cell r="D245" t="str">
            <v xml:space="preserve">Datum:  </v>
          </cell>
        </row>
        <row r="246">
          <cell r="B246" t="str">
            <v>Signature of the statutory representative:</v>
          </cell>
          <cell r="C246" t="str">
            <v>Podpis statutárního orgánu nebo fyzické osoby,
která je účetní jednotkou:</v>
          </cell>
          <cell r="D246" t="str">
            <v>Unterschrift des satzunsmäßigen Organs oder der physischen Person, die Rechnungseinheit ist:</v>
          </cell>
        </row>
        <row r="247">
          <cell r="B247" t="str">
            <v xml:space="preserve">Person responsible for
accounting
(name and signature):
 </v>
          </cell>
          <cell r="C247" t="str">
            <v xml:space="preserve">Osoba odpovědná
za účetnictví
(jméno a podpis):
 </v>
          </cell>
          <cell r="D247" t="str">
            <v xml:space="preserve">Für die Rechnung verantwortliche Person
 (Name und Unterschrift):
 </v>
          </cell>
        </row>
        <row r="248">
          <cell r="B248" t="str">
            <v xml:space="preserve">Person responsible for
preparation of 
the financial statements
(name and signature):
 </v>
          </cell>
          <cell r="C248" t="str">
            <v xml:space="preserve">Osoba odpovědná
za účetní závěrku
(jméno a podpis):
 </v>
          </cell>
          <cell r="D248" t="str">
            <v xml:space="preserve">Für den Rechnungsabschluss verantwortliche Person
 (Name und Unterschrift):
 </v>
          </cell>
        </row>
        <row r="322">
          <cell r="B322" t="str">
            <v>Denotation</v>
          </cell>
          <cell r="C322" t="str">
            <v>Označení</v>
          </cell>
          <cell r="D322" t="str">
            <v>Bezeichnung</v>
          </cell>
        </row>
        <row r="323">
          <cell r="B323" t="str">
            <v>Item</v>
          </cell>
          <cell r="C323" t="str">
            <v>TEXT</v>
          </cell>
          <cell r="D323" t="str">
            <v>TEXT</v>
          </cell>
        </row>
        <row r="324">
          <cell r="B324" t="str">
            <v>Accounting period</v>
          </cell>
          <cell r="C324" t="str">
            <v>Skutečnost v účetním období</v>
          </cell>
          <cell r="D324" t="str">
            <v>Geschäftsjahr</v>
          </cell>
        </row>
        <row r="325">
          <cell r="B325" t="str">
            <v xml:space="preserve">current </v>
          </cell>
          <cell r="C325" t="str">
            <v>sledovaném</v>
          </cell>
          <cell r="D325" t="str">
            <v>Laufendes Jahr</v>
          </cell>
        </row>
        <row r="326">
          <cell r="B326" t="str">
            <v>previous</v>
          </cell>
          <cell r="C326" t="str">
            <v>minulém</v>
          </cell>
          <cell r="D326" t="str">
            <v>Vorjahr</v>
          </cell>
        </row>
        <row r="329">
          <cell r="B329" t="str">
            <v xml:space="preserve">Date mailed:  </v>
          </cell>
          <cell r="C329" t="str">
            <v xml:space="preserve">Odesláno
dne:  </v>
          </cell>
          <cell r="D329" t="str">
            <v xml:space="preserve">Datum:  </v>
          </cell>
        </row>
        <row r="330">
          <cell r="B330" t="str">
            <v>Signature of the statutory representative:</v>
          </cell>
          <cell r="C330" t="str">
            <v>Podpis statutárního orgánu nebo fyzické osoby,
která je účetní jednotkou:</v>
          </cell>
          <cell r="D330" t="str">
            <v>Unterschrift des satzunsmäßigen Organs oder der physischen Person, die Rechnungseinheit ist:</v>
          </cell>
        </row>
        <row r="331">
          <cell r="B331" t="str">
            <v xml:space="preserve">Person responsible for
accounting
(name and signature):
 </v>
          </cell>
          <cell r="C331" t="str">
            <v xml:space="preserve">Osoba odpovědná
za účetnictví
(jméno a podpis):
 </v>
          </cell>
          <cell r="D331" t="str">
            <v xml:space="preserve">Für die Rechnung verantwortliche Person
 (Name und Unterschrift):
 </v>
          </cell>
        </row>
        <row r="332">
          <cell r="B332" t="str">
            <v xml:space="preserve">Person responsible for
preparation of 
the financial statements
(name and signature):
 </v>
          </cell>
          <cell r="C332" t="str">
            <v xml:space="preserve">Osoba odpovědná
za účetní závěrku
(jméno a podpis):
 </v>
          </cell>
          <cell r="D332" t="str">
            <v xml:space="preserve">Für den Rechnungsabschluss verantwortliche Person
 (Name und Unterschrift):
 </v>
          </cell>
        </row>
      </sheetData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5"/>
      <sheetName val="nastavení"/>
      <sheetName val="HiMIS měsíce"/>
      <sheetName val="HiMIS"/>
      <sheetName val="výsledek"/>
      <sheetName val="po měsících"/>
      <sheetName val="HiMIS_měsíce"/>
      <sheetName val="po_měsících"/>
      <sheetName val="Languages"/>
      <sheetName val="MENU"/>
    </sheetNames>
    <sheetDataSet>
      <sheetData sheetId="0" refreshError="1"/>
      <sheetData sheetId="1">
        <row r="17">
          <cell r="B17">
            <v>1</v>
          </cell>
        </row>
        <row r="20">
          <cell r="B20">
            <v>111</v>
          </cell>
        </row>
        <row r="21">
          <cell r="B21">
            <v>201</v>
          </cell>
        </row>
        <row r="22">
          <cell r="B22">
            <v>205</v>
          </cell>
        </row>
        <row r="23">
          <cell r="B23">
            <v>207</v>
          </cell>
        </row>
        <row r="24">
          <cell r="B24">
            <v>209</v>
          </cell>
        </row>
        <row r="25">
          <cell r="B25">
            <v>211</v>
          </cell>
        </row>
        <row r="26">
          <cell r="B26">
            <v>213</v>
          </cell>
        </row>
        <row r="27">
          <cell r="B27">
            <v>217</v>
          </cell>
        </row>
        <row r="28">
          <cell r="B28">
            <v>222</v>
          </cell>
        </row>
        <row r="29">
          <cell r="B29">
            <v>227</v>
          </cell>
        </row>
        <row r="30">
          <cell r="B30" t="str">
            <v>vše</v>
          </cell>
        </row>
      </sheetData>
      <sheetData sheetId="2">
        <row r="2">
          <cell r="J2">
            <v>0</v>
          </cell>
        </row>
      </sheetData>
      <sheetData sheetId="3" refreshError="1"/>
      <sheetData sheetId="4">
        <row r="5">
          <cell r="E5">
            <v>1391.25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ZH" refreshedDate="43614.557843981478" createdVersion="3" refreshedVersion="3" minRefreshableVersion="3" recordCount="72" xr:uid="{00000000-000A-0000-FFFF-FFFF02000000}">
  <cacheSource type="worksheet">
    <worksheetSource ref="A1:E73" sheet="data (2)"/>
  </cacheSource>
  <cacheFields count="5">
    <cacheField name="položka" numFmtId="3">
      <sharedItems containsSemiMixedTypes="0" containsString="0" containsNumber="1" containsInteger="1" minValue="25" maxValue="1831148" count="60">
        <n v="173033"/>
        <n v="124166"/>
        <n v="161233"/>
        <n v="108511"/>
        <n v="136475"/>
        <n v="104728"/>
        <n v="96962"/>
        <n v="152520"/>
        <n v="43386"/>
        <n v="70400"/>
        <n v="53284"/>
        <n v="52458"/>
        <n v="74441"/>
        <n v="30495"/>
        <n v="45664"/>
        <n v="76827"/>
        <n v="1472191"/>
        <n v="1522200"/>
        <n v="1831148"/>
        <n v="1810795"/>
        <n v="1481574"/>
        <n v="1458913"/>
        <n v="1468286"/>
        <n v="1465599"/>
        <n v="1231250"/>
        <n v="517988"/>
        <n v="680483"/>
        <n v="642193"/>
        <n v="504183"/>
        <n v="411157"/>
        <n v="753412"/>
        <n v="410648"/>
        <n v="146930"/>
        <n v="177720"/>
        <n v="156878"/>
        <n v="194874"/>
        <n v="133271"/>
        <n v="165982"/>
        <n v="146673"/>
        <n v="195974"/>
        <n v="375590"/>
        <n v="162373"/>
        <n v="181774"/>
        <n v="190757"/>
        <n v="147916"/>
        <n v="152828"/>
        <n v="149523"/>
        <n v="153048"/>
        <n v="25"/>
        <n v="30"/>
        <n v="31"/>
        <n v="28"/>
        <n v="622"/>
        <n v="742"/>
        <n v="744"/>
        <n v="720"/>
        <n v="722"/>
        <n v="689"/>
        <n v="737"/>
        <n v="719"/>
      </sharedItems>
    </cacheField>
    <cacheField name="měsíc" numFmtId="3">
      <sharedItems containsSemiMixedTypes="0" containsString="0" containsNumber="1" containsInteger="1" minValue="1" maxValue="12" count="8">
        <n v="9"/>
        <n v="10"/>
        <n v="11"/>
        <n v="12"/>
        <n v="1"/>
        <n v="2"/>
        <n v="3"/>
        <n v="4"/>
      </sharedItems>
    </cacheField>
    <cacheField name="rok" numFmtId="3">
      <sharedItems containsSemiMixedTypes="0" containsString="0" containsNumber="1" containsInteger="1" minValue="2018" maxValue="2019" count="2">
        <n v="2018"/>
        <n v="2019"/>
      </sharedItems>
    </cacheField>
    <cacheField name="NS" numFmtId="49">
      <sharedItems containsSemiMixedTypes="0" containsString="0" containsNumber="1" containsInteger="1" minValue="3011" maxValue="3011" count="1">
        <n v="3011"/>
      </sharedItems>
    </cacheField>
    <cacheField name="druh" numFmtId="0">
      <sharedItems count="9">
        <s v="léky "/>
        <s v="Zpr"/>
        <s v="osobní náklady"/>
        <s v="ostatní náklady"/>
        <s v="HTS"/>
        <s v="vedení kliniky"/>
        <s v="lůžka"/>
        <s v="dny v měsíci"/>
        <s v="ošetřovací dny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ZH" refreshedDate="43615.534064814812" createdVersion="3" refreshedVersion="3" minRefreshableVersion="3" recordCount="144" xr:uid="{00000000-000A-0000-FFFF-FFFF03000000}">
  <cacheSource type="worksheet">
    <worksheetSource ref="A1:E145" sheet="data"/>
  </cacheSource>
  <cacheFields count="5">
    <cacheField name="položka" numFmtId="3">
      <sharedItems containsSemiMixedTypes="0" containsString="0" containsNumber="1" containsInteger="1" minValue="25" maxValue="2627025"/>
    </cacheField>
    <cacheField name="měsíc" numFmtId="3">
      <sharedItems containsSemiMixedTypes="0" containsString="0" containsNumber="1" containsInteger="1" minValue="1" maxValue="12" count="12">
        <n v="1"/>
        <n v="2"/>
        <n v="3"/>
        <n v="4"/>
        <n v="5"/>
        <n v="6"/>
        <n v="7"/>
        <n v="8"/>
        <n v="9"/>
        <n v="10"/>
        <n v="11"/>
        <n v="12"/>
      </sharedItems>
    </cacheField>
    <cacheField name="rok" numFmtId="3">
      <sharedItems containsSemiMixedTypes="0" containsString="0" containsNumber="1" containsInteger="1" minValue="2018" maxValue="2019" count="2">
        <n v="2018"/>
        <n v="2019"/>
      </sharedItems>
    </cacheField>
    <cacheField name="NS" numFmtId="49">
      <sharedItems containsSemiMixedTypes="0" containsString="0" containsNumber="1" containsInteger="1" minValue="3011" maxValue="3011" count="1">
        <n v="3011"/>
      </sharedItems>
    </cacheField>
    <cacheField name="druh" numFmtId="0">
      <sharedItems count="9">
        <s v="léky "/>
        <s v="Zpr"/>
        <s v="osobní náklady"/>
        <s v="ostatní náklady"/>
        <s v="HTS"/>
        <s v="vedení kliniky"/>
        <s v="lůžka"/>
        <s v="dny v měsíci"/>
        <s v="ošetřovací dny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2">
  <r>
    <x v="0"/>
    <x v="0"/>
    <x v="0"/>
    <x v="0"/>
    <x v="0"/>
  </r>
  <r>
    <x v="1"/>
    <x v="1"/>
    <x v="0"/>
    <x v="0"/>
    <x v="0"/>
  </r>
  <r>
    <x v="2"/>
    <x v="2"/>
    <x v="0"/>
    <x v="0"/>
    <x v="0"/>
  </r>
  <r>
    <x v="3"/>
    <x v="3"/>
    <x v="0"/>
    <x v="0"/>
    <x v="0"/>
  </r>
  <r>
    <x v="4"/>
    <x v="4"/>
    <x v="1"/>
    <x v="0"/>
    <x v="0"/>
  </r>
  <r>
    <x v="5"/>
    <x v="5"/>
    <x v="1"/>
    <x v="0"/>
    <x v="0"/>
  </r>
  <r>
    <x v="6"/>
    <x v="6"/>
    <x v="1"/>
    <x v="0"/>
    <x v="0"/>
  </r>
  <r>
    <x v="7"/>
    <x v="7"/>
    <x v="1"/>
    <x v="0"/>
    <x v="0"/>
  </r>
  <r>
    <x v="8"/>
    <x v="0"/>
    <x v="0"/>
    <x v="0"/>
    <x v="1"/>
  </r>
  <r>
    <x v="9"/>
    <x v="1"/>
    <x v="0"/>
    <x v="0"/>
    <x v="1"/>
  </r>
  <r>
    <x v="10"/>
    <x v="2"/>
    <x v="0"/>
    <x v="0"/>
    <x v="1"/>
  </r>
  <r>
    <x v="11"/>
    <x v="3"/>
    <x v="0"/>
    <x v="0"/>
    <x v="1"/>
  </r>
  <r>
    <x v="12"/>
    <x v="4"/>
    <x v="1"/>
    <x v="0"/>
    <x v="1"/>
  </r>
  <r>
    <x v="13"/>
    <x v="5"/>
    <x v="1"/>
    <x v="0"/>
    <x v="1"/>
  </r>
  <r>
    <x v="14"/>
    <x v="6"/>
    <x v="1"/>
    <x v="0"/>
    <x v="1"/>
  </r>
  <r>
    <x v="15"/>
    <x v="7"/>
    <x v="1"/>
    <x v="0"/>
    <x v="1"/>
  </r>
  <r>
    <x v="16"/>
    <x v="0"/>
    <x v="0"/>
    <x v="0"/>
    <x v="2"/>
  </r>
  <r>
    <x v="17"/>
    <x v="1"/>
    <x v="0"/>
    <x v="0"/>
    <x v="2"/>
  </r>
  <r>
    <x v="18"/>
    <x v="2"/>
    <x v="0"/>
    <x v="0"/>
    <x v="2"/>
  </r>
  <r>
    <x v="19"/>
    <x v="3"/>
    <x v="0"/>
    <x v="0"/>
    <x v="2"/>
  </r>
  <r>
    <x v="20"/>
    <x v="4"/>
    <x v="1"/>
    <x v="0"/>
    <x v="2"/>
  </r>
  <r>
    <x v="21"/>
    <x v="5"/>
    <x v="1"/>
    <x v="0"/>
    <x v="2"/>
  </r>
  <r>
    <x v="22"/>
    <x v="6"/>
    <x v="1"/>
    <x v="0"/>
    <x v="2"/>
  </r>
  <r>
    <x v="23"/>
    <x v="7"/>
    <x v="1"/>
    <x v="0"/>
    <x v="2"/>
  </r>
  <r>
    <x v="24"/>
    <x v="0"/>
    <x v="0"/>
    <x v="0"/>
    <x v="3"/>
  </r>
  <r>
    <x v="25"/>
    <x v="1"/>
    <x v="0"/>
    <x v="0"/>
    <x v="3"/>
  </r>
  <r>
    <x v="26"/>
    <x v="2"/>
    <x v="0"/>
    <x v="0"/>
    <x v="3"/>
  </r>
  <r>
    <x v="27"/>
    <x v="3"/>
    <x v="0"/>
    <x v="0"/>
    <x v="3"/>
  </r>
  <r>
    <x v="28"/>
    <x v="4"/>
    <x v="1"/>
    <x v="0"/>
    <x v="3"/>
  </r>
  <r>
    <x v="29"/>
    <x v="5"/>
    <x v="1"/>
    <x v="0"/>
    <x v="3"/>
  </r>
  <r>
    <x v="30"/>
    <x v="6"/>
    <x v="1"/>
    <x v="0"/>
    <x v="3"/>
  </r>
  <r>
    <x v="31"/>
    <x v="7"/>
    <x v="1"/>
    <x v="0"/>
    <x v="3"/>
  </r>
  <r>
    <x v="32"/>
    <x v="0"/>
    <x v="0"/>
    <x v="0"/>
    <x v="4"/>
  </r>
  <r>
    <x v="33"/>
    <x v="1"/>
    <x v="0"/>
    <x v="0"/>
    <x v="4"/>
  </r>
  <r>
    <x v="34"/>
    <x v="2"/>
    <x v="0"/>
    <x v="0"/>
    <x v="4"/>
  </r>
  <r>
    <x v="35"/>
    <x v="3"/>
    <x v="0"/>
    <x v="0"/>
    <x v="4"/>
  </r>
  <r>
    <x v="36"/>
    <x v="4"/>
    <x v="1"/>
    <x v="0"/>
    <x v="4"/>
  </r>
  <r>
    <x v="37"/>
    <x v="5"/>
    <x v="1"/>
    <x v="0"/>
    <x v="4"/>
  </r>
  <r>
    <x v="38"/>
    <x v="6"/>
    <x v="1"/>
    <x v="0"/>
    <x v="4"/>
  </r>
  <r>
    <x v="39"/>
    <x v="7"/>
    <x v="1"/>
    <x v="0"/>
    <x v="4"/>
  </r>
  <r>
    <x v="40"/>
    <x v="0"/>
    <x v="0"/>
    <x v="0"/>
    <x v="5"/>
  </r>
  <r>
    <x v="41"/>
    <x v="1"/>
    <x v="0"/>
    <x v="0"/>
    <x v="5"/>
  </r>
  <r>
    <x v="42"/>
    <x v="2"/>
    <x v="0"/>
    <x v="0"/>
    <x v="5"/>
  </r>
  <r>
    <x v="43"/>
    <x v="3"/>
    <x v="0"/>
    <x v="0"/>
    <x v="5"/>
  </r>
  <r>
    <x v="44"/>
    <x v="4"/>
    <x v="1"/>
    <x v="0"/>
    <x v="5"/>
  </r>
  <r>
    <x v="45"/>
    <x v="5"/>
    <x v="1"/>
    <x v="0"/>
    <x v="5"/>
  </r>
  <r>
    <x v="46"/>
    <x v="6"/>
    <x v="1"/>
    <x v="0"/>
    <x v="5"/>
  </r>
  <r>
    <x v="47"/>
    <x v="7"/>
    <x v="1"/>
    <x v="0"/>
    <x v="5"/>
  </r>
  <r>
    <x v="48"/>
    <x v="0"/>
    <x v="0"/>
    <x v="0"/>
    <x v="6"/>
  </r>
  <r>
    <x v="48"/>
    <x v="1"/>
    <x v="0"/>
    <x v="0"/>
    <x v="6"/>
  </r>
  <r>
    <x v="48"/>
    <x v="2"/>
    <x v="0"/>
    <x v="0"/>
    <x v="6"/>
  </r>
  <r>
    <x v="48"/>
    <x v="3"/>
    <x v="0"/>
    <x v="0"/>
    <x v="6"/>
  </r>
  <r>
    <x v="48"/>
    <x v="4"/>
    <x v="1"/>
    <x v="0"/>
    <x v="6"/>
  </r>
  <r>
    <x v="48"/>
    <x v="5"/>
    <x v="1"/>
    <x v="0"/>
    <x v="6"/>
  </r>
  <r>
    <x v="48"/>
    <x v="6"/>
    <x v="1"/>
    <x v="0"/>
    <x v="6"/>
  </r>
  <r>
    <x v="48"/>
    <x v="7"/>
    <x v="1"/>
    <x v="0"/>
    <x v="6"/>
  </r>
  <r>
    <x v="49"/>
    <x v="0"/>
    <x v="0"/>
    <x v="0"/>
    <x v="7"/>
  </r>
  <r>
    <x v="50"/>
    <x v="1"/>
    <x v="0"/>
    <x v="0"/>
    <x v="7"/>
  </r>
  <r>
    <x v="49"/>
    <x v="2"/>
    <x v="0"/>
    <x v="0"/>
    <x v="7"/>
  </r>
  <r>
    <x v="50"/>
    <x v="3"/>
    <x v="0"/>
    <x v="0"/>
    <x v="7"/>
  </r>
  <r>
    <x v="50"/>
    <x v="4"/>
    <x v="1"/>
    <x v="0"/>
    <x v="7"/>
  </r>
  <r>
    <x v="51"/>
    <x v="5"/>
    <x v="1"/>
    <x v="0"/>
    <x v="7"/>
  </r>
  <r>
    <x v="50"/>
    <x v="6"/>
    <x v="1"/>
    <x v="0"/>
    <x v="7"/>
  </r>
  <r>
    <x v="49"/>
    <x v="7"/>
    <x v="1"/>
    <x v="0"/>
    <x v="7"/>
  </r>
  <r>
    <x v="52"/>
    <x v="0"/>
    <x v="0"/>
    <x v="0"/>
    <x v="8"/>
  </r>
  <r>
    <x v="53"/>
    <x v="1"/>
    <x v="0"/>
    <x v="0"/>
    <x v="8"/>
  </r>
  <r>
    <x v="54"/>
    <x v="2"/>
    <x v="0"/>
    <x v="0"/>
    <x v="8"/>
  </r>
  <r>
    <x v="55"/>
    <x v="3"/>
    <x v="0"/>
    <x v="0"/>
    <x v="8"/>
  </r>
  <r>
    <x v="56"/>
    <x v="4"/>
    <x v="1"/>
    <x v="0"/>
    <x v="8"/>
  </r>
  <r>
    <x v="57"/>
    <x v="5"/>
    <x v="1"/>
    <x v="0"/>
    <x v="8"/>
  </r>
  <r>
    <x v="58"/>
    <x v="6"/>
    <x v="1"/>
    <x v="0"/>
    <x v="8"/>
  </r>
  <r>
    <x v="59"/>
    <x v="7"/>
    <x v="1"/>
    <x v="0"/>
    <x v="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44">
  <r>
    <n v="201322"/>
    <x v="0"/>
    <x v="0"/>
    <x v="0"/>
    <x v="0"/>
  </r>
  <r>
    <n v="168093"/>
    <x v="1"/>
    <x v="0"/>
    <x v="0"/>
    <x v="0"/>
  </r>
  <r>
    <n v="202039"/>
    <x v="2"/>
    <x v="0"/>
    <x v="0"/>
    <x v="0"/>
  </r>
  <r>
    <n v="144079"/>
    <x v="3"/>
    <x v="0"/>
    <x v="0"/>
    <x v="0"/>
  </r>
  <r>
    <n v="191375"/>
    <x v="4"/>
    <x v="0"/>
    <x v="0"/>
    <x v="0"/>
  </r>
  <r>
    <n v="229182"/>
    <x v="5"/>
    <x v="0"/>
    <x v="0"/>
    <x v="0"/>
  </r>
  <r>
    <n v="162016"/>
    <x v="6"/>
    <x v="0"/>
    <x v="0"/>
    <x v="0"/>
  </r>
  <r>
    <n v="97013"/>
    <x v="7"/>
    <x v="0"/>
    <x v="0"/>
    <x v="0"/>
  </r>
  <r>
    <n v="173033"/>
    <x v="8"/>
    <x v="0"/>
    <x v="0"/>
    <x v="0"/>
  </r>
  <r>
    <n v="124166"/>
    <x v="9"/>
    <x v="0"/>
    <x v="0"/>
    <x v="0"/>
  </r>
  <r>
    <n v="161233"/>
    <x v="10"/>
    <x v="0"/>
    <x v="0"/>
    <x v="0"/>
  </r>
  <r>
    <n v="108511"/>
    <x v="11"/>
    <x v="0"/>
    <x v="0"/>
    <x v="0"/>
  </r>
  <r>
    <n v="136475"/>
    <x v="0"/>
    <x v="1"/>
    <x v="0"/>
    <x v="0"/>
  </r>
  <r>
    <n v="104728"/>
    <x v="1"/>
    <x v="1"/>
    <x v="0"/>
    <x v="0"/>
  </r>
  <r>
    <n v="96962"/>
    <x v="2"/>
    <x v="1"/>
    <x v="0"/>
    <x v="0"/>
  </r>
  <r>
    <n v="152520"/>
    <x v="3"/>
    <x v="1"/>
    <x v="0"/>
    <x v="0"/>
  </r>
  <r>
    <n v="69375"/>
    <x v="0"/>
    <x v="0"/>
    <x v="0"/>
    <x v="1"/>
  </r>
  <r>
    <n v="69231"/>
    <x v="1"/>
    <x v="0"/>
    <x v="0"/>
    <x v="1"/>
  </r>
  <r>
    <n v="90434"/>
    <x v="2"/>
    <x v="0"/>
    <x v="0"/>
    <x v="1"/>
  </r>
  <r>
    <n v="103538"/>
    <x v="3"/>
    <x v="0"/>
    <x v="0"/>
    <x v="1"/>
  </r>
  <r>
    <n v="91605"/>
    <x v="4"/>
    <x v="0"/>
    <x v="0"/>
    <x v="1"/>
  </r>
  <r>
    <n v="84758"/>
    <x v="5"/>
    <x v="0"/>
    <x v="0"/>
    <x v="1"/>
  </r>
  <r>
    <n v="92835"/>
    <x v="6"/>
    <x v="0"/>
    <x v="0"/>
    <x v="1"/>
  </r>
  <r>
    <n v="81910"/>
    <x v="7"/>
    <x v="0"/>
    <x v="0"/>
    <x v="1"/>
  </r>
  <r>
    <n v="43386"/>
    <x v="8"/>
    <x v="0"/>
    <x v="0"/>
    <x v="1"/>
  </r>
  <r>
    <n v="70400"/>
    <x v="9"/>
    <x v="0"/>
    <x v="0"/>
    <x v="1"/>
  </r>
  <r>
    <n v="53284"/>
    <x v="10"/>
    <x v="0"/>
    <x v="0"/>
    <x v="1"/>
  </r>
  <r>
    <n v="52458"/>
    <x v="11"/>
    <x v="0"/>
    <x v="0"/>
    <x v="1"/>
  </r>
  <r>
    <n v="74441"/>
    <x v="0"/>
    <x v="1"/>
    <x v="0"/>
    <x v="1"/>
  </r>
  <r>
    <n v="30495"/>
    <x v="1"/>
    <x v="1"/>
    <x v="0"/>
    <x v="1"/>
  </r>
  <r>
    <n v="45664"/>
    <x v="2"/>
    <x v="1"/>
    <x v="0"/>
    <x v="1"/>
  </r>
  <r>
    <n v="76827"/>
    <x v="3"/>
    <x v="1"/>
    <x v="0"/>
    <x v="1"/>
  </r>
  <r>
    <n v="2037871"/>
    <x v="0"/>
    <x v="0"/>
    <x v="0"/>
    <x v="2"/>
  </r>
  <r>
    <n v="2008514"/>
    <x v="1"/>
    <x v="0"/>
    <x v="0"/>
    <x v="2"/>
  </r>
  <r>
    <n v="2199293"/>
    <x v="2"/>
    <x v="0"/>
    <x v="0"/>
    <x v="2"/>
  </r>
  <r>
    <n v="2042044"/>
    <x v="3"/>
    <x v="0"/>
    <x v="0"/>
    <x v="2"/>
  </r>
  <r>
    <n v="2023629"/>
    <x v="4"/>
    <x v="0"/>
    <x v="0"/>
    <x v="2"/>
  </r>
  <r>
    <n v="2069448"/>
    <x v="5"/>
    <x v="0"/>
    <x v="0"/>
    <x v="2"/>
  </r>
  <r>
    <n v="2627025"/>
    <x v="6"/>
    <x v="0"/>
    <x v="0"/>
    <x v="2"/>
  </r>
  <r>
    <n v="2118759"/>
    <x v="7"/>
    <x v="0"/>
    <x v="0"/>
    <x v="2"/>
  </r>
  <r>
    <n v="1472191"/>
    <x v="8"/>
    <x v="0"/>
    <x v="0"/>
    <x v="2"/>
  </r>
  <r>
    <n v="1522200"/>
    <x v="9"/>
    <x v="0"/>
    <x v="0"/>
    <x v="2"/>
  </r>
  <r>
    <n v="1831148"/>
    <x v="10"/>
    <x v="0"/>
    <x v="0"/>
    <x v="2"/>
  </r>
  <r>
    <n v="1810795"/>
    <x v="11"/>
    <x v="0"/>
    <x v="0"/>
    <x v="2"/>
  </r>
  <r>
    <n v="1481574"/>
    <x v="0"/>
    <x v="1"/>
    <x v="0"/>
    <x v="2"/>
  </r>
  <r>
    <n v="1458913"/>
    <x v="1"/>
    <x v="1"/>
    <x v="0"/>
    <x v="2"/>
  </r>
  <r>
    <n v="1468286"/>
    <x v="2"/>
    <x v="1"/>
    <x v="0"/>
    <x v="2"/>
  </r>
  <r>
    <n v="1465599"/>
    <x v="3"/>
    <x v="1"/>
    <x v="0"/>
    <x v="2"/>
  </r>
  <r>
    <n v="536113"/>
    <x v="0"/>
    <x v="0"/>
    <x v="0"/>
    <x v="3"/>
  </r>
  <r>
    <n v="549802"/>
    <x v="1"/>
    <x v="0"/>
    <x v="0"/>
    <x v="3"/>
  </r>
  <r>
    <n v="621628"/>
    <x v="2"/>
    <x v="0"/>
    <x v="0"/>
    <x v="3"/>
  </r>
  <r>
    <n v="557738"/>
    <x v="3"/>
    <x v="0"/>
    <x v="0"/>
    <x v="3"/>
  </r>
  <r>
    <n v="556919"/>
    <x v="4"/>
    <x v="0"/>
    <x v="0"/>
    <x v="3"/>
  </r>
  <r>
    <n v="556856"/>
    <x v="5"/>
    <x v="0"/>
    <x v="0"/>
    <x v="3"/>
  </r>
  <r>
    <n v="564281"/>
    <x v="6"/>
    <x v="0"/>
    <x v="0"/>
    <x v="3"/>
  </r>
  <r>
    <n v="630080"/>
    <x v="7"/>
    <x v="0"/>
    <x v="0"/>
    <x v="3"/>
  </r>
  <r>
    <n v="1231250"/>
    <x v="8"/>
    <x v="0"/>
    <x v="0"/>
    <x v="3"/>
  </r>
  <r>
    <n v="517988"/>
    <x v="9"/>
    <x v="0"/>
    <x v="0"/>
    <x v="3"/>
  </r>
  <r>
    <n v="680483"/>
    <x v="10"/>
    <x v="0"/>
    <x v="0"/>
    <x v="3"/>
  </r>
  <r>
    <n v="642193"/>
    <x v="11"/>
    <x v="0"/>
    <x v="0"/>
    <x v="3"/>
  </r>
  <r>
    <n v="504183"/>
    <x v="0"/>
    <x v="1"/>
    <x v="0"/>
    <x v="3"/>
  </r>
  <r>
    <n v="411157"/>
    <x v="1"/>
    <x v="1"/>
    <x v="0"/>
    <x v="3"/>
  </r>
  <r>
    <n v="753412"/>
    <x v="2"/>
    <x v="1"/>
    <x v="0"/>
    <x v="3"/>
  </r>
  <r>
    <n v="410648"/>
    <x v="3"/>
    <x v="1"/>
    <x v="0"/>
    <x v="3"/>
  </r>
  <r>
    <n v="207589"/>
    <x v="0"/>
    <x v="0"/>
    <x v="0"/>
    <x v="4"/>
  </r>
  <r>
    <n v="213054"/>
    <x v="1"/>
    <x v="0"/>
    <x v="0"/>
    <x v="4"/>
  </r>
  <r>
    <n v="227203"/>
    <x v="2"/>
    <x v="0"/>
    <x v="0"/>
    <x v="4"/>
  </r>
  <r>
    <n v="239812"/>
    <x v="3"/>
    <x v="0"/>
    <x v="0"/>
    <x v="4"/>
  </r>
  <r>
    <n v="192996"/>
    <x v="4"/>
    <x v="0"/>
    <x v="0"/>
    <x v="4"/>
  </r>
  <r>
    <n v="235608"/>
    <x v="5"/>
    <x v="0"/>
    <x v="0"/>
    <x v="4"/>
  </r>
  <r>
    <n v="275163"/>
    <x v="6"/>
    <x v="0"/>
    <x v="0"/>
    <x v="4"/>
  </r>
  <r>
    <n v="196430"/>
    <x v="7"/>
    <x v="0"/>
    <x v="0"/>
    <x v="4"/>
  </r>
  <r>
    <n v="146930"/>
    <x v="8"/>
    <x v="0"/>
    <x v="0"/>
    <x v="4"/>
  </r>
  <r>
    <n v="177720"/>
    <x v="9"/>
    <x v="0"/>
    <x v="0"/>
    <x v="4"/>
  </r>
  <r>
    <n v="156878"/>
    <x v="10"/>
    <x v="0"/>
    <x v="0"/>
    <x v="4"/>
  </r>
  <r>
    <n v="194874"/>
    <x v="11"/>
    <x v="0"/>
    <x v="0"/>
    <x v="4"/>
  </r>
  <r>
    <n v="133271"/>
    <x v="0"/>
    <x v="1"/>
    <x v="0"/>
    <x v="4"/>
  </r>
  <r>
    <n v="165982"/>
    <x v="1"/>
    <x v="1"/>
    <x v="0"/>
    <x v="4"/>
  </r>
  <r>
    <n v="146673"/>
    <x v="2"/>
    <x v="1"/>
    <x v="0"/>
    <x v="4"/>
  </r>
  <r>
    <n v="195974"/>
    <x v="3"/>
    <x v="1"/>
    <x v="0"/>
    <x v="4"/>
  </r>
  <r>
    <n v="195233"/>
    <x v="0"/>
    <x v="0"/>
    <x v="0"/>
    <x v="5"/>
  </r>
  <r>
    <n v="137043"/>
    <x v="1"/>
    <x v="0"/>
    <x v="0"/>
    <x v="5"/>
  </r>
  <r>
    <n v="181252"/>
    <x v="2"/>
    <x v="0"/>
    <x v="0"/>
    <x v="5"/>
  </r>
  <r>
    <n v="174352"/>
    <x v="3"/>
    <x v="0"/>
    <x v="0"/>
    <x v="5"/>
  </r>
  <r>
    <n v="208784"/>
    <x v="4"/>
    <x v="0"/>
    <x v="0"/>
    <x v="5"/>
  </r>
  <r>
    <n v="208461"/>
    <x v="5"/>
    <x v="0"/>
    <x v="0"/>
    <x v="5"/>
  </r>
  <r>
    <n v="313308"/>
    <x v="6"/>
    <x v="0"/>
    <x v="0"/>
    <x v="5"/>
  </r>
  <r>
    <n v="234046"/>
    <x v="7"/>
    <x v="0"/>
    <x v="0"/>
    <x v="5"/>
  </r>
  <r>
    <n v="375590"/>
    <x v="8"/>
    <x v="0"/>
    <x v="0"/>
    <x v="5"/>
  </r>
  <r>
    <n v="162373"/>
    <x v="9"/>
    <x v="0"/>
    <x v="0"/>
    <x v="5"/>
  </r>
  <r>
    <n v="181774"/>
    <x v="10"/>
    <x v="0"/>
    <x v="0"/>
    <x v="5"/>
  </r>
  <r>
    <n v="190757"/>
    <x v="11"/>
    <x v="0"/>
    <x v="0"/>
    <x v="5"/>
  </r>
  <r>
    <n v="147916"/>
    <x v="0"/>
    <x v="1"/>
    <x v="0"/>
    <x v="5"/>
  </r>
  <r>
    <n v="152828"/>
    <x v="1"/>
    <x v="1"/>
    <x v="0"/>
    <x v="5"/>
  </r>
  <r>
    <n v="149523"/>
    <x v="2"/>
    <x v="1"/>
    <x v="0"/>
    <x v="5"/>
  </r>
  <r>
    <n v="153048"/>
    <x v="3"/>
    <x v="1"/>
    <x v="0"/>
    <x v="5"/>
  </r>
  <r>
    <n v="40"/>
    <x v="0"/>
    <x v="0"/>
    <x v="0"/>
    <x v="6"/>
  </r>
  <r>
    <n v="40"/>
    <x v="1"/>
    <x v="0"/>
    <x v="0"/>
    <x v="6"/>
  </r>
  <r>
    <n v="40"/>
    <x v="2"/>
    <x v="0"/>
    <x v="0"/>
    <x v="6"/>
  </r>
  <r>
    <n v="40"/>
    <x v="3"/>
    <x v="0"/>
    <x v="0"/>
    <x v="6"/>
  </r>
  <r>
    <n v="40"/>
    <x v="4"/>
    <x v="0"/>
    <x v="0"/>
    <x v="6"/>
  </r>
  <r>
    <n v="40"/>
    <x v="5"/>
    <x v="0"/>
    <x v="0"/>
    <x v="6"/>
  </r>
  <r>
    <n v="40"/>
    <x v="6"/>
    <x v="0"/>
    <x v="0"/>
    <x v="6"/>
  </r>
  <r>
    <n v="25"/>
    <x v="7"/>
    <x v="0"/>
    <x v="0"/>
    <x v="6"/>
  </r>
  <r>
    <n v="25"/>
    <x v="8"/>
    <x v="0"/>
    <x v="0"/>
    <x v="6"/>
  </r>
  <r>
    <n v="25"/>
    <x v="9"/>
    <x v="0"/>
    <x v="0"/>
    <x v="6"/>
  </r>
  <r>
    <n v="25"/>
    <x v="10"/>
    <x v="0"/>
    <x v="0"/>
    <x v="6"/>
  </r>
  <r>
    <n v="25"/>
    <x v="11"/>
    <x v="0"/>
    <x v="0"/>
    <x v="6"/>
  </r>
  <r>
    <n v="25"/>
    <x v="0"/>
    <x v="1"/>
    <x v="0"/>
    <x v="6"/>
  </r>
  <r>
    <n v="25"/>
    <x v="1"/>
    <x v="1"/>
    <x v="0"/>
    <x v="6"/>
  </r>
  <r>
    <n v="25"/>
    <x v="2"/>
    <x v="1"/>
    <x v="0"/>
    <x v="6"/>
  </r>
  <r>
    <n v="25"/>
    <x v="3"/>
    <x v="1"/>
    <x v="0"/>
    <x v="6"/>
  </r>
  <r>
    <n v="31"/>
    <x v="0"/>
    <x v="0"/>
    <x v="0"/>
    <x v="7"/>
  </r>
  <r>
    <n v="28"/>
    <x v="1"/>
    <x v="0"/>
    <x v="0"/>
    <x v="7"/>
  </r>
  <r>
    <n v="31"/>
    <x v="2"/>
    <x v="0"/>
    <x v="0"/>
    <x v="7"/>
  </r>
  <r>
    <n v="30"/>
    <x v="3"/>
    <x v="0"/>
    <x v="0"/>
    <x v="7"/>
  </r>
  <r>
    <n v="31"/>
    <x v="4"/>
    <x v="0"/>
    <x v="0"/>
    <x v="7"/>
  </r>
  <r>
    <n v="30"/>
    <x v="5"/>
    <x v="0"/>
    <x v="0"/>
    <x v="7"/>
  </r>
  <r>
    <n v="31"/>
    <x v="6"/>
    <x v="0"/>
    <x v="0"/>
    <x v="7"/>
  </r>
  <r>
    <n v="31"/>
    <x v="7"/>
    <x v="0"/>
    <x v="0"/>
    <x v="7"/>
  </r>
  <r>
    <n v="30"/>
    <x v="8"/>
    <x v="0"/>
    <x v="0"/>
    <x v="7"/>
  </r>
  <r>
    <n v="31"/>
    <x v="9"/>
    <x v="0"/>
    <x v="0"/>
    <x v="7"/>
  </r>
  <r>
    <n v="30"/>
    <x v="10"/>
    <x v="0"/>
    <x v="0"/>
    <x v="7"/>
  </r>
  <r>
    <n v="31"/>
    <x v="11"/>
    <x v="0"/>
    <x v="0"/>
    <x v="7"/>
  </r>
  <r>
    <n v="31"/>
    <x v="0"/>
    <x v="1"/>
    <x v="0"/>
    <x v="7"/>
  </r>
  <r>
    <n v="28"/>
    <x v="1"/>
    <x v="1"/>
    <x v="0"/>
    <x v="7"/>
  </r>
  <r>
    <n v="31"/>
    <x v="2"/>
    <x v="1"/>
    <x v="0"/>
    <x v="7"/>
  </r>
  <r>
    <n v="30"/>
    <x v="3"/>
    <x v="1"/>
    <x v="0"/>
    <x v="7"/>
  </r>
  <r>
    <n v="1104"/>
    <x v="0"/>
    <x v="0"/>
    <x v="0"/>
    <x v="8"/>
  </r>
  <r>
    <n v="996"/>
    <x v="1"/>
    <x v="0"/>
    <x v="0"/>
    <x v="8"/>
  </r>
  <r>
    <n v="1117"/>
    <x v="2"/>
    <x v="0"/>
    <x v="0"/>
    <x v="8"/>
  </r>
  <r>
    <n v="1172"/>
    <x v="3"/>
    <x v="0"/>
    <x v="0"/>
    <x v="8"/>
  </r>
  <r>
    <n v="1138"/>
    <x v="4"/>
    <x v="0"/>
    <x v="0"/>
    <x v="8"/>
  </r>
  <r>
    <n v="1122"/>
    <x v="5"/>
    <x v="0"/>
    <x v="0"/>
    <x v="8"/>
  </r>
  <r>
    <n v="1153"/>
    <x v="6"/>
    <x v="0"/>
    <x v="0"/>
    <x v="8"/>
  </r>
  <r>
    <n v="725"/>
    <x v="7"/>
    <x v="0"/>
    <x v="0"/>
    <x v="8"/>
  </r>
  <r>
    <n v="622"/>
    <x v="8"/>
    <x v="0"/>
    <x v="0"/>
    <x v="8"/>
  </r>
  <r>
    <n v="742"/>
    <x v="9"/>
    <x v="0"/>
    <x v="0"/>
    <x v="8"/>
  </r>
  <r>
    <n v="744"/>
    <x v="10"/>
    <x v="0"/>
    <x v="0"/>
    <x v="8"/>
  </r>
  <r>
    <n v="720"/>
    <x v="11"/>
    <x v="0"/>
    <x v="0"/>
    <x v="8"/>
  </r>
  <r>
    <n v="722"/>
    <x v="0"/>
    <x v="1"/>
    <x v="0"/>
    <x v="8"/>
  </r>
  <r>
    <n v="689"/>
    <x v="1"/>
    <x v="1"/>
    <x v="0"/>
    <x v="8"/>
  </r>
  <r>
    <n v="737"/>
    <x v="2"/>
    <x v="1"/>
    <x v="0"/>
    <x v="8"/>
  </r>
  <r>
    <n v="719"/>
    <x v="3"/>
    <x v="1"/>
    <x v="0"/>
    <x v="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1000000}" name="Kontingenční tabulka 14" cacheId="2" applyNumberFormats="0" applyBorderFormats="0" applyFontFormats="0" applyPatternFormats="0" applyAlignmentFormats="0" applyWidthHeightFormats="1" dataCaption="Hodnoty" updatedVersion="3" minRefreshableVersion="3" showCalcMbrs="0" useAutoFormatting="1" rowGrandTotals="0" colGrandTotals="0" itemPrintTitles="1" createdVersion="3" indent="0" compact="0" compactData="0" multipleFieldFilters="0">
  <location ref="A15:L21" firstHeaderRow="1" firstDataRow="3" firstDataCol="2"/>
  <pivotFields count="5">
    <pivotField dataField="1" compact="0" numFmtId="3" outline="0" subtotalTop="0" showAll="0"/>
    <pivotField axis="axisCol" compact="0" numFmtId="3" outline="0" subtotalTop="0" showAll="0">
      <items count="9">
        <item x="4"/>
        <item x="5"/>
        <item x="6"/>
        <item x="7"/>
        <item x="0"/>
        <item x="1"/>
        <item x="2"/>
        <item x="3"/>
        <item t="default"/>
      </items>
    </pivotField>
    <pivotField axis="axisCol" compact="0" numFmtId="3" outline="0" subtotalTop="0" showAll="0">
      <items count="3">
        <item x="0"/>
        <item x="1"/>
        <item t="default"/>
      </items>
    </pivotField>
    <pivotField axis="axisRow" compact="0" numFmtId="49" outline="0" subtotalTop="0" showAll="0">
      <items count="2">
        <item x="0"/>
        <item t="default"/>
      </items>
    </pivotField>
    <pivotField axis="axisRow" compact="0" outline="0" subtotalTop="0" showAll="0">
      <items count="10">
        <item x="6"/>
        <item x="7"/>
        <item h="1" x="4"/>
        <item h="1" x="0"/>
        <item h="1" x="2"/>
        <item h="1" x="3"/>
        <item x="8"/>
        <item h="1" x="5"/>
        <item h="1" x="1"/>
        <item t="default"/>
      </items>
    </pivotField>
  </pivotFields>
  <rowFields count="2">
    <field x="3"/>
    <field x="4"/>
  </rowFields>
  <rowItems count="4">
    <i>
      <x/>
      <x/>
    </i>
    <i r="1">
      <x v="1"/>
    </i>
    <i r="1">
      <x v="6"/>
    </i>
    <i t="default">
      <x/>
    </i>
  </rowItems>
  <colFields count="2">
    <field x="2"/>
    <field x="1"/>
  </colFields>
  <colItems count="10">
    <i>
      <x/>
      <x v="4"/>
    </i>
    <i r="1">
      <x v="5"/>
    </i>
    <i r="1">
      <x v="6"/>
    </i>
    <i r="1">
      <x v="7"/>
    </i>
    <i t="default">
      <x/>
    </i>
    <i>
      <x v="1"/>
      <x/>
    </i>
    <i r="1">
      <x v="1"/>
    </i>
    <i r="1">
      <x v="2"/>
    </i>
    <i r="1">
      <x v="3"/>
    </i>
    <i t="default">
      <x v="1"/>
    </i>
  </colItems>
  <dataFields count="1">
    <dataField name="Součet z položka" fld="0" baseField="0" baseItem="0" numFmtId="3"/>
  </dataFields>
  <formats count="1">
    <format dxfId="7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Kontingenční tabulka 12" cacheId="2" applyNumberFormats="0" applyBorderFormats="0" applyFontFormats="0" applyPatternFormats="0" applyAlignmentFormats="0" applyWidthHeightFormats="1" dataCaption="Hodnoty" updatedVersion="3" minRefreshableVersion="3" showCalcMbrs="0" useAutoFormatting="1" rowGrandTotals="0" colGrandTotals="0" itemPrintTitles="1" createdVersion="3" indent="0" compact="0" compactData="0" multipleFieldFilters="0">
  <location ref="A3:L12" firstHeaderRow="1" firstDataRow="3" firstDataCol="2"/>
  <pivotFields count="5">
    <pivotField dataField="1" compact="0" numFmtId="3" outline="0" showAll="0">
      <items count="61">
        <item x="48"/>
        <item x="51"/>
        <item x="49"/>
        <item x="50"/>
        <item x="52"/>
        <item x="57"/>
        <item x="59"/>
        <item x="55"/>
        <item x="56"/>
        <item x="58"/>
        <item x="53"/>
        <item x="54"/>
        <item x="13"/>
        <item x="8"/>
        <item x="14"/>
        <item x="11"/>
        <item x="10"/>
        <item x="9"/>
        <item x="12"/>
        <item x="15"/>
        <item x="6"/>
        <item x="5"/>
        <item x="3"/>
        <item x="1"/>
        <item x="36"/>
        <item x="4"/>
        <item x="38"/>
        <item x="32"/>
        <item x="44"/>
        <item x="46"/>
        <item x="7"/>
        <item x="45"/>
        <item x="47"/>
        <item x="34"/>
        <item x="2"/>
        <item x="41"/>
        <item x="37"/>
        <item x="0"/>
        <item x="33"/>
        <item x="42"/>
        <item x="43"/>
        <item x="35"/>
        <item x="39"/>
        <item x="40"/>
        <item x="31"/>
        <item x="29"/>
        <item x="28"/>
        <item x="25"/>
        <item x="27"/>
        <item x="26"/>
        <item x="30"/>
        <item x="24"/>
        <item x="21"/>
        <item x="23"/>
        <item x="22"/>
        <item x="16"/>
        <item x="20"/>
        <item x="17"/>
        <item x="19"/>
        <item x="18"/>
        <item t="default"/>
      </items>
    </pivotField>
    <pivotField axis="axisCol" compact="0" numFmtId="3" outline="0" showAll="0">
      <items count="9">
        <item x="4"/>
        <item x="5"/>
        <item x="6"/>
        <item x="7"/>
        <item x="0"/>
        <item x="1"/>
        <item x="2"/>
        <item x="3"/>
        <item t="default"/>
      </items>
    </pivotField>
    <pivotField axis="axisCol" compact="0" numFmtId="3" outline="0" showAll="0">
      <items count="3">
        <item x="0"/>
        <item x="1"/>
        <item t="default"/>
      </items>
    </pivotField>
    <pivotField axis="axisRow" compact="0" numFmtId="49" outline="0" showAll="0">
      <items count="2">
        <item x="0"/>
        <item t="default"/>
      </items>
    </pivotField>
    <pivotField axis="axisRow" compact="0" outline="0" showAll="0">
      <items count="10">
        <item h="1" x="7"/>
        <item x="0"/>
        <item x="1"/>
        <item x="2"/>
        <item x="3"/>
        <item x="5"/>
        <item x="4"/>
        <item h="1" x="6"/>
        <item h="1" x="8"/>
        <item t="default"/>
      </items>
    </pivotField>
  </pivotFields>
  <rowFields count="2">
    <field x="3"/>
    <field x="4"/>
  </rowFields>
  <rowItems count="7">
    <i>
      <x/>
      <x v="1"/>
    </i>
    <i r="1">
      <x v="2"/>
    </i>
    <i r="1">
      <x v="3"/>
    </i>
    <i r="1">
      <x v="4"/>
    </i>
    <i r="1">
      <x v="5"/>
    </i>
    <i r="1">
      <x v="6"/>
    </i>
    <i t="default">
      <x/>
    </i>
  </rowItems>
  <colFields count="2">
    <field x="2"/>
    <field x="1"/>
  </colFields>
  <colItems count="10">
    <i>
      <x/>
      <x v="4"/>
    </i>
    <i r="1">
      <x v="5"/>
    </i>
    <i r="1">
      <x v="6"/>
    </i>
    <i r="1">
      <x v="7"/>
    </i>
    <i t="default">
      <x/>
    </i>
    <i>
      <x v="1"/>
      <x/>
    </i>
    <i r="1">
      <x v="1"/>
    </i>
    <i r="1">
      <x v="2"/>
    </i>
    <i r="1">
      <x v="3"/>
    </i>
    <i t="default">
      <x v="1"/>
    </i>
  </colItems>
  <dataFields count="1">
    <dataField name="Součet z položka" fld="0" baseField="0" baseItem="0" numFmtId="3"/>
  </dataFields>
  <formats count="1">
    <format dxfId="8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400-000001000000}" name="Kontingenční tabulka 2" cacheId="3" applyNumberFormats="0" applyBorderFormats="0" applyFontFormats="0" applyPatternFormats="0" applyAlignmentFormats="0" applyWidthHeightFormats="1" dataCaption="Hodnoty" updatedVersion="3" minRefreshableVersion="3" showCalcMbrs="0" useAutoFormatting="1" rowGrandTotals="0" colGrandTotals="0" itemPrintTitles="1" createdVersion="3" indent="0" compact="0" compactData="0" multipleFieldFilters="0">
  <location ref="A15:T21" firstHeaderRow="1" firstDataRow="3" firstDataCol="2"/>
  <pivotFields count="5">
    <pivotField dataField="1" compact="0" numFmtId="3" outline="0" showAll="0"/>
    <pivotField axis="axisCol" compact="0" numFmtId="3" outline="0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axis="axisCol" subtotalCaption="Celkem z    ?" compact="0" numFmtId="3" outline="0" showAll="0">
      <items count="3">
        <item x="0"/>
        <item x="1"/>
        <item t="default"/>
      </items>
    </pivotField>
    <pivotField axis="axisRow" compact="0" numFmtId="49" outline="0" showAll="0">
      <items count="2">
        <item x="0"/>
        <item t="default"/>
      </items>
    </pivotField>
    <pivotField axis="axisRow" compact="0" outline="0" showAll="0">
      <items count="10">
        <item x="7"/>
        <item h="1" x="4"/>
        <item h="1" x="0"/>
        <item x="6"/>
        <item h="1" x="2"/>
        <item h="1" x="3"/>
        <item x="8"/>
        <item h="1" x="5"/>
        <item h="1" x="1"/>
        <item t="default"/>
      </items>
    </pivotField>
  </pivotFields>
  <rowFields count="2">
    <field x="3"/>
    <field x="4"/>
  </rowFields>
  <rowItems count="4">
    <i>
      <x/>
      <x/>
    </i>
    <i r="1">
      <x v="3"/>
    </i>
    <i r="1">
      <x v="6"/>
    </i>
    <i t="default">
      <x/>
    </i>
  </rowItems>
  <colFields count="2">
    <field x="2"/>
    <field x="1"/>
  </colFields>
  <colItems count="18">
    <i>
      <x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/>
    </i>
    <i>
      <x v="1"/>
      <x/>
    </i>
    <i r="1">
      <x v="1"/>
    </i>
    <i r="1">
      <x v="2"/>
    </i>
    <i r="1">
      <x v="3"/>
    </i>
    <i t="default">
      <x v="1"/>
    </i>
  </colItems>
  <dataFields count="1">
    <dataField name="Součet z položka" fld="0" baseField="0" baseItem="0"/>
  </dataFields>
  <formats count="3">
    <format dxfId="2">
      <pivotArea dataOnly="0" outline="0" fieldPosition="0">
        <references count="1">
          <reference field="4294967294" count="1">
            <x v="0"/>
          </reference>
        </references>
      </pivotArea>
    </format>
    <format dxfId="1">
      <pivotArea dataOnly="0" labelOnly="1" outline="0" fieldPosition="0">
        <references count="1">
          <reference field="2" count="1" defaultSubtotal="1">
            <x v="0"/>
          </reference>
        </references>
      </pivotArea>
    </format>
    <format dxfId="0">
      <pivotArea dataOnly="0" labelOnly="1" outline="0" fieldPosition="0">
        <references count="1">
          <reference field="2" count="1" defaultSubtotal="1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400-000000000000}" name="Kontingenční tabulka 1" cacheId="3" applyNumberFormats="0" applyBorderFormats="0" applyFontFormats="0" applyPatternFormats="0" applyAlignmentFormats="0" applyWidthHeightFormats="1" dataCaption="Hodnoty" updatedVersion="3" minRefreshableVersion="3" showCalcMbrs="0" useAutoFormatting="1" rowGrandTotals="0" colGrandTotals="0" itemPrintTitles="1" createdVersion="3" indent="0" compact="0" compactData="0" multipleFieldFilters="0">
  <location ref="A3:T12" firstHeaderRow="1" firstDataRow="3" firstDataCol="2"/>
  <pivotFields count="5">
    <pivotField dataField="1" compact="0" numFmtId="3" outline="0" showAll="0"/>
    <pivotField axis="axisCol" compact="0" numFmtId="3" outline="0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axis="axisCol" subtotalCaption="Celkem z    ?" compact="0" numFmtId="3" outline="0" showAll="0">
      <items count="3">
        <item x="0"/>
        <item x="1"/>
        <item t="default"/>
      </items>
    </pivotField>
    <pivotField axis="axisRow" compact="0" numFmtId="49" outline="0" showAll="0">
      <items count="2">
        <item x="0"/>
        <item t="default"/>
      </items>
    </pivotField>
    <pivotField axis="axisRow" compact="0" outline="0" showAll="0">
      <items count="10">
        <item h="1" x="7"/>
        <item x="0"/>
        <item x="1"/>
        <item x="2"/>
        <item x="3"/>
        <item x="5"/>
        <item x="4"/>
        <item h="1" x="6"/>
        <item h="1" x="8"/>
        <item t="default"/>
      </items>
    </pivotField>
  </pivotFields>
  <rowFields count="2">
    <field x="3"/>
    <field x="4"/>
  </rowFields>
  <rowItems count="7">
    <i>
      <x/>
      <x v="1"/>
    </i>
    <i r="1">
      <x v="2"/>
    </i>
    <i r="1">
      <x v="3"/>
    </i>
    <i r="1">
      <x v="4"/>
    </i>
    <i r="1">
      <x v="5"/>
    </i>
    <i r="1">
      <x v="6"/>
    </i>
    <i t="default">
      <x/>
    </i>
  </rowItems>
  <colFields count="2">
    <field x="2"/>
    <field x="1"/>
  </colFields>
  <colItems count="18">
    <i>
      <x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t="default">
      <x/>
    </i>
    <i>
      <x v="1"/>
      <x/>
    </i>
    <i r="1">
      <x v="1"/>
    </i>
    <i r="1">
      <x v="2"/>
    </i>
    <i r="1">
      <x v="3"/>
    </i>
    <i t="default">
      <x v="1"/>
    </i>
  </colItems>
  <dataFields count="1">
    <dataField name="Součet z položka" fld="0" baseField="0" baseItem="0" numFmtId="3"/>
  </dataFields>
  <formats count="4">
    <format dxfId="6">
      <pivotArea outline="0" collapsedLevelsAreSubtotals="1" fieldPosition="0"/>
    </format>
    <format dxfId="5">
      <pivotArea dataOnly="0" labelOnly="1" outline="0" fieldPosition="0">
        <references count="1">
          <reference field="2" count="1" defaultSubtotal="1">
            <x v="0"/>
          </reference>
        </references>
      </pivotArea>
    </format>
    <format dxfId="4">
      <pivotArea dataOnly="0" labelOnly="1" outline="0" fieldPosition="0">
        <references count="1">
          <reference field="2" count="1" defaultSubtotal="1">
            <x v="1"/>
          </reference>
        </references>
      </pivotArea>
    </format>
    <format dxfId="3">
      <pivotArea dataOnly="0" labelOnly="1" outline="0" fieldPosition="0">
        <references count="1">
          <reference field="2" count="1" defaultSubtotal="1">
            <x v="1"/>
          </reference>
        </references>
      </pivotArea>
    </format>
  </formats>
  <pivotTableStyleInfo name="PivotStyleLight16"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pivotTable" Target="../pivotTables/pivotTable4.xml"/><Relationship Id="rId1" Type="http://schemas.openxmlformats.org/officeDocument/2006/relationships/pivotTable" Target="../pivotTables/pivotTable3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-0.249977111117893"/>
    <outlinePr summaryBelow="0"/>
    <pageSetUpPr fitToPage="1"/>
  </sheetPr>
  <dimension ref="A1:AF63"/>
  <sheetViews>
    <sheetView tabSelected="1" topLeftCell="L1" zoomScaleNormal="100" workbookViewId="0">
      <selection activeCell="R1" sqref="R1"/>
    </sheetView>
  </sheetViews>
  <sheetFormatPr defaultRowHeight="12.75" outlineLevelRow="1" outlineLevelCol="1" x14ac:dyDescent="0.2"/>
  <cols>
    <col min="1" max="1" width="40.140625" customWidth="1"/>
    <col min="2" max="13" width="12.140625" customWidth="1" outlineLevel="1"/>
    <col min="14" max="14" width="13.28515625" customWidth="1"/>
    <col min="15" max="15" width="12.140625" hidden="1" customWidth="1"/>
    <col min="16" max="16" width="10.42578125" hidden="1" customWidth="1"/>
    <col min="17" max="17" width="2.7109375" customWidth="1"/>
    <col min="18" max="18" width="40.140625" customWidth="1"/>
    <col min="19" max="19" width="12.140625" customWidth="1" outlineLevel="1"/>
    <col min="20" max="20" width="14.85546875" customWidth="1" outlineLevel="1"/>
    <col min="21" max="30" width="12.140625" customWidth="1" outlineLevel="1"/>
    <col min="31" max="31" width="13.28515625" customWidth="1"/>
  </cols>
  <sheetData>
    <row r="1" spans="1:31" ht="23.25" x14ac:dyDescent="0.2">
      <c r="A1" s="2" t="s">
        <v>223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1"/>
      <c r="R1" s="2" t="s">
        <v>223</v>
      </c>
      <c r="T1" s="7" t="s">
        <v>383</v>
      </c>
      <c r="U1" s="7"/>
      <c r="V1" s="215">
        <v>2.1030000000000002</v>
      </c>
      <c r="W1" s="7" t="s">
        <v>384</v>
      </c>
      <c r="Y1" s="144">
        <v>39443</v>
      </c>
      <c r="AA1" s="7" t="s">
        <v>386</v>
      </c>
      <c r="AB1" s="7"/>
      <c r="AC1" s="7"/>
      <c r="AD1" s="215">
        <v>31.9</v>
      </c>
    </row>
    <row r="2" spans="1:31" ht="18.75" x14ac:dyDescent="0.3">
      <c r="A2" s="64" t="s">
        <v>361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R2" s="64" t="s">
        <v>361</v>
      </c>
      <c r="T2" s="216" t="s">
        <v>385</v>
      </c>
      <c r="U2" s="216"/>
      <c r="V2" s="216"/>
      <c r="W2" s="216"/>
      <c r="Y2" s="217">
        <f>V1*Y1</f>
        <v>82948.629000000001</v>
      </c>
      <c r="AA2" s="7"/>
      <c r="AB2" s="7"/>
      <c r="AC2" s="7" t="s">
        <v>387</v>
      </c>
      <c r="AD2" s="215">
        <v>19</v>
      </c>
    </row>
    <row r="3" spans="1:31" ht="15.75" thickBot="1" x14ac:dyDescent="0.3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T3" s="218" t="s">
        <v>389</v>
      </c>
      <c r="U3" s="219" t="s">
        <v>388</v>
      </c>
      <c r="V3" s="219"/>
      <c r="W3" s="219">
        <f>AD2/AD1</f>
        <v>0.59561128526645768</v>
      </c>
      <c r="X3" s="220"/>
      <c r="Y3" s="218">
        <f>Y2*W3</f>
        <v>49405.139529780565</v>
      </c>
      <c r="Z3" s="7"/>
      <c r="AA3" s="221" t="s">
        <v>390</v>
      </c>
      <c r="AB3" s="221"/>
      <c r="AC3" s="221"/>
      <c r="AD3" s="222">
        <f>AE33*AD2</f>
        <v>61195.634082650446</v>
      </c>
    </row>
    <row r="4" spans="1:31" s="7" customFormat="1" ht="30" customHeight="1" thickBot="1" x14ac:dyDescent="0.25">
      <c r="A4" s="234">
        <v>2018</v>
      </c>
      <c r="B4" s="229" t="s">
        <v>315</v>
      </c>
      <c r="C4" s="230"/>
      <c r="D4" s="230"/>
      <c r="E4" s="230"/>
      <c r="F4" s="230"/>
      <c r="G4" s="230"/>
      <c r="H4" s="230"/>
      <c r="I4" s="230"/>
      <c r="J4" s="230"/>
      <c r="K4" s="230"/>
      <c r="L4" s="230"/>
      <c r="M4" s="230"/>
      <c r="N4" s="231"/>
      <c r="O4" s="6"/>
      <c r="R4" s="257">
        <v>2019</v>
      </c>
      <c r="S4" s="260" t="s">
        <v>329</v>
      </c>
      <c r="T4" s="261"/>
      <c r="U4" s="261"/>
      <c r="V4" s="261"/>
      <c r="W4" s="261"/>
      <c r="X4" s="261"/>
      <c r="Y4" s="261"/>
      <c r="Z4" s="261"/>
      <c r="AA4" s="261"/>
      <c r="AB4" s="261"/>
      <c r="AC4" s="261"/>
      <c r="AD4" s="261"/>
      <c r="AE4" s="262"/>
    </row>
    <row r="5" spans="1:31" s="7" customFormat="1" ht="15" x14ac:dyDescent="0.2">
      <c r="A5" s="235"/>
      <c r="B5" s="159" t="s">
        <v>316</v>
      </c>
      <c r="C5" s="160" t="s">
        <v>317</v>
      </c>
      <c r="D5" s="160" t="s">
        <v>318</v>
      </c>
      <c r="E5" s="160" t="s">
        <v>319</v>
      </c>
      <c r="F5" s="160" t="s">
        <v>320</v>
      </c>
      <c r="G5" s="160" t="s">
        <v>321</v>
      </c>
      <c r="H5" s="160" t="s">
        <v>322</v>
      </c>
      <c r="I5" s="160" t="s">
        <v>323</v>
      </c>
      <c r="J5" s="160" t="s">
        <v>324</v>
      </c>
      <c r="K5" s="160" t="s">
        <v>325</v>
      </c>
      <c r="L5" s="160" t="s">
        <v>326</v>
      </c>
      <c r="M5" s="161" t="s">
        <v>327</v>
      </c>
      <c r="N5" s="232" t="s">
        <v>328</v>
      </c>
      <c r="O5" s="6"/>
      <c r="R5" s="258"/>
      <c r="S5" s="171" t="s">
        <v>330</v>
      </c>
      <c r="T5" s="172" t="s">
        <v>331</v>
      </c>
      <c r="U5" s="172" t="s">
        <v>332</v>
      </c>
      <c r="V5" s="172" t="s">
        <v>333</v>
      </c>
      <c r="W5" s="172" t="s">
        <v>334</v>
      </c>
      <c r="X5" s="172" t="s">
        <v>335</v>
      </c>
      <c r="Y5" s="172" t="s">
        <v>336</v>
      </c>
      <c r="Z5" s="172" t="s">
        <v>337</v>
      </c>
      <c r="AA5" s="172" t="s">
        <v>338</v>
      </c>
      <c r="AB5" s="172" t="s">
        <v>339</v>
      </c>
      <c r="AC5" s="172" t="s">
        <v>340</v>
      </c>
      <c r="AD5" s="173" t="s">
        <v>341</v>
      </c>
      <c r="AE5" s="263" t="s">
        <v>360</v>
      </c>
    </row>
    <row r="6" spans="1:31" s="7" customFormat="1" ht="9.75" customHeight="1" thickBot="1" x14ac:dyDescent="0.25">
      <c r="A6" s="236"/>
      <c r="B6" s="156" t="s">
        <v>5</v>
      </c>
      <c r="C6" s="157" t="s">
        <v>6</v>
      </c>
      <c r="D6" s="157" t="s">
        <v>7</v>
      </c>
      <c r="E6" s="157" t="s">
        <v>8</v>
      </c>
      <c r="F6" s="157" t="s">
        <v>9</v>
      </c>
      <c r="G6" s="157" t="s">
        <v>10</v>
      </c>
      <c r="H6" s="157" t="s">
        <v>11</v>
      </c>
      <c r="I6" s="157" t="s">
        <v>12</v>
      </c>
      <c r="J6" s="157" t="s">
        <v>13</v>
      </c>
      <c r="K6" s="157" t="s">
        <v>14</v>
      </c>
      <c r="L6" s="157" t="s">
        <v>15</v>
      </c>
      <c r="M6" s="158" t="s">
        <v>16</v>
      </c>
      <c r="N6" s="233"/>
      <c r="O6" s="6"/>
      <c r="R6" s="259"/>
      <c r="S6" s="174" t="s">
        <v>5</v>
      </c>
      <c r="T6" s="175" t="s">
        <v>6</v>
      </c>
      <c r="U6" s="175" t="s">
        <v>7</v>
      </c>
      <c r="V6" s="175" t="s">
        <v>8</v>
      </c>
      <c r="W6" s="175" t="s">
        <v>9</v>
      </c>
      <c r="X6" s="175" t="s">
        <v>10</v>
      </c>
      <c r="Y6" s="175" t="s">
        <v>11</v>
      </c>
      <c r="Z6" s="175" t="s">
        <v>12</v>
      </c>
      <c r="AA6" s="175" t="s">
        <v>13</v>
      </c>
      <c r="AB6" s="175" t="s">
        <v>14</v>
      </c>
      <c r="AC6" s="175" t="s">
        <v>15</v>
      </c>
      <c r="AD6" s="176" t="s">
        <v>16</v>
      </c>
      <c r="AE6" s="264"/>
    </row>
    <row r="7" spans="1:31" s="7" customFormat="1" ht="15" x14ac:dyDescent="0.2">
      <c r="A7" s="107" t="s">
        <v>0</v>
      </c>
      <c r="B7" s="151">
        <f>'kumul VZZ 3011'!D10</f>
        <v>201.32248000000001</v>
      </c>
      <c r="C7" s="18">
        <f>'kumul VZZ 3011'!E10</f>
        <v>168.09309999999999</v>
      </c>
      <c r="D7" s="18">
        <f>'kumul VZZ 3011'!F10</f>
        <v>202.03934000000001</v>
      </c>
      <c r="E7" s="18">
        <f>'kumul VZZ 3011'!G10</f>
        <v>144.07888000000099</v>
      </c>
      <c r="F7" s="18">
        <f>'kumul VZZ 3011'!H10</f>
        <v>191.37469999999999</v>
      </c>
      <c r="G7" s="18">
        <f>'kumul VZZ 3011'!I10</f>
        <v>229.18164999999999</v>
      </c>
      <c r="H7" s="18">
        <f>'kumul VZZ 3011'!J10</f>
        <v>162.01568</v>
      </c>
      <c r="I7" s="18">
        <f>'kumul VZZ 3011'!K10</f>
        <v>97.013199999999998</v>
      </c>
      <c r="J7" s="10">
        <f>+'kumul 3011 rok_2018'!L10</f>
        <v>173.03270000000001</v>
      </c>
      <c r="K7" s="10">
        <f>+'kumul 3011 rok_2018'!M10</f>
        <v>124.166130000001</v>
      </c>
      <c r="L7" s="10">
        <f>+'kumul 3011 rok_2018'!N10</f>
        <v>161.23294999999999</v>
      </c>
      <c r="M7" s="10">
        <f>+'kumul 3011 rok_2018'!O10</f>
        <v>108.51088</v>
      </c>
      <c r="N7" s="13">
        <f>SUM(B7:M7)</f>
        <v>1962.061690000002</v>
      </c>
      <c r="O7" s="6"/>
      <c r="R7" s="107" t="s">
        <v>0</v>
      </c>
      <c r="S7" s="151">
        <f>+'kumul 3011 rok_2019'!D10</f>
        <v>136.47452000000001</v>
      </c>
      <c r="T7" s="18">
        <f>+'kumul 3011 rok_2019'!E10</f>
        <v>104.72784</v>
      </c>
      <c r="U7" s="18">
        <f>+'kumul 3011 rok_2019'!F10</f>
        <v>96.962399999998993</v>
      </c>
      <c r="V7" s="18">
        <f>+'kumul 3011 rok_2019'!G10</f>
        <v>152.51992999999899</v>
      </c>
      <c r="W7" s="18">
        <f>+'kumul 3011 rok_2019 II'!H10</f>
        <v>170.46401</v>
      </c>
      <c r="X7" s="18">
        <f>+'kumul 3011 rok_2019 II'!I10</f>
        <v>116.00158999999999</v>
      </c>
      <c r="Y7" s="18">
        <f>+'kumul 3011 rok_2019 II'!J10</f>
        <v>112.69609</v>
      </c>
      <c r="Z7" s="18">
        <f>+'kumul 3011 rok_2019 II'!K10</f>
        <v>129.17546999999999</v>
      </c>
      <c r="AA7" s="10">
        <f>+'kumul 3011 rok_2019 III'!L10</f>
        <v>133.557649999999</v>
      </c>
      <c r="AB7" s="10">
        <f>+'kumul 3011 rok_2019 III'!M10</f>
        <v>120.38039000000001</v>
      </c>
      <c r="AC7" s="10">
        <f>+'kumul 3011 rok_2019 III'!N10</f>
        <v>129.67651000000001</v>
      </c>
      <c r="AD7" s="10">
        <f>+'kumul 3011 rok_2019 III'!O10</f>
        <v>161.18118999999999</v>
      </c>
      <c r="AE7" s="13">
        <f>SUM(S7:AD7)</f>
        <v>1563.8175899999972</v>
      </c>
    </row>
    <row r="8" spans="1:31" s="7" customFormat="1" ht="15" x14ac:dyDescent="0.2">
      <c r="A8" s="28" t="s">
        <v>1</v>
      </c>
      <c r="B8" s="150">
        <f>'kumul VZZ 3011'!D21</f>
        <v>69.374499999999998</v>
      </c>
      <c r="C8" s="8">
        <f>'kumul VZZ 3011'!E21</f>
        <v>69.230689999999996</v>
      </c>
      <c r="D8" s="8">
        <f>'kumul VZZ 3011'!F21</f>
        <v>90.434389999999993</v>
      </c>
      <c r="E8" s="8">
        <f>'kumul VZZ 3011'!G21</f>
        <v>103.53758000000001</v>
      </c>
      <c r="F8" s="8">
        <f>'kumul VZZ 3011'!H21</f>
        <v>91.605059999999995</v>
      </c>
      <c r="G8" s="8">
        <f>'kumul VZZ 3011'!I21</f>
        <v>84.758210000000005</v>
      </c>
      <c r="H8" s="8">
        <f>'kumul VZZ 3011'!J21</f>
        <v>92.834879999999998</v>
      </c>
      <c r="I8" s="8">
        <f>'kumul VZZ 3011'!K21</f>
        <v>81.910390000000007</v>
      </c>
      <c r="J8" s="8">
        <f>+'kumul 3011 rok_2018'!L21</f>
        <v>43.38599</v>
      </c>
      <c r="K8" s="8">
        <f>+'kumul 3011 rok_2018'!M21</f>
        <v>70.400459999999995</v>
      </c>
      <c r="L8" s="8">
        <f>+'kumul 3011 rok_2018'!N21</f>
        <v>53.283700000000003</v>
      </c>
      <c r="M8" s="8">
        <f>+'kumul 3011 rok_2018'!O21</f>
        <v>52.457720000000002</v>
      </c>
      <c r="N8" s="14">
        <f t="shared" ref="N8:N13" si="0">SUM(B8:M8)</f>
        <v>903.21356999999989</v>
      </c>
      <c r="O8" s="6"/>
      <c r="R8" s="28" t="s">
        <v>1</v>
      </c>
      <c r="S8" s="150">
        <f>+'kumul 3011 rok_2019'!D21</f>
        <v>74.441280000000006</v>
      </c>
      <c r="T8" s="8">
        <f>+'kumul 3011 rok_2019'!E21</f>
        <v>30.495419999999999</v>
      </c>
      <c r="U8" s="8">
        <f>+'kumul 3011 rok_2019'!F21</f>
        <v>45.664369999999003</v>
      </c>
      <c r="V8" s="8">
        <f>+'kumul 3011 rok_2019'!G21</f>
        <v>76.826789999998994</v>
      </c>
      <c r="W8" s="8">
        <f>+'kumul 3011 rok_2019 II'!H21</f>
        <v>63.154139999999998</v>
      </c>
      <c r="X8" s="8">
        <f>+'kumul 3011 rok_2019 II'!I21</f>
        <v>72.520169999998998</v>
      </c>
      <c r="Y8" s="8">
        <f>+'kumul 3011 rok_2019 II'!J21</f>
        <v>69.793710000000004</v>
      </c>
      <c r="Z8" s="8">
        <f>+'kumul 3011 rok_2019 II'!K21</f>
        <v>51.673009999999998</v>
      </c>
      <c r="AA8" s="8">
        <f>+'kumul 3011 rok_2019 III'!L21</f>
        <v>62.206989999999003</v>
      </c>
      <c r="AB8" s="8">
        <f>+'kumul 3011 rok_2019 III'!M21</f>
        <v>53.65052</v>
      </c>
      <c r="AC8" s="8">
        <f>+'kumul 3011 rok_2019 III'!N21</f>
        <v>64.614329999999995</v>
      </c>
      <c r="AD8" s="8">
        <f>+'kumul 3011 rok_2019 III'!O21</f>
        <v>67.518159999999</v>
      </c>
      <c r="AE8" s="14">
        <f t="shared" ref="AE8:AE10" si="1">SUM(S8:AD8)</f>
        <v>732.55888999999502</v>
      </c>
    </row>
    <row r="9" spans="1:31" s="7" customFormat="1" ht="15" x14ac:dyDescent="0.2">
      <c r="A9" s="28" t="s">
        <v>2</v>
      </c>
      <c r="B9" s="150">
        <f>'kumul VZZ 3011'!D99</f>
        <v>2037.87103</v>
      </c>
      <c r="C9" s="8">
        <f>'kumul VZZ 3011'!E99</f>
        <v>2008.51377</v>
      </c>
      <c r="D9" s="8">
        <f>'kumul VZZ 3011'!F99</f>
        <v>2199.2929800000102</v>
      </c>
      <c r="E9" s="8">
        <f>'kumul VZZ 3011'!G99</f>
        <v>2042.04439000001</v>
      </c>
      <c r="F9" s="8">
        <f>'kumul VZZ 3011'!H99</f>
        <v>2023.6288099999999</v>
      </c>
      <c r="G9" s="8">
        <f>'kumul VZZ 3011'!I99</f>
        <v>2069.4475400000001</v>
      </c>
      <c r="H9" s="8">
        <f>'kumul VZZ 3011'!J99</f>
        <v>2627.02531</v>
      </c>
      <c r="I9" s="8">
        <f>'kumul VZZ 3011'!K99</f>
        <v>2118.7591499999999</v>
      </c>
      <c r="J9" s="8">
        <f>+'kumul 3011 rok_2018'!L102</f>
        <v>1472.19112</v>
      </c>
      <c r="K9" s="8">
        <f>+'kumul 3011 rok_2018'!M102</f>
        <v>1522.2000700000101</v>
      </c>
      <c r="L9" s="8">
        <f>+'kumul 3011 rok_2018'!N102</f>
        <v>1831.14834</v>
      </c>
      <c r="M9" s="8">
        <f>+'kumul 3011 rok_2018'!O102</f>
        <v>1810.79549000001</v>
      </c>
      <c r="N9" s="14">
        <f t="shared" si="0"/>
        <v>23762.918000000042</v>
      </c>
      <c r="O9" s="6"/>
      <c r="R9" s="28" t="s">
        <v>2</v>
      </c>
      <c r="S9" s="150">
        <f>+'kumul 3011 rok_2019'!D100</f>
        <v>1481.5740499999999</v>
      </c>
      <c r="T9" s="8">
        <f>+'kumul 3011 rok_2019'!E100</f>
        <v>1458.9129499999999</v>
      </c>
      <c r="U9" s="8">
        <f>+'kumul 3011 rok_2019'!F100</f>
        <v>1468.28638</v>
      </c>
      <c r="V9" s="8">
        <f>+'kumul 3011 rok_2019'!G100</f>
        <v>1465.5991199999901</v>
      </c>
      <c r="W9" s="8">
        <f>+'kumul 3011 rok_2019 II'!H104</f>
        <v>1570.52657</v>
      </c>
      <c r="X9" s="8">
        <f>+'kumul 3011 rok_2019 II'!I104</f>
        <v>1532.7493299999901</v>
      </c>
      <c r="Y9" s="8">
        <f>+'kumul 3011 rok_2019 II'!J104</f>
        <v>1960.81306</v>
      </c>
      <c r="Z9" s="8">
        <f>+'kumul 3011 rok_2019 II'!K104</f>
        <v>1501.05141</v>
      </c>
      <c r="AA9" s="8">
        <f>+'kumul 3011 rok_2019 III'!L110</f>
        <v>1333.6705999999899</v>
      </c>
      <c r="AB9" s="8">
        <f>+'kumul 3011 rok_2019 III'!M110</f>
        <v>1247.0488499999999</v>
      </c>
      <c r="AC9" s="8">
        <f>+'kumul 3011 rok_2019 III'!N110</f>
        <v>1668.0265999999999</v>
      </c>
      <c r="AD9" s="8">
        <f>+'kumul 3011 rok_2019 III'!O110</f>
        <v>1594.2506699999999</v>
      </c>
      <c r="AE9" s="14">
        <f t="shared" si="1"/>
        <v>18282.509589999972</v>
      </c>
    </row>
    <row r="10" spans="1:31" s="7" customFormat="1" ht="15" x14ac:dyDescent="0.2">
      <c r="A10" s="28" t="s">
        <v>26</v>
      </c>
      <c r="B10" s="150">
        <f>B13-SUM(B7:B9,B11:B12)</f>
        <v>536.11285999999973</v>
      </c>
      <c r="C10" s="8">
        <f t="shared" ref="C10:M10" si="2">C13-SUM(C7:C9,C11:C12)</f>
        <v>549.80234999999993</v>
      </c>
      <c r="D10" s="8">
        <f t="shared" si="2"/>
        <v>621.62795999999935</v>
      </c>
      <c r="E10" s="8">
        <f t="shared" si="2"/>
        <v>557.73846999999887</v>
      </c>
      <c r="F10" s="8">
        <f t="shared" si="2"/>
        <v>556.91939999999977</v>
      </c>
      <c r="G10" s="8">
        <f t="shared" si="2"/>
        <v>556.85584999999992</v>
      </c>
      <c r="H10" s="8">
        <f t="shared" si="2"/>
        <v>564.2812600000002</v>
      </c>
      <c r="I10" s="8">
        <f t="shared" si="2"/>
        <v>630.08020000000033</v>
      </c>
      <c r="J10" s="8">
        <f t="shared" si="2"/>
        <v>1231.2503400000101</v>
      </c>
      <c r="K10" s="8">
        <f t="shared" si="2"/>
        <v>517.98818999999912</v>
      </c>
      <c r="L10" s="8">
        <f t="shared" si="2"/>
        <v>680.48327999999992</v>
      </c>
      <c r="M10" s="8">
        <f t="shared" si="2"/>
        <v>642.19258000000036</v>
      </c>
      <c r="N10" s="14">
        <f t="shared" si="0"/>
        <v>7645.3327400000071</v>
      </c>
      <c r="O10" s="6"/>
      <c r="R10" s="28" t="s">
        <v>26</v>
      </c>
      <c r="S10" s="150">
        <f>S13-SUM(S7:S9,S11:S12)</f>
        <v>504.18262000000118</v>
      </c>
      <c r="T10" s="8">
        <f t="shared" ref="T10:AD10" si="3">T13-SUM(T7:T9,T11:T12)</f>
        <v>411.15730000000053</v>
      </c>
      <c r="U10" s="8">
        <f t="shared" si="3"/>
        <v>753.41239999999175</v>
      </c>
      <c r="V10" s="8">
        <f t="shared" si="3"/>
        <v>410.64784000000168</v>
      </c>
      <c r="W10" s="8">
        <f t="shared" si="3"/>
        <v>758.72470999999996</v>
      </c>
      <c r="X10" s="8">
        <f t="shared" si="3"/>
        <v>470.10717000000068</v>
      </c>
      <c r="Y10" s="8">
        <f t="shared" si="3"/>
        <v>583.21218000000044</v>
      </c>
      <c r="Z10" s="8">
        <f t="shared" si="3"/>
        <v>495.73654999999985</v>
      </c>
      <c r="AA10" s="8">
        <f t="shared" si="3"/>
        <v>520.19257000000175</v>
      </c>
      <c r="AB10" s="8">
        <f t="shared" si="3"/>
        <v>513.13447000000042</v>
      </c>
      <c r="AC10" s="8">
        <f t="shared" si="3"/>
        <v>590.16095000000041</v>
      </c>
      <c r="AD10" s="8">
        <f t="shared" si="3"/>
        <v>532.99436000000105</v>
      </c>
      <c r="AE10" s="14">
        <f t="shared" si="1"/>
        <v>6543.6631200000011</v>
      </c>
    </row>
    <row r="11" spans="1:31" s="7" customFormat="1" ht="15" x14ac:dyDescent="0.2">
      <c r="A11" s="78" t="s">
        <v>224</v>
      </c>
      <c r="B11" s="150">
        <f>'kumul VZZ 3011'!D195</f>
        <v>207.58937</v>
      </c>
      <c r="C11" s="8">
        <f>'kumul VZZ 3011'!E195</f>
        <v>213.05364</v>
      </c>
      <c r="D11" s="8">
        <f>'kumul VZZ 3011'!F195</f>
        <v>227.20274000000001</v>
      </c>
      <c r="E11" s="8">
        <f>'kumul VZZ 3011'!G195</f>
        <v>239.81211999999999</v>
      </c>
      <c r="F11" s="8">
        <f>'kumul VZZ 3011'!H195</f>
        <v>192.99600000000001</v>
      </c>
      <c r="G11" s="8">
        <f>'kumul VZZ 3011'!I195</f>
        <v>235.60812999999999</v>
      </c>
      <c r="H11" s="8">
        <f>'kumul VZZ 3011'!J195</f>
        <v>275.16260999999997</v>
      </c>
      <c r="I11" s="8">
        <f>'kumul VZZ 3011'!K195</f>
        <v>196.42972</v>
      </c>
      <c r="J11" s="8">
        <f>+'kumul 3011 rok_2018'!L206</f>
        <v>146.93017</v>
      </c>
      <c r="K11" s="8">
        <f>+'kumul 3011 rok_2018'!M206</f>
        <v>177.71964</v>
      </c>
      <c r="L11" s="8">
        <f>+'kumul 3011 rok_2018'!N206</f>
        <v>156.87806</v>
      </c>
      <c r="M11" s="8">
        <f>+'kumul 3011 rok_2018'!O206</f>
        <v>194.87398999999999</v>
      </c>
      <c r="N11" s="14">
        <f>SUM(B11:M11)</f>
        <v>2464.2561900000001</v>
      </c>
      <c r="O11" s="6"/>
      <c r="P11" s="144"/>
      <c r="R11" s="78" t="s">
        <v>224</v>
      </c>
      <c r="S11" s="150">
        <f>+'kumul 3011 rok_2019'!D181</f>
        <v>133.27128999999999</v>
      </c>
      <c r="T11" s="8">
        <f>+'kumul 3011 rok_2019'!E181</f>
        <v>165.98154</v>
      </c>
      <c r="U11" s="8">
        <f>+'kumul 3011 rok_2019'!F181</f>
        <v>146.67269999999999</v>
      </c>
      <c r="V11" s="8">
        <f>+'kumul 3011 rok_2019'!G181</f>
        <v>195.97371999999999</v>
      </c>
      <c r="W11" s="8">
        <f>+'kumul 3011 rok_2019 II'!H190</f>
        <v>156.21924000000001</v>
      </c>
      <c r="X11" s="8">
        <f>+'kumul 3011 rok_2019 II'!I190</f>
        <v>186.73576</v>
      </c>
      <c r="Y11" s="8">
        <f>+'kumul 3011 rok_2019 II'!J190</f>
        <v>192.94561999999999</v>
      </c>
      <c r="Z11" s="8">
        <f>+'kumul 3011 rok_2019 II'!K190</f>
        <v>148.60130000000001</v>
      </c>
      <c r="AA11" s="8">
        <f>+'kumul 3011 rok_2019 III'!L200</f>
        <v>127.31918</v>
      </c>
      <c r="AB11" s="8">
        <f>+'kumul 3011 rok_2019 III'!M200</f>
        <v>148.01085</v>
      </c>
      <c r="AC11" s="8">
        <f>+'kumul 3011 rok_2019 III'!N200</f>
        <v>115.58168000000001</v>
      </c>
      <c r="AD11" s="8">
        <f>+'kumul 3011 rok_2019 III'!O200</f>
        <v>144.74244999999999</v>
      </c>
      <c r="AE11" s="14">
        <f>SUM(S11:AD11)</f>
        <v>1862.0553300000001</v>
      </c>
    </row>
    <row r="12" spans="1:31" s="7" customFormat="1" ht="15.75" thickBot="1" x14ac:dyDescent="0.25">
      <c r="A12" s="135" t="s">
        <v>260</v>
      </c>
      <c r="B12" s="106">
        <f>B62</f>
        <v>195.2331416093871</v>
      </c>
      <c r="C12" s="9">
        <f t="shared" ref="C12:M12" si="4">C62</f>
        <v>137.04299606112056</v>
      </c>
      <c r="D12" s="9">
        <f t="shared" si="4"/>
        <v>181.25217934853484</v>
      </c>
      <c r="E12" s="9">
        <f t="shared" si="4"/>
        <v>174.3516016226545</v>
      </c>
      <c r="F12" s="9">
        <f t="shared" si="4"/>
        <v>208.78445765245368</v>
      </c>
      <c r="G12" s="9">
        <f t="shared" si="4"/>
        <v>208.46138958904109</v>
      </c>
      <c r="H12" s="9">
        <f t="shared" si="4"/>
        <v>313.3084816161616</v>
      </c>
      <c r="I12" s="9">
        <f t="shared" si="4"/>
        <v>234.04629441077441</v>
      </c>
      <c r="J12" s="9">
        <f t="shared" si="4"/>
        <v>375.59018568093433</v>
      </c>
      <c r="K12" s="9">
        <f t="shared" si="4"/>
        <v>162.37283024170191</v>
      </c>
      <c r="L12" s="9">
        <f t="shared" si="4"/>
        <v>181.77373424603226</v>
      </c>
      <c r="M12" s="9">
        <f t="shared" si="4"/>
        <v>190.75688490512249</v>
      </c>
      <c r="N12" s="14">
        <f>SUM(B12:M12)</f>
        <v>2562.9741769839188</v>
      </c>
      <c r="O12" s="6"/>
      <c r="R12" s="135" t="s">
        <v>260</v>
      </c>
      <c r="S12" s="106">
        <f>S62</f>
        <v>147.91634370271689</v>
      </c>
      <c r="T12" s="9">
        <f t="shared" ref="T12:AD12" si="5">T62</f>
        <v>152.82767896551726</v>
      </c>
      <c r="U12" s="9">
        <f t="shared" si="5"/>
        <v>149.52260496093703</v>
      </c>
      <c r="V12" s="9">
        <f t="shared" si="5"/>
        <v>153.04816488281199</v>
      </c>
      <c r="W12" s="9">
        <f t="shared" si="5"/>
        <v>159.69260485344378</v>
      </c>
      <c r="X12" s="9">
        <f t="shared" si="5"/>
        <v>177.03481763813355</v>
      </c>
      <c r="Y12" s="9">
        <f t="shared" si="5"/>
        <v>229.20560163346613</v>
      </c>
      <c r="Z12" s="9">
        <f t="shared" si="5"/>
        <v>164.75919573705232</v>
      </c>
      <c r="AA12" s="9">
        <f t="shared" si="5"/>
        <v>161.84175810148983</v>
      </c>
      <c r="AB12" s="9">
        <f t="shared" si="5"/>
        <v>159.67623336099584</v>
      </c>
      <c r="AC12" s="9">
        <f t="shared" si="5"/>
        <v>183.54967344398341</v>
      </c>
      <c r="AD12" s="9">
        <f t="shared" si="5"/>
        <v>185.19516174273858</v>
      </c>
      <c r="AE12" s="14">
        <f>SUM(S12:AD12)</f>
        <v>2024.2698390232865</v>
      </c>
    </row>
    <row r="13" spans="1:31" s="7" customFormat="1" ht="15.75" thickBot="1" x14ac:dyDescent="0.25">
      <c r="A13" s="108" t="s">
        <v>3</v>
      </c>
      <c r="B13" s="104">
        <f>'kumul VZZ 3011'!D5+'kumul VZZ 3011'!D175+'3011'!B12</f>
        <v>3247.5033816093869</v>
      </c>
      <c r="C13" s="152">
        <f>'kumul VZZ 3011'!E5+'kumul VZZ 3011'!E175+'3011'!C12</f>
        <v>3145.7365460611204</v>
      </c>
      <c r="D13" s="152">
        <f>'kumul VZZ 3011'!F5+'kumul VZZ 3011'!F175+'3011'!D12</f>
        <v>3521.8495893485447</v>
      </c>
      <c r="E13" s="152">
        <f>'kumul VZZ 3011'!G5+'kumul VZZ 3011'!G175+'3011'!E12</f>
        <v>3261.5630416226645</v>
      </c>
      <c r="F13" s="152">
        <f>'kumul VZZ 3011'!H5+'kumul VZZ 3011'!H175+'3011'!F12</f>
        <v>3265.3084276524532</v>
      </c>
      <c r="G13" s="152">
        <f>'kumul VZZ 3011'!I5+'kumul VZZ 3011'!I175+'3011'!G12</f>
        <v>3384.3127695890412</v>
      </c>
      <c r="H13" s="152">
        <f>'kumul VZZ 3011'!J5+'kumul VZZ 3011'!J175+'3011'!H12</f>
        <v>4034.6282216161617</v>
      </c>
      <c r="I13" s="152">
        <f>'kumul VZZ 3011'!K5+'kumul VZZ 3011'!K175+'3011'!I12</f>
        <v>3358.2389544107746</v>
      </c>
      <c r="J13" s="16">
        <f>+'kumul 3011 rok_2018'!L5+'kumul 3011 rok_2018'!L186+J12</f>
        <v>3442.3805056809442</v>
      </c>
      <c r="K13" s="16">
        <f>+'kumul 3011 rok_2018'!M5+'kumul 3011 rok_2018'!M186+K12</f>
        <v>2574.8473202417122</v>
      </c>
      <c r="L13" s="16">
        <f>+'kumul 3011 rok_2018'!N5+'kumul 3011 rok_2018'!N186+L12</f>
        <v>3064.8000642460324</v>
      </c>
      <c r="M13" s="16">
        <f>+'kumul 3011 rok_2018'!O5+'kumul 3011 rok_2018'!O186+M12</f>
        <v>2999.5875449051327</v>
      </c>
      <c r="N13" s="17">
        <f t="shared" si="0"/>
        <v>39300.756366983966</v>
      </c>
      <c r="O13" s="6"/>
      <c r="R13" s="108" t="s">
        <v>3</v>
      </c>
      <c r="S13" s="104">
        <f>+'kumul 3011 rok_2019'!D5+'kumul 3011 rok_2019'!D162+S12</f>
        <v>2477.8601037027179</v>
      </c>
      <c r="T13" s="152">
        <f>+'kumul 3011 rok_2019'!E5+'kumul 3011 rok_2019'!E162+T12</f>
        <v>2324.1027289655176</v>
      </c>
      <c r="U13" s="152">
        <f>+'kumul 3011 rok_2019'!F5+'kumul 3011 rok_2019'!F162+U12</f>
        <v>2660.520854960927</v>
      </c>
      <c r="V13" s="152">
        <f>+'kumul 3011 rok_2019'!G5+'kumul 3011 rok_2019'!G162+V12</f>
        <v>2454.6155648828017</v>
      </c>
      <c r="W13" s="152">
        <f>+'kumul 3011 rok_2019 II'!H5+'kumul 3011 rok_2019 II'!H169+W12</f>
        <v>2878.7812748534438</v>
      </c>
      <c r="X13" s="152">
        <f>+'kumul 3011 rok_2019 II'!I5+'kumul 3011 rok_2019 II'!I169+X12</f>
        <v>2555.1488376381235</v>
      </c>
      <c r="Y13" s="152">
        <f>+'kumul 3011 rok_2019 II'!J5+'kumul 3011 rok_2019 II'!J169+Y12</f>
        <v>3148.6662616334661</v>
      </c>
      <c r="Z13" s="152">
        <f>+'kumul 3011 rok_2019 II'!K5+'kumul 3011 rok_2019 II'!K169+Z12</f>
        <v>2490.9969357370524</v>
      </c>
      <c r="AA13" s="16">
        <f>+'kumul 3011 rok_2019 III'!L5+'kumul 3011 rok_2019 III'!K179+AA12</f>
        <v>2338.7887481014795</v>
      </c>
      <c r="AB13" s="16">
        <f>+'kumul 3011 rok_2019 III'!M5+'kumul 3011 rok_2019 III'!L179+AB12</f>
        <v>2241.901313360996</v>
      </c>
      <c r="AC13" s="16">
        <f>+'kumul 3011 rok_2019 III'!N5+'kumul 3011 rok_2019 III'!M179+AC12</f>
        <v>2751.6097434439835</v>
      </c>
      <c r="AD13" s="16">
        <f>+'kumul 3011 rok_2019 III'!O5+'kumul 3011 rok_2019 III'!N179+AD12</f>
        <v>2685.8819917427386</v>
      </c>
      <c r="AE13" s="17">
        <f t="shared" ref="AE13" si="6">SUM(S13:AD13)</f>
        <v>31008.874359023252</v>
      </c>
    </row>
    <row r="14" spans="1:31" s="7" customFormat="1" ht="15.75" thickBot="1" x14ac:dyDescent="0.25">
      <c r="A14" s="109" t="s">
        <v>227</v>
      </c>
      <c r="B14" s="74">
        <f>B13-B11</f>
        <v>3039.9140116093868</v>
      </c>
      <c r="C14" s="75">
        <f t="shared" ref="C14:H14" si="7">C13-C11</f>
        <v>2932.6829060611203</v>
      </c>
      <c r="D14" s="75">
        <f t="shared" si="7"/>
        <v>3294.6468493485445</v>
      </c>
      <c r="E14" s="75">
        <f t="shared" si="7"/>
        <v>3021.7509216226645</v>
      </c>
      <c r="F14" s="75">
        <f t="shared" si="7"/>
        <v>3072.3124276524532</v>
      </c>
      <c r="G14" s="75">
        <f t="shared" si="7"/>
        <v>3148.7046395890411</v>
      </c>
      <c r="H14" s="75">
        <f t="shared" si="7"/>
        <v>3759.4656116161618</v>
      </c>
      <c r="I14" s="75">
        <f t="shared" ref="I14:M14" si="8">I13-I11</f>
        <v>3161.8092344107745</v>
      </c>
      <c r="J14" s="75">
        <f t="shared" si="8"/>
        <v>3295.4503356809441</v>
      </c>
      <c r="K14" s="75">
        <f t="shared" si="8"/>
        <v>2397.1276802417124</v>
      </c>
      <c r="L14" s="75">
        <f t="shared" si="8"/>
        <v>2907.9220042460324</v>
      </c>
      <c r="M14" s="75">
        <f t="shared" si="8"/>
        <v>2804.7135549051327</v>
      </c>
      <c r="N14" s="76">
        <f>SUM(B14:M14)</f>
        <v>36836.500176983966</v>
      </c>
      <c r="O14" s="6"/>
      <c r="R14" s="109" t="s">
        <v>227</v>
      </c>
      <c r="S14" s="74">
        <f>S13-S11</f>
        <v>2344.5888137027177</v>
      </c>
      <c r="T14" s="75">
        <f t="shared" ref="T14:AD14" si="9">T13-T11</f>
        <v>2158.1211889655178</v>
      </c>
      <c r="U14" s="75">
        <f t="shared" si="9"/>
        <v>2513.8481549609269</v>
      </c>
      <c r="V14" s="75">
        <f t="shared" si="9"/>
        <v>2258.6418448828017</v>
      </c>
      <c r="W14" s="75">
        <f t="shared" si="9"/>
        <v>2722.5620348534439</v>
      </c>
      <c r="X14" s="75">
        <f t="shared" si="9"/>
        <v>2368.4130776381235</v>
      </c>
      <c r="Y14" s="75">
        <f t="shared" si="9"/>
        <v>2955.7206416334661</v>
      </c>
      <c r="Z14" s="75">
        <f t="shared" si="9"/>
        <v>2342.3956357370525</v>
      </c>
      <c r="AA14" s="75">
        <f t="shared" si="9"/>
        <v>2211.4695681014796</v>
      </c>
      <c r="AB14" s="75">
        <f t="shared" si="9"/>
        <v>2093.8904633609959</v>
      </c>
      <c r="AC14" s="75">
        <f t="shared" si="9"/>
        <v>2636.0280634439832</v>
      </c>
      <c r="AD14" s="75">
        <f t="shared" si="9"/>
        <v>2541.1395417427384</v>
      </c>
      <c r="AE14" s="76">
        <f>SUM(S14:AD14)</f>
        <v>29146.819029023245</v>
      </c>
    </row>
    <row r="15" spans="1:31" s="7" customFormat="1" ht="15.75" thickBot="1" x14ac:dyDescent="0.25">
      <c r="A15" s="137" t="s">
        <v>263</v>
      </c>
      <c r="B15" s="138">
        <f>B14-B12</f>
        <v>2844.6808699999997</v>
      </c>
      <c r="C15" s="139">
        <f t="shared" ref="C15:H15" si="10">C14-C12</f>
        <v>2795.6399099999999</v>
      </c>
      <c r="D15" s="139">
        <f t="shared" si="10"/>
        <v>3113.3946700000097</v>
      </c>
      <c r="E15" s="139">
        <f t="shared" si="10"/>
        <v>2847.39932000001</v>
      </c>
      <c r="F15" s="139">
        <f t="shared" si="10"/>
        <v>2863.5279699999996</v>
      </c>
      <c r="G15" s="139">
        <f t="shared" si="10"/>
        <v>2940.24325</v>
      </c>
      <c r="H15" s="139">
        <f t="shared" si="10"/>
        <v>3446.1571300000001</v>
      </c>
      <c r="I15" s="139">
        <f t="shared" ref="I15:M15" si="11">I14-I12</f>
        <v>2927.7629400000001</v>
      </c>
      <c r="J15" s="139">
        <f t="shared" si="11"/>
        <v>2919.86015000001</v>
      </c>
      <c r="K15" s="139">
        <f t="shared" si="11"/>
        <v>2234.7548500000103</v>
      </c>
      <c r="L15" s="139">
        <f t="shared" si="11"/>
        <v>2726.1482700000001</v>
      </c>
      <c r="M15" s="139">
        <f t="shared" si="11"/>
        <v>2613.95667000001</v>
      </c>
      <c r="N15" s="140">
        <f>SUM(B15:M15)</f>
        <v>34273.526000000056</v>
      </c>
      <c r="O15" s="6"/>
      <c r="R15" s="137" t="s">
        <v>263</v>
      </c>
      <c r="S15" s="138">
        <f>S14-S12</f>
        <v>2196.6724700000009</v>
      </c>
      <c r="T15" s="139">
        <f t="shared" ref="T15:AD15" si="12">T14-T12</f>
        <v>2005.2935100000007</v>
      </c>
      <c r="U15" s="139">
        <f t="shared" si="12"/>
        <v>2364.32554999999</v>
      </c>
      <c r="V15" s="139">
        <f t="shared" si="12"/>
        <v>2105.5936799999899</v>
      </c>
      <c r="W15" s="139">
        <f t="shared" si="12"/>
        <v>2562.8694300000002</v>
      </c>
      <c r="X15" s="139">
        <f t="shared" si="12"/>
        <v>2191.37825999999</v>
      </c>
      <c r="Y15" s="139">
        <f t="shared" si="12"/>
        <v>2726.5150400000002</v>
      </c>
      <c r="Z15" s="139">
        <f t="shared" si="12"/>
        <v>2177.6364400000002</v>
      </c>
      <c r="AA15" s="139">
        <f t="shared" si="12"/>
        <v>2049.6278099999899</v>
      </c>
      <c r="AB15" s="139">
        <f t="shared" si="12"/>
        <v>1934.21423</v>
      </c>
      <c r="AC15" s="139">
        <f t="shared" si="12"/>
        <v>2452.4783899999998</v>
      </c>
      <c r="AD15" s="139">
        <f t="shared" si="12"/>
        <v>2355.9443799999999</v>
      </c>
      <c r="AE15" s="140">
        <f>SUM(S15:AD15)</f>
        <v>27122.549189999969</v>
      </c>
    </row>
    <row r="16" spans="1:31" s="7" customFormat="1" ht="6" customHeight="1" thickBo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</row>
    <row r="17" spans="1:31" s="7" customFormat="1" ht="15" x14ac:dyDescent="0.2">
      <c r="A17" s="27" t="s">
        <v>4</v>
      </c>
      <c r="B17" s="86">
        <v>40</v>
      </c>
      <c r="C17" s="18">
        <v>40</v>
      </c>
      <c r="D17" s="18">
        <v>40</v>
      </c>
      <c r="E17" s="18">
        <v>40</v>
      </c>
      <c r="F17" s="18">
        <v>40</v>
      </c>
      <c r="G17" s="18">
        <v>40</v>
      </c>
      <c r="H17" s="18">
        <v>40</v>
      </c>
      <c r="I17" s="18">
        <f>40-15</f>
        <v>25</v>
      </c>
      <c r="J17" s="18">
        <f t="shared" ref="J17:M17" si="13">40-15</f>
        <v>25</v>
      </c>
      <c r="K17" s="18">
        <f t="shared" si="13"/>
        <v>25</v>
      </c>
      <c r="L17" s="18">
        <f t="shared" si="13"/>
        <v>25</v>
      </c>
      <c r="M17" s="18">
        <f t="shared" si="13"/>
        <v>25</v>
      </c>
      <c r="N17" s="68">
        <v>25</v>
      </c>
      <c r="O17" s="6"/>
      <c r="R17" s="27" t="s">
        <v>4</v>
      </c>
      <c r="S17" s="86">
        <v>25</v>
      </c>
      <c r="T17" s="18">
        <v>25</v>
      </c>
      <c r="U17" s="18">
        <v>25</v>
      </c>
      <c r="V17" s="18">
        <v>25</v>
      </c>
      <c r="W17" s="18">
        <v>25</v>
      </c>
      <c r="X17" s="18">
        <v>25</v>
      </c>
      <c r="Y17" s="18">
        <v>25</v>
      </c>
      <c r="Z17" s="18">
        <v>25</v>
      </c>
      <c r="AA17" s="18">
        <v>25</v>
      </c>
      <c r="AB17" s="18">
        <v>25</v>
      </c>
      <c r="AC17" s="18">
        <v>25</v>
      </c>
      <c r="AD17" s="18">
        <v>25</v>
      </c>
      <c r="AE17" s="68">
        <v>25</v>
      </c>
    </row>
    <row r="18" spans="1:31" s="7" customFormat="1" ht="11.25" customHeight="1" x14ac:dyDescent="0.2">
      <c r="A18" s="125" t="s">
        <v>19</v>
      </c>
      <c r="B18" s="122">
        <v>31</v>
      </c>
      <c r="C18" s="19">
        <v>28</v>
      </c>
      <c r="D18" s="19">
        <v>31</v>
      </c>
      <c r="E18" s="19">
        <v>30</v>
      </c>
      <c r="F18" s="19">
        <v>31</v>
      </c>
      <c r="G18" s="19">
        <v>30</v>
      </c>
      <c r="H18" s="19">
        <v>31</v>
      </c>
      <c r="I18" s="19">
        <v>31</v>
      </c>
      <c r="J18" s="19">
        <v>30</v>
      </c>
      <c r="K18" s="19">
        <v>31</v>
      </c>
      <c r="L18" s="19">
        <v>30</v>
      </c>
      <c r="M18" s="121">
        <v>31</v>
      </c>
      <c r="N18" s="124">
        <f>SUM(B18:M18)</f>
        <v>365</v>
      </c>
      <c r="O18" s="6"/>
      <c r="R18" s="125" t="s">
        <v>19</v>
      </c>
      <c r="S18" s="122">
        <v>31</v>
      </c>
      <c r="T18" s="19">
        <v>28</v>
      </c>
      <c r="U18" s="19">
        <v>31</v>
      </c>
      <c r="V18" s="19">
        <v>30</v>
      </c>
      <c r="W18" s="19">
        <v>31</v>
      </c>
      <c r="X18" s="19">
        <v>30</v>
      </c>
      <c r="Y18" s="19">
        <v>31</v>
      </c>
      <c r="Z18" s="19">
        <v>31</v>
      </c>
      <c r="AA18" s="19">
        <v>30</v>
      </c>
      <c r="AB18" s="19">
        <v>31</v>
      </c>
      <c r="AC18" s="19">
        <v>30</v>
      </c>
      <c r="AD18" s="121">
        <v>31</v>
      </c>
      <c r="AE18" s="124">
        <f>SUM(S18:AD18)</f>
        <v>365</v>
      </c>
    </row>
    <row r="19" spans="1:31" s="7" customFormat="1" ht="15" x14ac:dyDescent="0.2">
      <c r="A19" s="28" t="s">
        <v>21</v>
      </c>
      <c r="B19" s="123">
        <v>1104</v>
      </c>
      <c r="C19" s="8">
        <v>996</v>
      </c>
      <c r="D19" s="8">
        <v>1117</v>
      </c>
      <c r="E19" s="8">
        <v>1172</v>
      </c>
      <c r="F19" s="8">
        <v>1138</v>
      </c>
      <c r="G19" s="8">
        <v>1122</v>
      </c>
      <c r="H19" s="8">
        <v>1153</v>
      </c>
      <c r="I19" s="8">
        <v>725</v>
      </c>
      <c r="J19" s="8">
        <v>622</v>
      </c>
      <c r="K19" s="8">
        <v>742</v>
      </c>
      <c r="L19" s="8">
        <v>744</v>
      </c>
      <c r="M19" s="12">
        <v>720</v>
      </c>
      <c r="N19" s="14">
        <f>SUM(B19:M19)</f>
        <v>11355</v>
      </c>
      <c r="R19" s="28" t="s">
        <v>21</v>
      </c>
      <c r="S19" s="123">
        <v>722</v>
      </c>
      <c r="T19" s="8">
        <v>689</v>
      </c>
      <c r="U19" s="8">
        <v>737</v>
      </c>
      <c r="V19" s="8">
        <v>719</v>
      </c>
      <c r="W19" s="8">
        <v>746</v>
      </c>
      <c r="X19" s="8">
        <v>726</v>
      </c>
      <c r="Y19" s="8">
        <v>754</v>
      </c>
      <c r="Z19" s="8">
        <v>473</v>
      </c>
      <c r="AA19" s="8">
        <v>735</v>
      </c>
      <c r="AB19" s="8">
        <v>716</v>
      </c>
      <c r="AC19" s="8">
        <v>682</v>
      </c>
      <c r="AD19" s="8">
        <v>722</v>
      </c>
      <c r="AE19" s="14">
        <f>SUM(S19:AD19)</f>
        <v>8421</v>
      </c>
    </row>
    <row r="20" spans="1:31" s="7" customFormat="1" ht="15.75" thickBot="1" x14ac:dyDescent="0.25">
      <c r="A20" s="88" t="s">
        <v>18</v>
      </c>
      <c r="B20" s="87">
        <f>B17*B18</f>
        <v>1240</v>
      </c>
      <c r="C20" s="9">
        <f t="shared" ref="C20:L20" si="14">C17*C18</f>
        <v>1120</v>
      </c>
      <c r="D20" s="9">
        <f t="shared" si="14"/>
        <v>1240</v>
      </c>
      <c r="E20" s="9">
        <f t="shared" si="14"/>
        <v>1200</v>
      </c>
      <c r="F20" s="9">
        <f t="shared" si="14"/>
        <v>1240</v>
      </c>
      <c r="G20" s="9">
        <f t="shared" si="14"/>
        <v>1200</v>
      </c>
      <c r="H20" s="9">
        <f t="shared" si="14"/>
        <v>1240</v>
      </c>
      <c r="I20" s="9">
        <f t="shared" si="14"/>
        <v>775</v>
      </c>
      <c r="J20" s="9">
        <f t="shared" si="14"/>
        <v>750</v>
      </c>
      <c r="K20" s="9">
        <f t="shared" si="14"/>
        <v>775</v>
      </c>
      <c r="L20" s="9">
        <f t="shared" si="14"/>
        <v>750</v>
      </c>
      <c r="M20" s="9">
        <f>M17*M18</f>
        <v>775</v>
      </c>
      <c r="N20" s="70">
        <f>SUM(B20:M20)</f>
        <v>12305</v>
      </c>
      <c r="R20" s="88" t="s">
        <v>18</v>
      </c>
      <c r="S20" s="87">
        <f>S17*S18</f>
        <v>775</v>
      </c>
      <c r="T20" s="9">
        <f t="shared" ref="T20:AD20" si="15">T17*T18</f>
        <v>700</v>
      </c>
      <c r="U20" s="9">
        <f t="shared" si="15"/>
        <v>775</v>
      </c>
      <c r="V20" s="9">
        <f t="shared" si="15"/>
        <v>750</v>
      </c>
      <c r="W20" s="9">
        <f t="shared" si="15"/>
        <v>775</v>
      </c>
      <c r="X20" s="9">
        <f t="shared" si="15"/>
        <v>750</v>
      </c>
      <c r="Y20" s="9">
        <f t="shared" si="15"/>
        <v>775</v>
      </c>
      <c r="Z20" s="9">
        <f t="shared" si="15"/>
        <v>775</v>
      </c>
      <c r="AA20" s="9">
        <f t="shared" si="15"/>
        <v>750</v>
      </c>
      <c r="AB20" s="9">
        <f t="shared" si="15"/>
        <v>775</v>
      </c>
      <c r="AC20" s="9">
        <f t="shared" si="15"/>
        <v>750</v>
      </c>
      <c r="AD20" s="9">
        <f t="shared" si="15"/>
        <v>775</v>
      </c>
      <c r="AE20" s="70">
        <f>SUM(S20:AD20)</f>
        <v>9125</v>
      </c>
    </row>
    <row r="21" spans="1:31" s="7" customFormat="1" x14ac:dyDescent="0.2">
      <c r="A21" s="65" t="s">
        <v>30</v>
      </c>
      <c r="B21" s="66">
        <f>B20-B19</f>
        <v>136</v>
      </c>
      <c r="C21" s="66">
        <f t="shared" ref="C21:N21" si="16">C20-C19</f>
        <v>124</v>
      </c>
      <c r="D21" s="66">
        <f t="shared" si="16"/>
        <v>123</v>
      </c>
      <c r="E21" s="66">
        <f t="shared" si="16"/>
        <v>28</v>
      </c>
      <c r="F21" s="66">
        <f t="shared" si="16"/>
        <v>102</v>
      </c>
      <c r="G21" s="66">
        <f t="shared" si="16"/>
        <v>78</v>
      </c>
      <c r="H21" s="66">
        <f t="shared" si="16"/>
        <v>87</v>
      </c>
      <c r="I21" s="66">
        <f t="shared" si="16"/>
        <v>50</v>
      </c>
      <c r="J21" s="66">
        <f t="shared" si="16"/>
        <v>128</v>
      </c>
      <c r="K21" s="66">
        <f t="shared" si="16"/>
        <v>33</v>
      </c>
      <c r="L21" s="66">
        <f t="shared" si="16"/>
        <v>6</v>
      </c>
      <c r="M21" s="66">
        <f t="shared" si="16"/>
        <v>55</v>
      </c>
      <c r="N21" s="66">
        <f t="shared" si="16"/>
        <v>950</v>
      </c>
      <c r="O21" s="35"/>
      <c r="R21" s="65" t="s">
        <v>30</v>
      </c>
      <c r="S21" s="66">
        <f t="shared" ref="S21:V21" si="17">S20-S19</f>
        <v>53</v>
      </c>
      <c r="T21" s="66">
        <f t="shared" si="17"/>
        <v>11</v>
      </c>
      <c r="U21" s="66">
        <f t="shared" si="17"/>
        <v>38</v>
      </c>
      <c r="V21" s="66">
        <f t="shared" si="17"/>
        <v>31</v>
      </c>
    </row>
    <row r="22" spans="1:31" s="7" customFormat="1" ht="16.5" thickBot="1" x14ac:dyDescent="0.25">
      <c r="A22" s="213" t="s">
        <v>382</v>
      </c>
      <c r="B22" s="214">
        <f>B19/(B17*B18)</f>
        <v>0.89032258064516134</v>
      </c>
      <c r="C22" s="214">
        <f t="shared" ref="C22:L22" si="18">C19/(C17*C18)</f>
        <v>0.88928571428571423</v>
      </c>
      <c r="D22" s="214">
        <f t="shared" si="18"/>
        <v>0.90080645161290318</v>
      </c>
      <c r="E22" s="214">
        <f t="shared" si="18"/>
        <v>0.97666666666666668</v>
      </c>
      <c r="F22" s="214">
        <f t="shared" si="18"/>
        <v>0.91774193548387095</v>
      </c>
      <c r="G22" s="214">
        <f t="shared" si="18"/>
        <v>0.93500000000000005</v>
      </c>
      <c r="H22" s="214">
        <f t="shared" si="18"/>
        <v>0.92983870967741933</v>
      </c>
      <c r="I22" s="214">
        <f t="shared" si="18"/>
        <v>0.93548387096774188</v>
      </c>
      <c r="J22" s="214">
        <f t="shared" si="18"/>
        <v>0.82933333333333337</v>
      </c>
      <c r="K22" s="214">
        <f t="shared" si="18"/>
        <v>0.95741935483870966</v>
      </c>
      <c r="L22" s="214">
        <f t="shared" si="18"/>
        <v>0.99199999999999999</v>
      </c>
      <c r="M22" s="214">
        <f>M19/(M17*M18)</f>
        <v>0.92903225806451617</v>
      </c>
      <c r="N22" s="214">
        <f>N19/N20</f>
        <v>0.92279561154002443</v>
      </c>
      <c r="R22" s="213" t="s">
        <v>382</v>
      </c>
      <c r="S22" s="214">
        <f>S19/(S17*S18)</f>
        <v>0.93161290322580648</v>
      </c>
      <c r="T22" s="214">
        <f t="shared" ref="T22:AD22" si="19">T19/(T17*T18)</f>
        <v>0.98428571428571432</v>
      </c>
      <c r="U22" s="214">
        <f t="shared" si="19"/>
        <v>0.95096774193548383</v>
      </c>
      <c r="V22" s="214">
        <f t="shared" si="19"/>
        <v>0.95866666666666667</v>
      </c>
      <c r="W22" s="214">
        <f t="shared" si="19"/>
        <v>0.96258064516129027</v>
      </c>
      <c r="X22" s="214">
        <f t="shared" si="19"/>
        <v>0.96799999999999997</v>
      </c>
      <c r="Y22" s="214">
        <f t="shared" si="19"/>
        <v>0.97290322580645161</v>
      </c>
      <c r="Z22" s="214">
        <f t="shared" si="19"/>
        <v>0.61032258064516132</v>
      </c>
      <c r="AA22" s="214">
        <f t="shared" si="19"/>
        <v>0.98</v>
      </c>
      <c r="AB22" s="214">
        <f t="shared" si="19"/>
        <v>0.92387096774193544</v>
      </c>
      <c r="AC22" s="214">
        <f t="shared" si="19"/>
        <v>0.90933333333333333</v>
      </c>
      <c r="AD22" s="214">
        <f t="shared" si="19"/>
        <v>0.93161290322580648</v>
      </c>
      <c r="AE22" s="214">
        <f>AE19/(SUMIF(S17:AD17,25,S20:AD20))</f>
        <v>0.9228493150684931</v>
      </c>
    </row>
    <row r="23" spans="1:31" s="7" customFormat="1" ht="15.75" customHeight="1" x14ac:dyDescent="0.2">
      <c r="A23" s="237" t="s">
        <v>28</v>
      </c>
      <c r="B23" s="159" t="s">
        <v>316</v>
      </c>
      <c r="C23" s="160" t="s">
        <v>317</v>
      </c>
      <c r="D23" s="160" t="s">
        <v>318</v>
      </c>
      <c r="E23" s="160" t="s">
        <v>319</v>
      </c>
      <c r="F23" s="160" t="s">
        <v>320</v>
      </c>
      <c r="G23" s="160" t="s">
        <v>321</v>
      </c>
      <c r="H23" s="160" t="s">
        <v>322</v>
      </c>
      <c r="I23" s="160" t="s">
        <v>323</v>
      </c>
      <c r="J23" s="160" t="s">
        <v>324</v>
      </c>
      <c r="K23" s="160" t="s">
        <v>325</v>
      </c>
      <c r="L23" s="160" t="s">
        <v>326</v>
      </c>
      <c r="M23" s="161" t="s">
        <v>327</v>
      </c>
      <c r="N23" s="241" t="s">
        <v>328</v>
      </c>
      <c r="O23" s="239" t="s">
        <v>267</v>
      </c>
      <c r="R23" s="265" t="s">
        <v>28</v>
      </c>
      <c r="S23" s="171" t="s">
        <v>330</v>
      </c>
      <c r="T23" s="172" t="s">
        <v>331</v>
      </c>
      <c r="U23" s="172" t="s">
        <v>332</v>
      </c>
      <c r="V23" s="172" t="s">
        <v>333</v>
      </c>
      <c r="W23" s="172" t="s">
        <v>334</v>
      </c>
      <c r="X23" s="172" t="s">
        <v>335</v>
      </c>
      <c r="Y23" s="172" t="s">
        <v>336</v>
      </c>
      <c r="Z23" s="172" t="s">
        <v>337</v>
      </c>
      <c r="AA23" s="172" t="s">
        <v>338</v>
      </c>
      <c r="AB23" s="172" t="s">
        <v>339</v>
      </c>
      <c r="AC23" s="172" t="s">
        <v>340</v>
      </c>
      <c r="AD23" s="173" t="s">
        <v>341</v>
      </c>
      <c r="AE23" s="267" t="s">
        <v>360</v>
      </c>
    </row>
    <row r="24" spans="1:31" s="7" customFormat="1" ht="16.5" customHeight="1" thickBot="1" x14ac:dyDescent="0.25">
      <c r="A24" s="238"/>
      <c r="B24" s="162" t="s">
        <v>5</v>
      </c>
      <c r="C24" s="163" t="s">
        <v>6</v>
      </c>
      <c r="D24" s="163" t="s">
        <v>7</v>
      </c>
      <c r="E24" s="163" t="s">
        <v>8</v>
      </c>
      <c r="F24" s="163" t="s">
        <v>9</v>
      </c>
      <c r="G24" s="163" t="s">
        <v>10</v>
      </c>
      <c r="H24" s="163" t="s">
        <v>11</v>
      </c>
      <c r="I24" s="163" t="s">
        <v>12</v>
      </c>
      <c r="J24" s="163" t="s">
        <v>13</v>
      </c>
      <c r="K24" s="163" t="s">
        <v>14</v>
      </c>
      <c r="L24" s="163" t="s">
        <v>15</v>
      </c>
      <c r="M24" s="164" t="s">
        <v>16</v>
      </c>
      <c r="N24" s="242"/>
      <c r="O24" s="240"/>
      <c r="R24" s="266"/>
      <c r="S24" s="177" t="s">
        <v>5</v>
      </c>
      <c r="T24" s="178" t="s">
        <v>6</v>
      </c>
      <c r="U24" s="178" t="s">
        <v>7</v>
      </c>
      <c r="V24" s="178" t="s">
        <v>8</v>
      </c>
      <c r="W24" s="178" t="s">
        <v>9</v>
      </c>
      <c r="X24" s="178" t="s">
        <v>10</v>
      </c>
      <c r="Y24" s="178" t="s">
        <v>11</v>
      </c>
      <c r="Z24" s="178" t="s">
        <v>12</v>
      </c>
      <c r="AA24" s="178" t="s">
        <v>13</v>
      </c>
      <c r="AB24" s="178" t="s">
        <v>14</v>
      </c>
      <c r="AC24" s="178" t="s">
        <v>15</v>
      </c>
      <c r="AD24" s="179" t="s">
        <v>16</v>
      </c>
      <c r="AE24" s="268"/>
    </row>
    <row r="25" spans="1:31" s="7" customFormat="1" ht="15" x14ac:dyDescent="0.2">
      <c r="A25" s="67" t="s">
        <v>20</v>
      </c>
      <c r="B25" s="30">
        <f t="shared" ref="B25:G25" si="20">B7*1000/B19</f>
        <v>182.35731884057972</v>
      </c>
      <c r="C25" s="29">
        <f t="shared" si="20"/>
        <v>168.76817269076307</v>
      </c>
      <c r="D25" s="29">
        <f t="shared" si="20"/>
        <v>180.87675917636525</v>
      </c>
      <c r="E25" s="29">
        <f t="shared" si="20"/>
        <v>122.93419795221928</v>
      </c>
      <c r="F25" s="29">
        <f t="shared" si="20"/>
        <v>168.16757469244286</v>
      </c>
      <c r="G25" s="29">
        <f t="shared" si="20"/>
        <v>204.26172014260248</v>
      </c>
      <c r="H25" s="29">
        <f t="shared" ref="H25:I25" si="21">H7*1000/H19</f>
        <v>140.51663486556808</v>
      </c>
      <c r="I25" s="29">
        <f t="shared" si="21"/>
        <v>133.81131034482758</v>
      </c>
      <c r="J25" s="29">
        <f t="shared" ref="J25:K25" si="22">J7*1000/J19</f>
        <v>278.18762057877814</v>
      </c>
      <c r="K25" s="29">
        <f t="shared" si="22"/>
        <v>167.33979784366713</v>
      </c>
      <c r="L25" s="29">
        <f t="shared" ref="L25:M25" si="23">L7*1000/L19</f>
        <v>216.71095430107525</v>
      </c>
      <c r="M25" s="29">
        <f t="shared" si="23"/>
        <v>150.70955555555557</v>
      </c>
      <c r="N25" s="165">
        <f>N7*1000/N19</f>
        <v>172.79275121092047</v>
      </c>
      <c r="O25" s="134">
        <v>170</v>
      </c>
      <c r="P25"/>
      <c r="R25" s="67" t="s">
        <v>20</v>
      </c>
      <c r="S25" s="30">
        <f t="shared" ref="S25:AD25" si="24">S7*1000/S19</f>
        <v>189.02288088642661</v>
      </c>
      <c r="T25" s="29">
        <f t="shared" si="24"/>
        <v>151.99976777939042</v>
      </c>
      <c r="U25" s="29">
        <f t="shared" si="24"/>
        <v>131.563636363635</v>
      </c>
      <c r="V25" s="29">
        <f t="shared" si="24"/>
        <v>212.12785813629904</v>
      </c>
      <c r="W25" s="29">
        <f t="shared" si="24"/>
        <v>228.50403485254694</v>
      </c>
      <c r="X25" s="29">
        <f t="shared" si="24"/>
        <v>159.78180440771348</v>
      </c>
      <c r="Y25" s="29">
        <f t="shared" si="24"/>
        <v>149.4643103448276</v>
      </c>
      <c r="Z25" s="29">
        <f t="shared" si="24"/>
        <v>273.09824524312893</v>
      </c>
      <c r="AA25" s="29">
        <f t="shared" si="24"/>
        <v>181.7110884353728</v>
      </c>
      <c r="AB25" s="29">
        <f t="shared" si="24"/>
        <v>168.12903631284917</v>
      </c>
      <c r="AC25" s="29">
        <f t="shared" si="24"/>
        <v>190.14151026392963</v>
      </c>
      <c r="AD25" s="29">
        <f t="shared" si="24"/>
        <v>223.24264542936285</v>
      </c>
      <c r="AE25" s="180">
        <f>AE7*1000/AE19</f>
        <v>185.70449946562132</v>
      </c>
    </row>
    <row r="26" spans="1:31" s="7" customFormat="1" ht="15.75" thickBot="1" x14ac:dyDescent="0.25">
      <c r="A26" s="145" t="s">
        <v>22</v>
      </c>
      <c r="B26" s="32">
        <f t="shared" ref="B26:G26" si="25">B8*1000/B19</f>
        <v>62.83922101449275</v>
      </c>
      <c r="C26" s="31">
        <f t="shared" si="25"/>
        <v>69.508724899598391</v>
      </c>
      <c r="D26" s="31">
        <f t="shared" si="25"/>
        <v>80.961853178155778</v>
      </c>
      <c r="E26" s="31">
        <f t="shared" si="25"/>
        <v>88.342645051194538</v>
      </c>
      <c r="F26" s="31">
        <f t="shared" si="25"/>
        <v>80.496537785588757</v>
      </c>
      <c r="G26" s="31">
        <f t="shared" si="25"/>
        <v>75.542076648841359</v>
      </c>
      <c r="H26" s="31">
        <f t="shared" ref="H26:I26" si="26">H8*1000/H19</f>
        <v>80.51594102341717</v>
      </c>
      <c r="I26" s="31">
        <f t="shared" si="26"/>
        <v>112.97984827586208</v>
      </c>
      <c r="J26" s="31">
        <f t="shared" ref="J26:K26" si="27">J8*1000/J19</f>
        <v>69.752395498392275</v>
      </c>
      <c r="K26" s="31">
        <f t="shared" si="27"/>
        <v>94.879326145552554</v>
      </c>
      <c r="L26" s="31">
        <f t="shared" ref="L26:M26" si="28">L8*1000/L19</f>
        <v>71.617876344086028</v>
      </c>
      <c r="M26" s="31">
        <f t="shared" si="28"/>
        <v>72.857944444444442</v>
      </c>
      <c r="N26" s="166">
        <f>N8*1000/N19</f>
        <v>79.543247027741074</v>
      </c>
      <c r="O26" s="147">
        <v>70</v>
      </c>
      <c r="P26"/>
      <c r="R26" s="145" t="s">
        <v>22</v>
      </c>
      <c r="S26" s="32">
        <f t="shared" ref="S26:AD26" si="29">S8*1000/S19</f>
        <v>103.10426592797783</v>
      </c>
      <c r="T26" s="31">
        <f t="shared" si="29"/>
        <v>44.260406386066762</v>
      </c>
      <c r="U26" s="31">
        <f t="shared" si="29"/>
        <v>61.959796472183186</v>
      </c>
      <c r="V26" s="31">
        <f t="shared" si="29"/>
        <v>106.85228094575659</v>
      </c>
      <c r="W26" s="31">
        <f t="shared" si="29"/>
        <v>84.657024128686331</v>
      </c>
      <c r="X26" s="31">
        <f t="shared" si="29"/>
        <v>99.890041322312669</v>
      </c>
      <c r="Y26" s="31">
        <f t="shared" si="29"/>
        <v>92.564602122015927</v>
      </c>
      <c r="Z26" s="31">
        <f t="shared" si="29"/>
        <v>109.24526427061309</v>
      </c>
      <c r="AA26" s="31">
        <f t="shared" si="29"/>
        <v>84.635360544216326</v>
      </c>
      <c r="AB26" s="31">
        <f t="shared" si="29"/>
        <v>74.930893854748604</v>
      </c>
      <c r="AC26" s="31">
        <f t="shared" si="29"/>
        <v>94.742419354838702</v>
      </c>
      <c r="AD26" s="31">
        <f t="shared" si="29"/>
        <v>93.515457063710528</v>
      </c>
      <c r="AE26" s="181">
        <f>AE8*1000/AE19</f>
        <v>86.991911886948699</v>
      </c>
    </row>
    <row r="27" spans="1:31" s="7" customFormat="1" ht="15" x14ac:dyDescent="0.2">
      <c r="A27" s="11" t="s">
        <v>23</v>
      </c>
      <c r="B27" s="32">
        <f t="shared" ref="B27:G27" si="30">B9*1000/B19</f>
        <v>1845.8976721014492</v>
      </c>
      <c r="C27" s="31">
        <f t="shared" si="30"/>
        <v>2016.5800903614459</v>
      </c>
      <c r="D27" s="31">
        <f t="shared" si="30"/>
        <v>1968.9283616830887</v>
      </c>
      <c r="E27" s="31">
        <f t="shared" si="30"/>
        <v>1742.3586945392576</v>
      </c>
      <c r="F27" s="31">
        <f t="shared" si="30"/>
        <v>1778.2326977152898</v>
      </c>
      <c r="G27" s="31">
        <f t="shared" si="30"/>
        <v>1844.4273975044564</v>
      </c>
      <c r="H27" s="31">
        <f t="shared" ref="H27:I27" si="31">H9*1000/H19</f>
        <v>2278.4261144839547</v>
      </c>
      <c r="I27" s="31">
        <f t="shared" si="31"/>
        <v>2922.4264137931032</v>
      </c>
      <c r="J27" s="31">
        <f t="shared" ref="J27:K27" si="32">J9*1000/J19</f>
        <v>2366.8667524115754</v>
      </c>
      <c r="K27" s="31">
        <f t="shared" si="32"/>
        <v>2051.4825741240029</v>
      </c>
      <c r="L27" s="31">
        <f t="shared" ref="L27:M27" si="33">L9*1000/L19</f>
        <v>2461.2208870967738</v>
      </c>
      <c r="M27" s="31">
        <f t="shared" si="33"/>
        <v>2514.9937361111251</v>
      </c>
      <c r="N27" s="166">
        <f>N9*1000/N19</f>
        <v>2092.7272567151072</v>
      </c>
      <c r="O27"/>
      <c r="P27"/>
      <c r="R27" s="11" t="s">
        <v>23</v>
      </c>
      <c r="S27" s="32">
        <f t="shared" ref="S27:AD27" si="34">S9*1000/S19</f>
        <v>2052.041620498615</v>
      </c>
      <c r="T27" s="31">
        <f t="shared" si="34"/>
        <v>2117.4353410740205</v>
      </c>
      <c r="U27" s="31">
        <f t="shared" si="34"/>
        <v>1992.2474626865674</v>
      </c>
      <c r="V27" s="31">
        <f t="shared" si="34"/>
        <v>2038.3854242002644</v>
      </c>
      <c r="W27" s="31">
        <f t="shared" si="34"/>
        <v>2105.2634986595176</v>
      </c>
      <c r="X27" s="31">
        <f t="shared" si="34"/>
        <v>2111.2249724517769</v>
      </c>
      <c r="Y27" s="31">
        <f t="shared" si="34"/>
        <v>2600.547824933687</v>
      </c>
      <c r="Z27" s="31">
        <f t="shared" si="34"/>
        <v>3173.4702114164907</v>
      </c>
      <c r="AA27" s="31">
        <f t="shared" si="34"/>
        <v>1814.517823129238</v>
      </c>
      <c r="AB27" s="31">
        <f t="shared" si="34"/>
        <v>1741.6883379888266</v>
      </c>
      <c r="AC27" s="31">
        <f t="shared" si="34"/>
        <v>2445.7868035190613</v>
      </c>
      <c r="AD27" s="31">
        <f t="shared" si="34"/>
        <v>2208.1034210526313</v>
      </c>
      <c r="AE27" s="181">
        <f>AE9*1000/AE19</f>
        <v>2171.0615829473904</v>
      </c>
    </row>
    <row r="28" spans="1:31" s="7" customFormat="1" ht="15.75" thickBot="1" x14ac:dyDescent="0.25">
      <c r="A28" s="15" t="s">
        <v>25</v>
      </c>
      <c r="B28" s="111">
        <f t="shared" ref="B28:G28" si="35">B10*1000/B19</f>
        <v>485.60947463768093</v>
      </c>
      <c r="C28" s="33">
        <f t="shared" si="35"/>
        <v>552.01039156626507</v>
      </c>
      <c r="D28" s="33">
        <f t="shared" si="35"/>
        <v>556.51563115487863</v>
      </c>
      <c r="E28" s="33">
        <f t="shared" si="35"/>
        <v>475.8860665529001</v>
      </c>
      <c r="F28" s="33">
        <f t="shared" si="35"/>
        <v>489.38435852372567</v>
      </c>
      <c r="G28" s="33">
        <f t="shared" si="35"/>
        <v>496.30646167557921</v>
      </c>
      <c r="H28" s="33">
        <f t="shared" ref="H28:I28" si="36">H10*1000/H19</f>
        <v>489.40265394622742</v>
      </c>
      <c r="I28" s="33">
        <f t="shared" si="36"/>
        <v>869.07613793103485</v>
      </c>
      <c r="J28" s="33">
        <f t="shared" ref="J28:K28" si="37">J10*1000/J19</f>
        <v>1979.5021543408523</v>
      </c>
      <c r="K28" s="33">
        <f t="shared" si="37"/>
        <v>698.09729110512012</v>
      </c>
      <c r="L28" s="33">
        <f t="shared" ref="L28:M28" si="38">L10*1000/L19</f>
        <v>914.62806451612892</v>
      </c>
      <c r="M28" s="33">
        <f t="shared" si="38"/>
        <v>891.93413888888927</v>
      </c>
      <c r="N28" s="167">
        <f>N10*1000/N19</f>
        <v>673.30098987230349</v>
      </c>
      <c r="O28"/>
      <c r="P28"/>
      <c r="R28" s="15" t="s">
        <v>25</v>
      </c>
      <c r="S28" s="111">
        <f t="shared" ref="S28:AD28" si="39">S10*1000/S19</f>
        <v>698.31387811634511</v>
      </c>
      <c r="T28" s="33">
        <f t="shared" si="39"/>
        <v>596.74499274310665</v>
      </c>
      <c r="U28" s="33">
        <f t="shared" si="39"/>
        <v>1022.269199457248</v>
      </c>
      <c r="V28" s="33">
        <f t="shared" si="39"/>
        <v>571.13746870653915</v>
      </c>
      <c r="W28" s="33">
        <f t="shared" si="39"/>
        <v>1017.0572520107238</v>
      </c>
      <c r="X28" s="33">
        <f t="shared" si="39"/>
        <v>647.53053719008358</v>
      </c>
      <c r="Y28" s="33">
        <f t="shared" si="39"/>
        <v>773.49095490716229</v>
      </c>
      <c r="Z28" s="33">
        <f t="shared" si="39"/>
        <v>1048.068816067653</v>
      </c>
      <c r="AA28" s="33">
        <f t="shared" si="39"/>
        <v>707.74499319728125</v>
      </c>
      <c r="AB28" s="33">
        <f t="shared" si="39"/>
        <v>716.66825418994472</v>
      </c>
      <c r="AC28" s="33">
        <f t="shared" si="39"/>
        <v>865.33863636363697</v>
      </c>
      <c r="AD28" s="33">
        <f t="shared" si="39"/>
        <v>738.21933518005687</v>
      </c>
      <c r="AE28" s="182">
        <f>AE10*1000/AE19</f>
        <v>777.06485215532609</v>
      </c>
    </row>
    <row r="29" spans="1:31" s="7" customFormat="1" ht="15" x14ac:dyDescent="0.2">
      <c r="A29" s="105" t="s">
        <v>228</v>
      </c>
      <c r="B29" s="32">
        <f t="shared" ref="B29:G29" si="40">B11*1000/B19</f>
        <v>188.03384963768116</v>
      </c>
      <c r="C29" s="31">
        <f t="shared" si="40"/>
        <v>213.90927710843374</v>
      </c>
      <c r="D29" s="31">
        <f t="shared" si="40"/>
        <v>203.40442256042974</v>
      </c>
      <c r="E29" s="31">
        <f t="shared" si="40"/>
        <v>204.61784982935154</v>
      </c>
      <c r="F29" s="31">
        <f t="shared" si="40"/>
        <v>169.59226713532513</v>
      </c>
      <c r="G29" s="31">
        <f t="shared" si="40"/>
        <v>209.98942067736184</v>
      </c>
      <c r="H29" s="31">
        <f t="shared" ref="H29:I29" si="41">H11*1000/H19</f>
        <v>238.64927146574152</v>
      </c>
      <c r="I29" s="31">
        <f t="shared" si="41"/>
        <v>270.93754482758624</v>
      </c>
      <c r="J29" s="31">
        <f t="shared" ref="J29:K29" si="42">J11*1000/J19</f>
        <v>236.22213826366561</v>
      </c>
      <c r="K29" s="31">
        <f t="shared" si="42"/>
        <v>239.5143396226415</v>
      </c>
      <c r="L29" s="31">
        <f t="shared" ref="L29:M29" si="43">L11*1000/L19</f>
        <v>210.85760752688171</v>
      </c>
      <c r="M29" s="31">
        <f t="shared" si="43"/>
        <v>270.65831944444443</v>
      </c>
      <c r="N29" s="166">
        <f>N11*1000/N19</f>
        <v>217.01947952443857</v>
      </c>
      <c r="O29"/>
      <c r="P29" s="243" t="s">
        <v>259</v>
      </c>
      <c r="R29" s="105" t="s">
        <v>228</v>
      </c>
      <c r="S29" s="32">
        <f t="shared" ref="S29:AD29" si="44">S11*1000/S19</f>
        <v>184.58627423822711</v>
      </c>
      <c r="T29" s="31">
        <f t="shared" si="44"/>
        <v>240.90208998548621</v>
      </c>
      <c r="U29" s="31">
        <f t="shared" si="44"/>
        <v>199.01316146540026</v>
      </c>
      <c r="V29" s="31">
        <f t="shared" si="44"/>
        <v>272.56428372739913</v>
      </c>
      <c r="W29" s="31">
        <f t="shared" si="44"/>
        <v>209.4091689008043</v>
      </c>
      <c r="X29" s="31">
        <f t="shared" si="44"/>
        <v>257.21179063360881</v>
      </c>
      <c r="Y29" s="31">
        <f t="shared" si="44"/>
        <v>255.89604774535809</v>
      </c>
      <c r="Z29" s="31">
        <f t="shared" si="44"/>
        <v>314.16765327695566</v>
      </c>
      <c r="AA29" s="31">
        <f t="shared" si="44"/>
        <v>173.22337414965986</v>
      </c>
      <c r="AB29" s="31">
        <f t="shared" si="44"/>
        <v>206.71906424581007</v>
      </c>
      <c r="AC29" s="31">
        <f t="shared" si="44"/>
        <v>169.47460410557187</v>
      </c>
      <c r="AD29" s="31">
        <f t="shared" si="44"/>
        <v>200.47430747922436</v>
      </c>
      <c r="AE29" s="181">
        <f>AE11*1000/AE19</f>
        <v>221.12045244032777</v>
      </c>
    </row>
    <row r="30" spans="1:31" s="7" customFormat="1" ht="15.75" thickBot="1" x14ac:dyDescent="0.25">
      <c r="A30" s="136" t="s">
        <v>261</v>
      </c>
      <c r="B30" s="32">
        <f t="shared" ref="B30:G30" si="45">B12*1000/B19</f>
        <v>176.84161377661874</v>
      </c>
      <c r="C30" s="31">
        <f t="shared" si="45"/>
        <v>137.59336953927766</v>
      </c>
      <c r="D30" s="31">
        <f t="shared" si="45"/>
        <v>162.26694659671875</v>
      </c>
      <c r="E30" s="31">
        <f t="shared" si="45"/>
        <v>148.76416520704308</v>
      </c>
      <c r="F30" s="31">
        <f t="shared" si="45"/>
        <v>183.46613150479234</v>
      </c>
      <c r="G30" s="31">
        <f t="shared" si="45"/>
        <v>185.79446487436817</v>
      </c>
      <c r="H30" s="31">
        <f t="shared" ref="H30:I30" si="46">H12*1000/H19</f>
        <v>271.73328847889121</v>
      </c>
      <c r="I30" s="31">
        <f t="shared" si="46"/>
        <v>322.82247504934401</v>
      </c>
      <c r="J30" s="31">
        <f t="shared" ref="J30:K30" si="47">J12*1000/J19</f>
        <v>603.84274225230604</v>
      </c>
      <c r="K30" s="31">
        <f t="shared" si="47"/>
        <v>218.83130760337184</v>
      </c>
      <c r="L30" s="31">
        <f t="shared" ref="L30:M30" si="48">L12*1000/L19</f>
        <v>244.31953527692508</v>
      </c>
      <c r="M30" s="31">
        <f t="shared" si="48"/>
        <v>264.9401179237812</v>
      </c>
      <c r="N30" s="166">
        <f>N12*1000/N19</f>
        <v>225.71326965952611</v>
      </c>
      <c r="O30" s="6"/>
      <c r="P30" s="244"/>
      <c r="R30" s="136" t="s">
        <v>261</v>
      </c>
      <c r="S30" s="32">
        <f t="shared" ref="S30:AD30" si="49">S12*1000/S19</f>
        <v>204.87028213672701</v>
      </c>
      <c r="T30" s="31">
        <f t="shared" si="49"/>
        <v>221.81085481207151</v>
      </c>
      <c r="U30" s="31">
        <f t="shared" si="49"/>
        <v>202.88006100534196</v>
      </c>
      <c r="V30" s="31">
        <f t="shared" si="49"/>
        <v>212.86253808457855</v>
      </c>
      <c r="W30" s="31">
        <f t="shared" si="49"/>
        <v>214.06515395903992</v>
      </c>
      <c r="X30" s="31">
        <f t="shared" si="49"/>
        <v>243.84961107180928</v>
      </c>
      <c r="Y30" s="31">
        <f t="shared" si="49"/>
        <v>303.98620906295241</v>
      </c>
      <c r="Z30" s="31">
        <f t="shared" si="49"/>
        <v>348.32810938066029</v>
      </c>
      <c r="AA30" s="31">
        <f t="shared" si="49"/>
        <v>220.19286816529228</v>
      </c>
      <c r="AB30" s="31">
        <f t="shared" si="49"/>
        <v>223.01149910753608</v>
      </c>
      <c r="AC30" s="31">
        <f t="shared" si="49"/>
        <v>269.1344185395651</v>
      </c>
      <c r="AD30" s="31">
        <f t="shared" si="49"/>
        <v>256.50299410351602</v>
      </c>
      <c r="AE30" s="181">
        <f>AE12*1000/AE19</f>
        <v>240.38354578117639</v>
      </c>
    </row>
    <row r="31" spans="1:31" s="7" customFormat="1" ht="15.75" thickBot="1" x14ac:dyDescent="0.25">
      <c r="A31" s="110" t="s">
        <v>27</v>
      </c>
      <c r="B31" s="112">
        <f t="shared" ref="B31:G31" si="50">B13*1000/B19</f>
        <v>2941.5791500085024</v>
      </c>
      <c r="C31" s="34">
        <f t="shared" si="50"/>
        <v>3158.3700261657837</v>
      </c>
      <c r="D31" s="34">
        <f t="shared" si="50"/>
        <v>3152.9539743496371</v>
      </c>
      <c r="E31" s="34">
        <f t="shared" si="50"/>
        <v>2782.903619131966</v>
      </c>
      <c r="F31" s="34">
        <f t="shared" si="50"/>
        <v>2869.3395673571645</v>
      </c>
      <c r="G31" s="34">
        <f t="shared" si="50"/>
        <v>3016.3215415232098</v>
      </c>
      <c r="H31" s="34">
        <f t="shared" ref="H31:M31" si="51">H13*1000/H19</f>
        <v>3499.2439042638002</v>
      </c>
      <c r="I31" s="34">
        <f t="shared" si="51"/>
        <v>4632.0537302217581</v>
      </c>
      <c r="J31" s="34">
        <f t="shared" si="51"/>
        <v>5534.3738033455693</v>
      </c>
      <c r="K31" s="34">
        <f t="shared" si="51"/>
        <v>3470.1446364443559</v>
      </c>
      <c r="L31" s="34">
        <f t="shared" si="51"/>
        <v>4119.3549250618717</v>
      </c>
      <c r="M31" s="34">
        <f t="shared" si="51"/>
        <v>4166.0938123682399</v>
      </c>
      <c r="N31" s="168">
        <f>N13*1000/N19</f>
        <v>3461.0969940100367</v>
      </c>
      <c r="O31"/>
      <c r="P31" s="245">
        <v>1514</v>
      </c>
      <c r="R31" s="110" t="s">
        <v>27</v>
      </c>
      <c r="S31" s="112">
        <f t="shared" ref="S31:AD31" si="52">S13*1000/S19</f>
        <v>3431.9392018043186</v>
      </c>
      <c r="T31" s="34">
        <f t="shared" si="52"/>
        <v>3373.1534527801418</v>
      </c>
      <c r="U31" s="34">
        <f t="shared" si="52"/>
        <v>3609.9333174503754</v>
      </c>
      <c r="V31" s="34">
        <f t="shared" si="52"/>
        <v>3413.929853800837</v>
      </c>
      <c r="W31" s="34">
        <f t="shared" si="52"/>
        <v>3858.9561325113186</v>
      </c>
      <c r="X31" s="34">
        <f t="shared" si="52"/>
        <v>3519.4887570773049</v>
      </c>
      <c r="Y31" s="34">
        <f t="shared" si="52"/>
        <v>4175.9499491160022</v>
      </c>
      <c r="Z31" s="34">
        <f t="shared" si="52"/>
        <v>5266.3782996555019</v>
      </c>
      <c r="AA31" s="34">
        <f t="shared" si="52"/>
        <v>3182.0255076210606</v>
      </c>
      <c r="AB31" s="34">
        <f t="shared" si="52"/>
        <v>3131.1470856997153</v>
      </c>
      <c r="AC31" s="34">
        <f t="shared" si="52"/>
        <v>4034.6183921466036</v>
      </c>
      <c r="AD31" s="34">
        <f t="shared" si="52"/>
        <v>3720.058160308502</v>
      </c>
      <c r="AE31" s="183">
        <f>AE13*1000/AE19</f>
        <v>3682.3268446767902</v>
      </c>
    </row>
    <row r="32" spans="1:31" s="7" customFormat="1" ht="15.75" thickBot="1" x14ac:dyDescent="0.25">
      <c r="A32" s="118" t="s">
        <v>229</v>
      </c>
      <c r="B32" s="80">
        <f t="shared" ref="B32:G32" si="53">B14*1000/B19</f>
        <v>2753.5453003708212</v>
      </c>
      <c r="C32" s="81">
        <f t="shared" si="53"/>
        <v>2944.4607490573499</v>
      </c>
      <c r="D32" s="81">
        <f t="shared" si="53"/>
        <v>2949.5495517892073</v>
      </c>
      <c r="E32" s="81">
        <f t="shared" si="53"/>
        <v>2578.2857693026149</v>
      </c>
      <c r="F32" s="81">
        <f t="shared" si="53"/>
        <v>2699.7473002218394</v>
      </c>
      <c r="G32" s="81">
        <f t="shared" si="53"/>
        <v>2806.3321208458474</v>
      </c>
      <c r="H32" s="81">
        <f t="shared" ref="H32:M32" si="54">H14*1000/H19</f>
        <v>3260.5946327980587</v>
      </c>
      <c r="I32" s="81">
        <f t="shared" si="54"/>
        <v>4361.1161853941712</v>
      </c>
      <c r="J32" s="81">
        <f t="shared" si="54"/>
        <v>5298.151665081903</v>
      </c>
      <c r="K32" s="81">
        <f t="shared" si="54"/>
        <v>3230.6302968217146</v>
      </c>
      <c r="L32" s="81">
        <f t="shared" si="54"/>
        <v>3908.4973175349896</v>
      </c>
      <c r="M32" s="81">
        <f t="shared" si="54"/>
        <v>3895.4354929237957</v>
      </c>
      <c r="N32" s="169">
        <f>N14*1000/N19</f>
        <v>3244.0775144855984</v>
      </c>
      <c r="O32"/>
      <c r="P32" s="246"/>
      <c r="R32" s="118" t="s">
        <v>229</v>
      </c>
      <c r="S32" s="80">
        <f t="shared" ref="S32:AD32" si="55">S14*1000/S19</f>
        <v>3247.3529275660912</v>
      </c>
      <c r="T32" s="81">
        <f t="shared" si="55"/>
        <v>3132.251362794656</v>
      </c>
      <c r="U32" s="81">
        <f t="shared" si="55"/>
        <v>3410.9201559849757</v>
      </c>
      <c r="V32" s="81">
        <f t="shared" si="55"/>
        <v>3141.3655700734375</v>
      </c>
      <c r="W32" s="81">
        <f t="shared" si="55"/>
        <v>3649.5469636105149</v>
      </c>
      <c r="X32" s="81">
        <f t="shared" si="55"/>
        <v>3262.2769664436964</v>
      </c>
      <c r="Y32" s="81">
        <f t="shared" si="55"/>
        <v>3920.0539013706452</v>
      </c>
      <c r="Z32" s="81">
        <f t="shared" si="55"/>
        <v>4952.2106463785467</v>
      </c>
      <c r="AA32" s="81">
        <f t="shared" si="55"/>
        <v>3008.8021334714008</v>
      </c>
      <c r="AB32" s="81">
        <f t="shared" si="55"/>
        <v>2924.4280214539049</v>
      </c>
      <c r="AC32" s="81">
        <f t="shared" si="55"/>
        <v>3865.1437880410313</v>
      </c>
      <c r="AD32" s="81">
        <f t="shared" si="55"/>
        <v>3519.5838528292775</v>
      </c>
      <c r="AE32" s="184">
        <f>AE14*1000/AE19</f>
        <v>3461.2063922364619</v>
      </c>
    </row>
    <row r="33" spans="1:32" s="7" customFormat="1" ht="15.75" thickBot="1" x14ac:dyDescent="0.25">
      <c r="A33" s="137" t="s">
        <v>264</v>
      </c>
      <c r="B33" s="141">
        <f>B15*1000/B19</f>
        <v>2576.7036865942027</v>
      </c>
      <c r="C33" s="142">
        <f t="shared" ref="C33:E33" si="56">C15*1000/C19</f>
        <v>2806.8673795180721</v>
      </c>
      <c r="D33" s="142">
        <f t="shared" si="56"/>
        <v>2787.2826051924885</v>
      </c>
      <c r="E33" s="142">
        <f t="shared" si="56"/>
        <v>2429.5216040955715</v>
      </c>
      <c r="F33" s="142">
        <f t="shared" ref="F33:G33" si="57">F15*1000/F19</f>
        <v>2516.2811687170474</v>
      </c>
      <c r="G33" s="142">
        <f t="shared" si="57"/>
        <v>2620.5376559714796</v>
      </c>
      <c r="H33" s="142">
        <f t="shared" ref="H33:M33" si="58">H15*1000/H19</f>
        <v>2988.8613443191671</v>
      </c>
      <c r="I33" s="142">
        <f t="shared" si="58"/>
        <v>4038.2937103448276</v>
      </c>
      <c r="J33" s="142">
        <f t="shared" si="58"/>
        <v>4694.3089228295985</v>
      </c>
      <c r="K33" s="142">
        <f t="shared" si="58"/>
        <v>3011.7989892183427</v>
      </c>
      <c r="L33" s="142">
        <f t="shared" si="58"/>
        <v>3664.1777822580643</v>
      </c>
      <c r="M33" s="142">
        <f t="shared" si="58"/>
        <v>3630.4953750000141</v>
      </c>
      <c r="N33" s="170">
        <f>N15*1000/N19</f>
        <v>3018.364244826073</v>
      </c>
      <c r="O33" s="6"/>
      <c r="P33" s="247"/>
      <c r="R33" s="137" t="s">
        <v>264</v>
      </c>
      <c r="S33" s="141">
        <f>S15*1000/S19</f>
        <v>3042.4826454293639</v>
      </c>
      <c r="T33" s="142">
        <f t="shared" ref="T33:AD33" si="59">T15*1000/T19</f>
        <v>2910.4405079825847</v>
      </c>
      <c r="U33" s="142">
        <f t="shared" si="59"/>
        <v>3208.0400949796335</v>
      </c>
      <c r="V33" s="142">
        <f t="shared" si="59"/>
        <v>2928.5030319888592</v>
      </c>
      <c r="W33" s="142">
        <f t="shared" si="59"/>
        <v>3435.4818096514746</v>
      </c>
      <c r="X33" s="142">
        <f t="shared" si="59"/>
        <v>3018.4273553718872</v>
      </c>
      <c r="Y33" s="142">
        <f t="shared" si="59"/>
        <v>3616.0676923076921</v>
      </c>
      <c r="Z33" s="142">
        <f t="shared" si="59"/>
        <v>4603.8825369978867</v>
      </c>
      <c r="AA33" s="142">
        <f t="shared" si="59"/>
        <v>2788.6092653061087</v>
      </c>
      <c r="AB33" s="142">
        <f t="shared" si="59"/>
        <v>2701.4165223463688</v>
      </c>
      <c r="AC33" s="142">
        <f t="shared" si="59"/>
        <v>3596.0093695014657</v>
      </c>
      <c r="AD33" s="142">
        <f t="shared" si="59"/>
        <v>3263.0808587257616</v>
      </c>
      <c r="AE33" s="185">
        <f>AE15*1000/AE19</f>
        <v>3220.8228464552867</v>
      </c>
    </row>
    <row r="34" spans="1:32" ht="15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</row>
    <row r="35" spans="1:32" ht="15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S35" s="130"/>
      <c r="AF35" s="130"/>
    </row>
    <row r="36" spans="1:32" ht="15" x14ac:dyDescent="0.2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</row>
    <row r="37" spans="1:32" ht="16.5" hidden="1" thickBot="1" x14ac:dyDescent="0.25">
      <c r="A37" s="20" t="s">
        <v>266</v>
      </c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7"/>
      <c r="O37" s="7"/>
    </row>
    <row r="38" spans="1:32" ht="15" hidden="1" customHeight="1" outlineLevel="1" x14ac:dyDescent="0.2">
      <c r="A38" s="251" t="s">
        <v>29</v>
      </c>
      <c r="B38" s="25">
        <v>1</v>
      </c>
      <c r="C38" s="21">
        <v>2</v>
      </c>
      <c r="D38" s="21">
        <v>3</v>
      </c>
      <c r="E38" s="21">
        <v>4</v>
      </c>
      <c r="F38" s="21">
        <v>5</v>
      </c>
      <c r="G38" s="21">
        <v>6</v>
      </c>
      <c r="H38" s="21">
        <v>7</v>
      </c>
      <c r="I38" s="21">
        <v>8</v>
      </c>
      <c r="J38" s="21">
        <v>9</v>
      </c>
      <c r="K38" s="21">
        <v>10</v>
      </c>
      <c r="L38" s="21">
        <v>11</v>
      </c>
      <c r="M38" s="24">
        <v>12</v>
      </c>
      <c r="N38" s="253" t="s">
        <v>17</v>
      </c>
      <c r="O38" s="255" t="s">
        <v>24</v>
      </c>
    </row>
    <row r="39" spans="1:32" ht="13.5" hidden="1" customHeight="1" outlineLevel="1" thickBot="1" x14ac:dyDescent="0.25">
      <c r="A39" s="252"/>
      <c r="B39" s="26" t="s">
        <v>5</v>
      </c>
      <c r="C39" s="22" t="s">
        <v>6</v>
      </c>
      <c r="D39" s="22" t="s">
        <v>7</v>
      </c>
      <c r="E39" s="22" t="s">
        <v>8</v>
      </c>
      <c r="F39" s="22" t="s">
        <v>9</v>
      </c>
      <c r="G39" s="22" t="s">
        <v>10</v>
      </c>
      <c r="H39" s="22" t="s">
        <v>11</v>
      </c>
      <c r="I39" s="22" t="s">
        <v>12</v>
      </c>
      <c r="J39" s="22" t="s">
        <v>13</v>
      </c>
      <c r="K39" s="22" t="s">
        <v>14</v>
      </c>
      <c r="L39" s="22" t="s">
        <v>15</v>
      </c>
      <c r="M39" s="23" t="s">
        <v>16</v>
      </c>
      <c r="N39" s="254"/>
      <c r="O39" s="256"/>
    </row>
    <row r="40" spans="1:32" ht="15" hidden="1" customHeight="1" outlineLevel="1" x14ac:dyDescent="0.2">
      <c r="A40" s="77" t="s">
        <v>230</v>
      </c>
      <c r="B40" s="30">
        <f t="shared" ref="B40:G40" si="60">B7*1000/B20</f>
        <v>162.35683870967742</v>
      </c>
      <c r="C40" s="29">
        <f t="shared" si="60"/>
        <v>150.083125</v>
      </c>
      <c r="D40" s="29">
        <f t="shared" si="60"/>
        <v>162.93495161290323</v>
      </c>
      <c r="E40" s="29">
        <f t="shared" si="60"/>
        <v>120.06573333333417</v>
      </c>
      <c r="F40" s="29">
        <f t="shared" si="60"/>
        <v>154.33443548387095</v>
      </c>
      <c r="G40" s="29">
        <f t="shared" si="60"/>
        <v>190.98470833333332</v>
      </c>
      <c r="H40" s="29">
        <f t="shared" ref="H40:I40" si="61">H7*1000/H20</f>
        <v>130.65780645161288</v>
      </c>
      <c r="I40" s="29">
        <f t="shared" si="61"/>
        <v>125.17832258064516</v>
      </c>
      <c r="J40" s="29">
        <f t="shared" ref="J40:M40" si="62">J7*1000/J20</f>
        <v>230.71026666666668</v>
      </c>
      <c r="K40" s="29">
        <f t="shared" si="62"/>
        <v>160.21436129032389</v>
      </c>
      <c r="L40" s="29">
        <f t="shared" si="62"/>
        <v>214.97726666666665</v>
      </c>
      <c r="M40" s="29">
        <f t="shared" si="62"/>
        <v>140.01403870967744</v>
      </c>
      <c r="N40" s="113">
        <f>N7*1000/N20</f>
        <v>159.45239252336467</v>
      </c>
      <c r="O40" s="134">
        <v>170</v>
      </c>
    </row>
    <row r="41" spans="1:32" ht="15.75" hidden="1" customHeight="1" outlineLevel="1" thickBot="1" x14ac:dyDescent="0.25">
      <c r="A41" s="78" t="s">
        <v>231</v>
      </c>
      <c r="B41" s="32">
        <f t="shared" ref="B41:G41" si="63">B8*1000/B20</f>
        <v>55.947177419354837</v>
      </c>
      <c r="C41" s="31">
        <f t="shared" si="63"/>
        <v>61.813116071428574</v>
      </c>
      <c r="D41" s="31">
        <f t="shared" si="63"/>
        <v>72.930959677419352</v>
      </c>
      <c r="E41" s="31">
        <f t="shared" si="63"/>
        <v>86.281316666666669</v>
      </c>
      <c r="F41" s="31">
        <f t="shared" si="63"/>
        <v>73.875048387096768</v>
      </c>
      <c r="G41" s="31">
        <f t="shared" si="63"/>
        <v>70.631841666666674</v>
      </c>
      <c r="H41" s="31">
        <f t="shared" ref="H41:I41" si="64">H8*1000/H20</f>
        <v>74.866838709677424</v>
      </c>
      <c r="I41" s="31">
        <f t="shared" si="64"/>
        <v>105.69082580645163</v>
      </c>
      <c r="J41" s="31">
        <f t="shared" ref="J41:M41" si="65">J8*1000/J20</f>
        <v>57.847986666666664</v>
      </c>
      <c r="K41" s="31">
        <f t="shared" si="65"/>
        <v>90.839303225806447</v>
      </c>
      <c r="L41" s="31">
        <f t="shared" si="65"/>
        <v>71.044933333333333</v>
      </c>
      <c r="M41" s="31">
        <f t="shared" si="65"/>
        <v>67.687380645161298</v>
      </c>
      <c r="N41" s="114">
        <f>N8*1000/N20</f>
        <v>73.402159284843549</v>
      </c>
      <c r="O41" s="147">
        <v>70</v>
      </c>
    </row>
    <row r="42" spans="1:32" ht="15" hidden="1" customHeight="1" outlineLevel="1" x14ac:dyDescent="0.2">
      <c r="A42" s="78" t="s">
        <v>232</v>
      </c>
      <c r="B42" s="32">
        <f t="shared" ref="B42:G42" si="66">B9*1000/B20</f>
        <v>1643.444379032258</v>
      </c>
      <c r="C42" s="31">
        <f t="shared" si="66"/>
        <v>1793.3158660714287</v>
      </c>
      <c r="D42" s="31">
        <f t="shared" si="66"/>
        <v>1773.6233709677501</v>
      </c>
      <c r="E42" s="31">
        <f t="shared" si="66"/>
        <v>1701.7036583333415</v>
      </c>
      <c r="F42" s="31">
        <f t="shared" si="66"/>
        <v>1631.9587177419353</v>
      </c>
      <c r="G42" s="31">
        <f t="shared" si="66"/>
        <v>1724.5396166666667</v>
      </c>
      <c r="H42" s="31">
        <f t="shared" ref="H42:I42" si="67">H9*1000/H20</f>
        <v>2118.5687983870966</v>
      </c>
      <c r="I42" s="31">
        <f t="shared" si="67"/>
        <v>2733.8827741935484</v>
      </c>
      <c r="J42" s="31">
        <f t="shared" ref="J42:M42" si="68">J9*1000/J20</f>
        <v>1962.9214933333333</v>
      </c>
      <c r="K42" s="31">
        <f t="shared" si="68"/>
        <v>1964.1291225806581</v>
      </c>
      <c r="L42" s="31">
        <f t="shared" si="68"/>
        <v>2441.5311199999996</v>
      </c>
      <c r="M42" s="31">
        <f t="shared" si="68"/>
        <v>2336.5103096774324</v>
      </c>
      <c r="N42" s="114">
        <f>N9*1000/N20</f>
        <v>1931.1595286468948</v>
      </c>
    </row>
    <row r="43" spans="1:32" ht="15.75" hidden="1" customHeight="1" outlineLevel="1" thickBot="1" x14ac:dyDescent="0.25">
      <c r="A43" s="79" t="s">
        <v>233</v>
      </c>
      <c r="B43" s="32">
        <f t="shared" ref="B43:G43" si="69">B10*1000/B20</f>
        <v>432.34908064516111</v>
      </c>
      <c r="C43" s="31">
        <f t="shared" si="69"/>
        <v>490.89495535714286</v>
      </c>
      <c r="D43" s="31">
        <f t="shared" si="69"/>
        <v>501.31287096774145</v>
      </c>
      <c r="E43" s="31">
        <f t="shared" si="69"/>
        <v>464.78205833333243</v>
      </c>
      <c r="F43" s="31">
        <f t="shared" si="69"/>
        <v>449.1285483870966</v>
      </c>
      <c r="G43" s="31">
        <f t="shared" si="69"/>
        <v>464.04654166666654</v>
      </c>
      <c r="H43" s="31">
        <f t="shared" ref="H43:I43" si="70">H10*1000/H20</f>
        <v>455.06553225806471</v>
      </c>
      <c r="I43" s="31">
        <f t="shared" si="70"/>
        <v>813.00670967741974</v>
      </c>
      <c r="J43" s="31">
        <f t="shared" ref="J43:M43" si="71">J10*1000/J20</f>
        <v>1641.6671200000135</v>
      </c>
      <c r="K43" s="31">
        <f t="shared" si="71"/>
        <v>668.37185806451498</v>
      </c>
      <c r="L43" s="31">
        <f t="shared" si="71"/>
        <v>907.31103999999993</v>
      </c>
      <c r="M43" s="31">
        <f t="shared" si="71"/>
        <v>828.63558709677454</v>
      </c>
      <c r="N43" s="115">
        <f>N10*1000/N20</f>
        <v>621.31919869971614</v>
      </c>
    </row>
    <row r="44" spans="1:32" s="7" customFormat="1" ht="15" hidden="1" customHeight="1" outlineLevel="1" x14ac:dyDescent="0.2">
      <c r="A44" s="105" t="s">
        <v>235</v>
      </c>
      <c r="B44" s="119">
        <f t="shared" ref="B44:G44" si="72">B11*1000/B20</f>
        <v>167.4107822580645</v>
      </c>
      <c r="C44" s="120">
        <f t="shared" si="72"/>
        <v>190.22646428571429</v>
      </c>
      <c r="D44" s="120">
        <f t="shared" si="72"/>
        <v>183.22801612903228</v>
      </c>
      <c r="E44" s="120">
        <f t="shared" si="72"/>
        <v>199.84343333333334</v>
      </c>
      <c r="F44" s="120">
        <f t="shared" si="72"/>
        <v>155.64193548387098</v>
      </c>
      <c r="G44" s="120">
        <f t="shared" si="72"/>
        <v>196.34010833333332</v>
      </c>
      <c r="H44" s="120">
        <f t="shared" ref="H44:I44" si="73">H11*1000/H20</f>
        <v>221.90533064516129</v>
      </c>
      <c r="I44" s="120">
        <f t="shared" si="73"/>
        <v>253.45770322580645</v>
      </c>
      <c r="J44" s="120">
        <f t="shared" ref="J44:M44" si="74">J11*1000/J20</f>
        <v>195.90689333333336</v>
      </c>
      <c r="K44" s="120">
        <f t="shared" si="74"/>
        <v>229.315664516129</v>
      </c>
      <c r="L44" s="120">
        <f t="shared" si="74"/>
        <v>209.17074666666667</v>
      </c>
      <c r="M44" s="120">
        <f t="shared" si="74"/>
        <v>251.45030967741934</v>
      </c>
      <c r="N44" s="114">
        <f>N11*1000/N20</f>
        <v>200.26462332385208</v>
      </c>
      <c r="O44"/>
      <c r="P44" s="243" t="s">
        <v>259</v>
      </c>
    </row>
    <row r="45" spans="1:32" s="7" customFormat="1" ht="15.75" hidden="1" customHeight="1" outlineLevel="1" thickBot="1" x14ac:dyDescent="0.25">
      <c r="A45" s="136" t="s">
        <v>262</v>
      </c>
      <c r="B45" s="32">
        <f t="shared" ref="B45:G45" si="75">B12*1000/B20</f>
        <v>157.44608194305411</v>
      </c>
      <c r="C45" s="31">
        <f t="shared" si="75"/>
        <v>122.35981791171479</v>
      </c>
      <c r="D45" s="31">
        <f t="shared" si="75"/>
        <v>146.17111237785068</v>
      </c>
      <c r="E45" s="31">
        <f t="shared" si="75"/>
        <v>145.29300135221209</v>
      </c>
      <c r="F45" s="31">
        <f t="shared" si="75"/>
        <v>168.37456262294651</v>
      </c>
      <c r="G45" s="31">
        <f t="shared" si="75"/>
        <v>173.71782465753424</v>
      </c>
      <c r="H45" s="31">
        <f t="shared" ref="H45:I45" si="76">H12*1000/H20</f>
        <v>252.66813033561419</v>
      </c>
      <c r="I45" s="31">
        <f t="shared" si="76"/>
        <v>301.99521859454762</v>
      </c>
      <c r="J45" s="31">
        <f t="shared" ref="J45:M45" si="77">J12*1000/J20</f>
        <v>500.78691424124577</v>
      </c>
      <c r="K45" s="31">
        <f t="shared" si="77"/>
        <v>209.51332934413151</v>
      </c>
      <c r="L45" s="31">
        <f t="shared" si="77"/>
        <v>242.36497899470967</v>
      </c>
      <c r="M45" s="31">
        <f t="shared" si="77"/>
        <v>246.13791600660966</v>
      </c>
      <c r="N45" s="114">
        <f>N12*1000/N20</f>
        <v>208.28721470816083</v>
      </c>
      <c r="O45" s="6"/>
      <c r="P45" s="244"/>
    </row>
    <row r="46" spans="1:32" s="7" customFormat="1" ht="15.75" hidden="1" customHeight="1" outlineLevel="1" thickBot="1" x14ac:dyDescent="0.25">
      <c r="A46" s="110" t="s">
        <v>234</v>
      </c>
      <c r="B46" s="112">
        <f t="shared" ref="B46:G46" si="78">B13*1000/B20</f>
        <v>2618.95434000757</v>
      </c>
      <c r="C46" s="34">
        <f t="shared" si="78"/>
        <v>2808.693344697429</v>
      </c>
      <c r="D46" s="34">
        <f t="shared" si="78"/>
        <v>2840.2012817326972</v>
      </c>
      <c r="E46" s="34">
        <f t="shared" si="78"/>
        <v>2717.9692013522204</v>
      </c>
      <c r="F46" s="34">
        <f t="shared" si="78"/>
        <v>2633.3132481068169</v>
      </c>
      <c r="G46" s="34">
        <f t="shared" si="78"/>
        <v>2820.2606413242011</v>
      </c>
      <c r="H46" s="34">
        <f t="shared" ref="H46:M46" si="79">H13*1000/H20</f>
        <v>3253.732436787227</v>
      </c>
      <c r="I46" s="34">
        <f t="shared" si="79"/>
        <v>4333.2115540784189</v>
      </c>
      <c r="J46" s="34">
        <f t="shared" si="79"/>
        <v>4589.840674241259</v>
      </c>
      <c r="K46" s="34">
        <f t="shared" si="79"/>
        <v>3322.3836390215638</v>
      </c>
      <c r="L46" s="34">
        <f t="shared" si="79"/>
        <v>4086.4000856613766</v>
      </c>
      <c r="M46" s="34">
        <f t="shared" si="79"/>
        <v>3870.4355418130745</v>
      </c>
      <c r="N46" s="116">
        <f>N13*1000/N20</f>
        <v>3193.8851171868318</v>
      </c>
      <c r="O46"/>
      <c r="P46" s="248">
        <v>1514</v>
      </c>
    </row>
    <row r="47" spans="1:32" s="7" customFormat="1" ht="15.75" hidden="1" outlineLevel="1" thickBot="1" x14ac:dyDescent="0.25">
      <c r="A47" s="118" t="s">
        <v>236</v>
      </c>
      <c r="B47" s="80">
        <f t="shared" ref="B47:G47" si="80">B14*1000/B20</f>
        <v>2451.5435577495055</v>
      </c>
      <c r="C47" s="81">
        <f t="shared" si="80"/>
        <v>2618.4668804117146</v>
      </c>
      <c r="D47" s="81">
        <f t="shared" si="80"/>
        <v>2656.9732656036649</v>
      </c>
      <c r="E47" s="81">
        <f t="shared" si="80"/>
        <v>2518.1257680188874</v>
      </c>
      <c r="F47" s="81">
        <f t="shared" si="80"/>
        <v>2477.6713126229461</v>
      </c>
      <c r="G47" s="81">
        <f t="shared" si="80"/>
        <v>2623.9205329908673</v>
      </c>
      <c r="H47" s="81">
        <f t="shared" ref="H47:M47" si="81">H14*1000/H20</f>
        <v>3031.827106142066</v>
      </c>
      <c r="I47" s="81">
        <f t="shared" si="81"/>
        <v>4079.7538508526122</v>
      </c>
      <c r="J47" s="81">
        <f t="shared" si="81"/>
        <v>4393.9337809079252</v>
      </c>
      <c r="K47" s="81">
        <f t="shared" si="81"/>
        <v>3093.0679745054354</v>
      </c>
      <c r="L47" s="81">
        <f t="shared" si="81"/>
        <v>3877.2293389947099</v>
      </c>
      <c r="M47" s="81">
        <f t="shared" si="81"/>
        <v>3618.9852321356552</v>
      </c>
      <c r="N47" s="117">
        <f>N14*1000/N20</f>
        <v>2993.6204938629799</v>
      </c>
      <c r="O47"/>
      <c r="P47" s="249"/>
    </row>
    <row r="48" spans="1:32" s="7" customFormat="1" ht="15.75" hidden="1" outlineLevel="1" thickBot="1" x14ac:dyDescent="0.25">
      <c r="A48" s="137" t="s">
        <v>265</v>
      </c>
      <c r="B48" s="141">
        <f>B15*1000/B20</f>
        <v>2294.0974758064513</v>
      </c>
      <c r="C48" s="142">
        <f t="shared" ref="C48:E48" si="82">C15*1000/C20</f>
        <v>2496.1070624999998</v>
      </c>
      <c r="D48" s="142">
        <f t="shared" si="82"/>
        <v>2510.8021532258144</v>
      </c>
      <c r="E48" s="142">
        <f t="shared" si="82"/>
        <v>2372.8327666666751</v>
      </c>
      <c r="F48" s="142">
        <f t="shared" ref="F48:G48" si="83">F15*1000/F20</f>
        <v>2309.29675</v>
      </c>
      <c r="G48" s="142">
        <f t="shared" si="83"/>
        <v>2450.2027083333332</v>
      </c>
      <c r="H48" s="142">
        <f t="shared" ref="H48:M48" si="84">H15*1000/H20</f>
        <v>2779.1589758064515</v>
      </c>
      <c r="I48" s="142">
        <f t="shared" si="84"/>
        <v>3777.7586322580646</v>
      </c>
      <c r="J48" s="142">
        <f t="shared" si="84"/>
        <v>3893.1468666666801</v>
      </c>
      <c r="K48" s="142">
        <f t="shared" si="84"/>
        <v>2883.5546451613036</v>
      </c>
      <c r="L48" s="142">
        <f t="shared" si="84"/>
        <v>3634.86436</v>
      </c>
      <c r="M48" s="142">
        <f t="shared" si="84"/>
        <v>3372.8473161290453</v>
      </c>
      <c r="N48" s="143">
        <f>N15*1000/N20</f>
        <v>2785.33327915482</v>
      </c>
      <c r="O48" s="6"/>
      <c r="P48" s="250"/>
    </row>
    <row r="49" spans="1:31" hidden="1" x14ac:dyDescent="0.2"/>
    <row r="50" spans="1:31" ht="16.5" thickBot="1" x14ac:dyDescent="0.25">
      <c r="A50" s="127" t="s">
        <v>224</v>
      </c>
      <c r="R50" s="127" t="s">
        <v>224</v>
      </c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</row>
    <row r="51" spans="1:31" ht="15" outlineLevel="1" x14ac:dyDescent="0.2">
      <c r="A51" s="67" t="s">
        <v>224</v>
      </c>
      <c r="B51" s="151">
        <f>'kumul VZZ 3011'!D195</f>
        <v>207.58937</v>
      </c>
      <c r="C51" s="18">
        <f>'kumul VZZ 3011'!E195</f>
        <v>213.05364</v>
      </c>
      <c r="D51" s="18">
        <f>'kumul VZZ 3011'!F195</f>
        <v>227.20274000000001</v>
      </c>
      <c r="E51" s="18">
        <f>'kumul VZZ 3011'!G195</f>
        <v>239.81211999999999</v>
      </c>
      <c r="F51" s="18">
        <f>'kumul VZZ 3011'!H195</f>
        <v>192.99600000000001</v>
      </c>
      <c r="G51" s="18">
        <f>'kumul VZZ 3011'!I195</f>
        <v>235.60812999999999</v>
      </c>
      <c r="H51" s="18">
        <f>'kumul VZZ 3011'!J195</f>
        <v>275.16260999999997</v>
      </c>
      <c r="I51" s="18">
        <f>'kumul VZZ 3011'!K195</f>
        <v>196.42972</v>
      </c>
      <c r="J51" s="18">
        <f>+'kumul 3011 rok_2018'!L206</f>
        <v>146.93017</v>
      </c>
      <c r="K51" s="18">
        <f>+'kumul 3011 rok_2018'!M206</f>
        <v>177.71964</v>
      </c>
      <c r="L51" s="18">
        <f>+'kumul 3011 rok_2018'!N206</f>
        <v>156.87806</v>
      </c>
      <c r="M51" s="18">
        <f>+'kumul 3011 rok_2018'!O206</f>
        <v>194.87398999999999</v>
      </c>
      <c r="N51" s="68">
        <f>SUM(B51:M51)</f>
        <v>2464.2561900000001</v>
      </c>
      <c r="R51" s="67" t="s">
        <v>224</v>
      </c>
      <c r="S51" s="151">
        <f>+'kumul 3011 rok_2019'!D181</f>
        <v>133.27128999999999</v>
      </c>
      <c r="T51" s="18">
        <f>+'kumul 3011 rok_2019'!E181</f>
        <v>165.98154</v>
      </c>
      <c r="U51" s="18">
        <f>+'kumul 3011 rok_2019'!F181</f>
        <v>146.67269999999999</v>
      </c>
      <c r="V51" s="18">
        <f>+'kumul 3011 rok_2019'!G181</f>
        <v>195.97371999999999</v>
      </c>
      <c r="W51" s="18">
        <f>+'kumul 3011 rok_2019 II'!H190</f>
        <v>156.21924000000001</v>
      </c>
      <c r="X51" s="18">
        <f>+'kumul 3011 rok_2019 II'!I190</f>
        <v>186.73576</v>
      </c>
      <c r="Y51" s="18">
        <f>+'kumul 3011 rok_2019 II'!J190</f>
        <v>192.94561999999999</v>
      </c>
      <c r="Z51" s="18">
        <f>+'kumul 3011 rok_2019 II'!K190</f>
        <v>148.60130000000001</v>
      </c>
      <c r="AA51" s="18">
        <f>+'kumul 3011 rok_2019 III'!L200</f>
        <v>127.31918</v>
      </c>
      <c r="AB51" s="18">
        <f>+'kumul 3011 rok_2019 III'!M200</f>
        <v>148.01085</v>
      </c>
      <c r="AC51" s="18">
        <f>+'kumul 3011 rok_2019 III'!N200</f>
        <v>115.58168000000001</v>
      </c>
      <c r="AD51" s="18">
        <f>+'kumul 3011 rok_2019 III'!O200</f>
        <v>144.74244999999999</v>
      </c>
      <c r="AE51" s="68">
        <f>SUM(S51:AD51)</f>
        <v>1862.0553300000001</v>
      </c>
    </row>
    <row r="52" spans="1:31" ht="15" outlineLevel="1" x14ac:dyDescent="0.2">
      <c r="A52" s="11" t="s">
        <v>225</v>
      </c>
      <c r="B52" s="150">
        <f>'kumul VZZ 3011'!D101</f>
        <v>1481.8920000000001</v>
      </c>
      <c r="C52" s="8">
        <f>'kumul VZZ 3011'!E101</f>
        <v>1455.4590000000001</v>
      </c>
      <c r="D52" s="8">
        <f>'kumul VZZ 3011'!F101</f>
        <v>1607.5329999999999</v>
      </c>
      <c r="E52" s="8">
        <f>'kumul VZZ 3011'!G101</f>
        <v>1501.5040000000099</v>
      </c>
      <c r="F52" s="8">
        <f>'kumul VZZ 3011'!H101</f>
        <v>1487.961</v>
      </c>
      <c r="G52" s="8">
        <f>'kumul VZZ 3011'!I101</f>
        <v>1502.587</v>
      </c>
      <c r="H52" s="8">
        <f>'kumul VZZ 3011'!J101</f>
        <v>1909.566</v>
      </c>
      <c r="I52" s="8">
        <f>'kumul VZZ 3011'!K101</f>
        <v>1548.454</v>
      </c>
      <c r="J52" s="8">
        <f>+'kumul 3011 rok_2018'!L104</f>
        <v>1081.7539999999999</v>
      </c>
      <c r="K52" s="8">
        <f>+'kumul 3011 rok_2018'!M104</f>
        <v>1119.2620000000099</v>
      </c>
      <c r="L52" s="8">
        <f>+'kumul 3011 rok_2018'!N104</f>
        <v>1337.46</v>
      </c>
      <c r="M52" s="8">
        <f>+'kumul 3011 rok_2018'!O104</f>
        <v>1329.7860000000101</v>
      </c>
      <c r="N52" s="14">
        <f>SUM(B52:M52)</f>
        <v>17363.21800000003</v>
      </c>
      <c r="R52" s="11" t="s">
        <v>225</v>
      </c>
      <c r="S52" s="150">
        <f>+'kumul 3011 rok_2019'!D102</f>
        <v>1086.5619999999999</v>
      </c>
      <c r="T52" s="8">
        <f>+'kumul 3011 rok_2019'!E102</f>
        <v>1070.664</v>
      </c>
      <c r="U52" s="8">
        <f>+'kumul 3011 rok_2019'!F102</f>
        <v>1059.972</v>
      </c>
      <c r="V52" s="8">
        <f>+'kumul 3011 rok_2019'!G102</f>
        <v>1061.492</v>
      </c>
      <c r="W52" s="8">
        <f>+'kumul 3011 rok_2019 II'!H106</f>
        <v>1136.7570000000001</v>
      </c>
      <c r="X52" s="8">
        <f>+'kumul 3011 rok_2019 II'!I106</f>
        <v>1116.97</v>
      </c>
      <c r="Y52" s="8">
        <f>+'kumul 3011 rok_2019 II'!J106</f>
        <v>1431.3240000000001</v>
      </c>
      <c r="Z52" s="8">
        <f>+'kumul 3011 rok_2019 II'!K106</f>
        <v>1097.7529999999999</v>
      </c>
      <c r="AA52" s="8">
        <f>+'kumul 3011 rok_2019 III'!L112</f>
        <v>958.54099999999596</v>
      </c>
      <c r="AB52" s="8">
        <f>+'kumul 3011 rok_2019 III'!M112</f>
        <v>887.94100000000003</v>
      </c>
      <c r="AC52" s="8">
        <f>+'kumul 3011 rok_2019 III'!N112</f>
        <v>1194.204</v>
      </c>
      <c r="AD52" s="8">
        <f>+'kumul 3011 rok_2019 III'!O112</f>
        <v>1135.3910000000001</v>
      </c>
      <c r="AE52" s="14">
        <f>SUM(S52:AD52)</f>
        <v>13237.570999999996</v>
      </c>
    </row>
    <row r="53" spans="1:31" ht="15.75" outlineLevel="1" thickBot="1" x14ac:dyDescent="0.25">
      <c r="A53" s="69" t="s">
        <v>226</v>
      </c>
      <c r="B53" s="71">
        <f>B51/B52</f>
        <v>0.14008400747152963</v>
      </c>
      <c r="C53" s="72">
        <f t="shared" ref="C53:M53" si="85">C51/C52</f>
        <v>0.14638244017866528</v>
      </c>
      <c r="D53" s="72">
        <f t="shared" si="85"/>
        <v>0.14133628360972994</v>
      </c>
      <c r="E53" s="72">
        <f t="shared" si="85"/>
        <v>0.1597146061548943</v>
      </c>
      <c r="F53" s="72">
        <f t="shared" si="85"/>
        <v>0.12970501242976126</v>
      </c>
      <c r="G53" s="72">
        <f t="shared" si="85"/>
        <v>0.15680165607715227</v>
      </c>
      <c r="H53" s="72">
        <f t="shared" si="85"/>
        <v>0.14409693616245783</v>
      </c>
      <c r="I53" s="72">
        <f t="shared" si="85"/>
        <v>0.12685537962380541</v>
      </c>
      <c r="J53" s="72">
        <f t="shared" si="85"/>
        <v>0.13582586244192305</v>
      </c>
      <c r="K53" s="72">
        <f t="shared" si="85"/>
        <v>0.15878287657402684</v>
      </c>
      <c r="L53" s="72">
        <f t="shared" si="85"/>
        <v>0.11729551537989921</v>
      </c>
      <c r="M53" s="72">
        <f t="shared" si="85"/>
        <v>0.14654537647410826</v>
      </c>
      <c r="N53" s="73">
        <f>N51/N52</f>
        <v>0.14192393310963416</v>
      </c>
      <c r="R53" s="69" t="s">
        <v>226</v>
      </c>
      <c r="S53" s="71">
        <f>S51/S52</f>
        <v>0.12265410533407206</v>
      </c>
      <c r="T53" s="72">
        <f t="shared" ref="T53:AD53" si="86">T51/T52</f>
        <v>0.15502673107529533</v>
      </c>
      <c r="U53" s="72">
        <f t="shared" si="86"/>
        <v>0.13837412686372846</v>
      </c>
      <c r="V53" s="72">
        <f t="shared" si="86"/>
        <v>0.18462100515123994</v>
      </c>
      <c r="W53" s="72">
        <f t="shared" si="86"/>
        <v>0.13742536003736947</v>
      </c>
      <c r="X53" s="72">
        <f t="shared" si="86"/>
        <v>0.16718064048273454</v>
      </c>
      <c r="Y53" s="72">
        <f t="shared" si="86"/>
        <v>0.13480219712657651</v>
      </c>
      <c r="Z53" s="72">
        <f t="shared" si="86"/>
        <v>0.13536861206482698</v>
      </c>
      <c r="AA53" s="72">
        <f t="shared" si="86"/>
        <v>0.13282601370207486</v>
      </c>
      <c r="AB53" s="72">
        <f t="shared" si="86"/>
        <v>0.1666899602563684</v>
      </c>
      <c r="AC53" s="72">
        <f t="shared" si="86"/>
        <v>9.6785540828870115E-2</v>
      </c>
      <c r="AD53" s="72">
        <f t="shared" si="86"/>
        <v>0.12748247079640404</v>
      </c>
      <c r="AE53" s="73">
        <f>AE51/AE52</f>
        <v>0.14066442627578735</v>
      </c>
    </row>
    <row r="54" spans="1:31" ht="15" x14ac:dyDescent="0.2">
      <c r="A54" s="6"/>
      <c r="B54" s="131"/>
      <c r="C54" s="131"/>
      <c r="D54" s="131"/>
      <c r="E54" s="131"/>
      <c r="F54" s="126"/>
      <c r="G54" s="126"/>
      <c r="H54" s="126"/>
      <c r="I54" s="126"/>
      <c r="J54" s="126"/>
      <c r="K54" s="126"/>
      <c r="L54" s="126"/>
      <c r="M54" s="126"/>
      <c r="N54" s="126"/>
      <c r="R54" s="6"/>
      <c r="S54" s="131"/>
      <c r="T54" s="131"/>
      <c r="U54" s="131"/>
      <c r="V54" s="131"/>
      <c r="W54" s="126"/>
      <c r="X54" s="126"/>
      <c r="Y54" s="126"/>
      <c r="Z54" s="126"/>
      <c r="AA54" s="126"/>
      <c r="AB54" s="126"/>
      <c r="AC54" s="126"/>
      <c r="AD54" s="126"/>
      <c r="AE54" s="126"/>
    </row>
    <row r="55" spans="1:31" ht="16.5" thickBot="1" x14ac:dyDescent="0.25">
      <c r="A55" s="127" t="s">
        <v>255</v>
      </c>
      <c r="R55" s="127" t="s">
        <v>255</v>
      </c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</row>
    <row r="56" spans="1:31" ht="15" outlineLevel="1" x14ac:dyDescent="0.2">
      <c r="A56" s="27" t="s">
        <v>237</v>
      </c>
      <c r="B56" s="86">
        <f>'kumul VZZ 3001'!D5</f>
        <v>261.04703000000001</v>
      </c>
      <c r="C56" s="86">
        <f>'kumul VZZ 3001'!E5</f>
        <v>177.90207000000001</v>
      </c>
      <c r="D56" s="86">
        <f>'kumul VZZ 3001'!F5</f>
        <v>244.81165000000101</v>
      </c>
      <c r="E56" s="86">
        <f>'kumul VZZ 3001'!G5</f>
        <v>233.71683000000101</v>
      </c>
      <c r="F56" s="86">
        <f>'kumul VZZ 3001'!H5</f>
        <v>288.16269</v>
      </c>
      <c r="G56" s="86">
        <f>'kumul VZZ 3001'!I5</f>
        <v>265.32463999999999</v>
      </c>
      <c r="H56" s="86">
        <f>'kumul VZZ 3001'!J5</f>
        <v>421.49290999999999</v>
      </c>
      <c r="I56" s="86">
        <f>'kumul VZZ 3001'!K5</f>
        <v>318.88565</v>
      </c>
      <c r="J56" s="18">
        <f>+'kumul 3001 rok_2018'!L5</f>
        <v>693.28740000000096</v>
      </c>
      <c r="K56" s="18">
        <f>+'kumul 3001 rok_2018'!M5</f>
        <v>271.84140000000099</v>
      </c>
      <c r="L56" s="18">
        <f>+'kumul 3001 rok_2018'!N5</f>
        <v>321.96775000000099</v>
      </c>
      <c r="M56" s="18">
        <f>+'kumul 3001 rok_2018'!O5</f>
        <v>331.29225000000201</v>
      </c>
      <c r="N56" s="68">
        <f>SUM(B56:M56)</f>
        <v>3829.7322700000077</v>
      </c>
      <c r="R56" s="27" t="s">
        <v>237</v>
      </c>
      <c r="S56" s="86">
        <f>+'kumul 3001 rok_2019'!D5</f>
        <v>263.47334000000097</v>
      </c>
      <c r="T56" s="86">
        <f>+'kumul 3001 rok_2019'!E5</f>
        <v>266.52917000000002</v>
      </c>
      <c r="U56" s="86">
        <f>+'kumul 3001 rok_2019'!F5</f>
        <v>261.17806999999902</v>
      </c>
      <c r="V56" s="86">
        <f>+'kumul 3001 rok_2019'!G5</f>
        <v>260.82417999999899</v>
      </c>
      <c r="W56" s="86">
        <f>+'kumul 3001 rok 2019 II'!H5</f>
        <v>272.37311</v>
      </c>
      <c r="X56" s="86">
        <f>+'kumul 3001 rok 2019 II'!I5</f>
        <v>278.01903999999899</v>
      </c>
      <c r="Y56" s="86">
        <f>+'kumul 3001 rok 2019 II'!J5</f>
        <v>397.08184</v>
      </c>
      <c r="Z56" s="86">
        <f>+'kumul 3001 rok 2019 II'!K5</f>
        <v>285.89568000000099</v>
      </c>
      <c r="AA56" s="18">
        <f>+'kumul 3001 rok_2019 III'!L5</f>
        <v>289.64129999999898</v>
      </c>
      <c r="AB56" s="18">
        <f>+'kumul 3001 rok_2019 III'!M5</f>
        <v>297.01884999999999</v>
      </c>
      <c r="AC56" s="18">
        <f>+'kumul 3001 rok_2019 III'!N5</f>
        <v>360.26395000000002</v>
      </c>
      <c r="AD56" s="18">
        <f>+'kumul 3001 rok_2019 III'!O5</f>
        <v>351.45154000000002</v>
      </c>
      <c r="AE56" s="68">
        <f>SUM(S56:AD56)</f>
        <v>3583.7500699999978</v>
      </c>
    </row>
    <row r="57" spans="1:31" ht="15.75" outlineLevel="1" thickBot="1" x14ac:dyDescent="0.25">
      <c r="A57" s="88" t="s">
        <v>238</v>
      </c>
      <c r="B57" s="87">
        <f>'kumul VZZ 3001'!D80</f>
        <v>37.128329999999998</v>
      </c>
      <c r="C57" s="87">
        <f>'kumul VZZ 3001'!E80</f>
        <v>29.60005</v>
      </c>
      <c r="D57" s="87">
        <f>'kumul VZZ 3001'!F80</f>
        <v>37.647329999999997</v>
      </c>
      <c r="E57" s="87">
        <f>'kumul VZZ 3001'!G80</f>
        <v>34.677239999999998</v>
      </c>
      <c r="F57" s="87">
        <f>'kumul VZZ 3001'!H80</f>
        <v>33.748690000000003</v>
      </c>
      <c r="G57" s="87">
        <f>'kumul VZZ 3001'!I80</f>
        <v>51.710389999999997</v>
      </c>
      <c r="H57" s="87">
        <f>'kumul VZZ 3001'!J80</f>
        <v>50.855409999999999</v>
      </c>
      <c r="I57" s="87">
        <f>'kumul VZZ 3001'!K80</f>
        <v>33.965870000000002</v>
      </c>
      <c r="J57" s="9">
        <f>+'kumul 3001 rok_2018'!L93</f>
        <v>37.97531</v>
      </c>
      <c r="K57" s="9">
        <f>+'kumul 3001 rok_2018'!M93</f>
        <v>41.164520000000003</v>
      </c>
      <c r="L57" s="9">
        <f>+'kumul 3001 rok_2018'!N93</f>
        <v>38.717140000000001</v>
      </c>
      <c r="M57" s="9">
        <f>+'kumul 3001 rok_2018'!O93</f>
        <v>44.029730000000001</v>
      </c>
      <c r="N57" s="70">
        <f>SUM(B57:M57)</f>
        <v>471.22000999999989</v>
      </c>
      <c r="R57" s="88" t="s">
        <v>238</v>
      </c>
      <c r="S57" s="87">
        <f>+'kumul 3001 rok_2019'!D66</f>
        <v>39.28378</v>
      </c>
      <c r="T57" s="87">
        <f>+'kumul 3001 rok_2019'!E66</f>
        <v>42.680320000000002</v>
      </c>
      <c r="U57" s="87">
        <f>+'kumul 3001 rok_2019'!F66</f>
        <v>35.548960000000001</v>
      </c>
      <c r="V57" s="87">
        <f>+'kumul 3001 rok_2019'!G66</f>
        <v>42.89931</v>
      </c>
      <c r="W57" s="87">
        <f>+'kumul 3001 rok 2019 II'!H70</f>
        <v>38.852580000000003</v>
      </c>
      <c r="X57" s="87">
        <f>+'kumul 3001 rok 2019 II'!I70</f>
        <v>60.598880000000001</v>
      </c>
      <c r="Y57" s="87">
        <f>+'kumul 3001 rok 2019 II'!J70</f>
        <v>48.891849999999998</v>
      </c>
      <c r="Z57" s="87">
        <f>+'kumul 3001 rok 2019 II'!K70</f>
        <v>34.682290000000002</v>
      </c>
      <c r="AA57" s="9">
        <f>+'kumul 3001 rok_2019 III'!L80</f>
        <v>36.102409999999999</v>
      </c>
      <c r="AB57" s="9">
        <f>+'kumul 3001 rok_2019 III'!M80</f>
        <v>40.542310000000001</v>
      </c>
      <c r="AC57" s="9">
        <f>+'kumul 3001 rok_2019 III'!N80</f>
        <v>27.766500000000001</v>
      </c>
      <c r="AD57" s="9">
        <f>+'kumul 3001 rok_2019 III'!O80</f>
        <v>40.05753</v>
      </c>
      <c r="AE57" s="70">
        <f>SUM(S57:AD57)</f>
        <v>487.90672000000001</v>
      </c>
    </row>
    <row r="58" spans="1:31" ht="15.75" outlineLevel="1" thickBot="1" x14ac:dyDescent="0.25">
      <c r="A58" s="132" t="s">
        <v>251</v>
      </c>
      <c r="B58" s="133">
        <f>SUM(B56:B57)</f>
        <v>298.17536000000001</v>
      </c>
      <c r="C58" s="133">
        <f t="shared" ref="C58:M58" si="87">SUM(C56:C57)</f>
        <v>207.50212000000002</v>
      </c>
      <c r="D58" s="133">
        <f t="shared" si="87"/>
        <v>282.45898000000102</v>
      </c>
      <c r="E58" s="133">
        <f t="shared" si="87"/>
        <v>268.39407000000102</v>
      </c>
      <c r="F58" s="133">
        <f t="shared" si="87"/>
        <v>321.91138000000001</v>
      </c>
      <c r="G58" s="133">
        <f t="shared" si="87"/>
        <v>317.03503000000001</v>
      </c>
      <c r="H58" s="133">
        <f t="shared" si="87"/>
        <v>472.34832</v>
      </c>
      <c r="I58" s="133">
        <f t="shared" si="87"/>
        <v>352.85151999999999</v>
      </c>
      <c r="J58" s="133">
        <f t="shared" si="87"/>
        <v>731.26271000000099</v>
      </c>
      <c r="K58" s="133">
        <f t="shared" si="87"/>
        <v>313.00592000000097</v>
      </c>
      <c r="L58" s="133">
        <f t="shared" si="87"/>
        <v>360.68489000000102</v>
      </c>
      <c r="M58" s="133">
        <f t="shared" si="87"/>
        <v>375.32198000000199</v>
      </c>
      <c r="N58" s="101">
        <f>SUM(B58:M58)</f>
        <v>4300.9522800000068</v>
      </c>
      <c r="R58" s="132" t="s">
        <v>251</v>
      </c>
      <c r="S58" s="133">
        <f>SUM(S56:S57)</f>
        <v>302.75712000000095</v>
      </c>
      <c r="T58" s="133">
        <f t="shared" ref="T58:AD58" si="88">SUM(T56:T57)</f>
        <v>309.20949000000002</v>
      </c>
      <c r="U58" s="133">
        <f t="shared" si="88"/>
        <v>296.72702999999905</v>
      </c>
      <c r="V58" s="133">
        <f t="shared" si="88"/>
        <v>303.723489999999</v>
      </c>
      <c r="W58" s="133">
        <f t="shared" si="88"/>
        <v>311.22568999999999</v>
      </c>
      <c r="X58" s="133">
        <f t="shared" si="88"/>
        <v>338.617919999999</v>
      </c>
      <c r="Y58" s="133">
        <f t="shared" si="88"/>
        <v>445.97368999999998</v>
      </c>
      <c r="Z58" s="133">
        <f t="shared" si="88"/>
        <v>320.57797000000102</v>
      </c>
      <c r="AA58" s="133">
        <f t="shared" si="88"/>
        <v>325.743709999999</v>
      </c>
      <c r="AB58" s="133">
        <f t="shared" si="88"/>
        <v>337.56115999999997</v>
      </c>
      <c r="AC58" s="133">
        <f t="shared" si="88"/>
        <v>388.03045000000003</v>
      </c>
      <c r="AD58" s="133">
        <f t="shared" si="88"/>
        <v>391.50907000000001</v>
      </c>
      <c r="AE58" s="101">
        <f>SUM(S58:AD58)</f>
        <v>4071.6567899999982</v>
      </c>
    </row>
    <row r="59" spans="1:31" ht="15" outlineLevel="1" x14ac:dyDescent="0.25">
      <c r="A59" s="89" t="s">
        <v>257</v>
      </c>
      <c r="B59" s="95">
        <v>59.238700000000001</v>
      </c>
      <c r="C59" s="96">
        <v>58.9</v>
      </c>
      <c r="D59" s="96">
        <v>61.4</v>
      </c>
      <c r="E59" s="96">
        <v>59.933300000000003</v>
      </c>
      <c r="F59" s="96">
        <v>59.206499999999998</v>
      </c>
      <c r="G59" s="96">
        <v>58.4</v>
      </c>
      <c r="H59" s="96">
        <v>59.4</v>
      </c>
      <c r="I59" s="83">
        <v>59.4</v>
      </c>
      <c r="J59" s="83">
        <v>51.4</v>
      </c>
      <c r="K59" s="83">
        <v>51.948399999999999</v>
      </c>
      <c r="L59" s="83">
        <v>50.4</v>
      </c>
      <c r="M59" s="84">
        <v>50.838700000000003</v>
      </c>
      <c r="N59" s="148">
        <v>59.508499999999998</v>
      </c>
      <c r="R59" s="89" t="s">
        <v>257</v>
      </c>
      <c r="S59" s="95">
        <v>51.619399999999999</v>
      </c>
      <c r="T59" s="96">
        <v>52.2</v>
      </c>
      <c r="U59" s="96">
        <v>51.2</v>
      </c>
      <c r="V59" s="96">
        <v>51.2</v>
      </c>
      <c r="W59" s="83">
        <v>52.167700000000004</v>
      </c>
      <c r="X59" s="96">
        <v>51.133299999999998</v>
      </c>
      <c r="Y59" s="96">
        <v>50.2</v>
      </c>
      <c r="Z59" s="96">
        <v>50.2</v>
      </c>
      <c r="AA59" s="83">
        <v>48.493299999999998</v>
      </c>
      <c r="AB59" s="83">
        <v>48.2</v>
      </c>
      <c r="AC59" s="83">
        <v>48.2</v>
      </c>
      <c r="AD59" s="84">
        <v>48.2</v>
      </c>
      <c r="AE59" s="148">
        <v>51.2288</v>
      </c>
    </row>
    <row r="60" spans="1:31" ht="15" outlineLevel="1" x14ac:dyDescent="0.25">
      <c r="A60" s="90" t="s">
        <v>258</v>
      </c>
      <c r="B60" s="97">
        <v>38.787100000000002</v>
      </c>
      <c r="C60" s="98">
        <v>38.9</v>
      </c>
      <c r="D60" s="98">
        <v>39.4</v>
      </c>
      <c r="E60" s="98">
        <v>38.933300000000003</v>
      </c>
      <c r="F60" s="98">
        <v>38.4</v>
      </c>
      <c r="G60" s="98">
        <v>38.4</v>
      </c>
      <c r="H60" s="98">
        <v>39.4</v>
      </c>
      <c r="I60" s="82">
        <v>39.4</v>
      </c>
      <c r="J60" s="82">
        <v>26.4</v>
      </c>
      <c r="K60" s="82">
        <v>26.948399999999999</v>
      </c>
      <c r="L60" s="82">
        <v>25.4</v>
      </c>
      <c r="M60" s="85">
        <v>25.838699999999999</v>
      </c>
      <c r="N60" s="149">
        <v>38.890599999999999</v>
      </c>
      <c r="R60" s="90" t="s">
        <v>258</v>
      </c>
      <c r="S60" s="97">
        <v>25.2194</v>
      </c>
      <c r="T60" s="98">
        <v>25.8</v>
      </c>
      <c r="U60" s="98">
        <v>25.8</v>
      </c>
      <c r="V60" s="98">
        <v>25.8</v>
      </c>
      <c r="W60" s="98">
        <v>26.767700000000001</v>
      </c>
      <c r="X60" s="98">
        <v>26.7333</v>
      </c>
      <c r="Y60" s="98">
        <v>25.8</v>
      </c>
      <c r="Z60" s="82">
        <v>25.8</v>
      </c>
      <c r="AA60" s="82">
        <v>24.093299999999999</v>
      </c>
      <c r="AB60" s="82">
        <v>22.8</v>
      </c>
      <c r="AC60" s="82">
        <v>22.8</v>
      </c>
      <c r="AD60" s="85">
        <v>22.8</v>
      </c>
      <c r="AE60" s="149">
        <v>25.964600000000001</v>
      </c>
    </row>
    <row r="61" spans="1:31" ht="15.75" outlineLevel="1" thickBot="1" x14ac:dyDescent="0.3">
      <c r="A61" s="91" t="s">
        <v>256</v>
      </c>
      <c r="B61" s="93">
        <f>B60/B59</f>
        <v>0.65475947311470373</v>
      </c>
      <c r="C61" s="94">
        <f t="shared" ref="C61:E61" si="89">C60/C59</f>
        <v>0.6604414261460102</v>
      </c>
      <c r="D61" s="94">
        <f t="shared" si="89"/>
        <v>0.64169381107491852</v>
      </c>
      <c r="E61" s="94">
        <f t="shared" si="89"/>
        <v>0.64961048365432905</v>
      </c>
      <c r="F61" s="94">
        <f t="shared" ref="F61:G61" si="90">F60/F59</f>
        <v>0.64857743659902201</v>
      </c>
      <c r="G61" s="94">
        <f t="shared" si="90"/>
        <v>0.65753424657534243</v>
      </c>
      <c r="H61" s="94">
        <f t="shared" ref="H61:M61" si="91">H60/H59</f>
        <v>0.66329966329966328</v>
      </c>
      <c r="I61" s="94">
        <f t="shared" si="91"/>
        <v>0.66329966329966328</v>
      </c>
      <c r="J61" s="94">
        <f t="shared" si="91"/>
        <v>0.51361867704280151</v>
      </c>
      <c r="K61" s="94">
        <f t="shared" si="91"/>
        <v>0.51875322435339688</v>
      </c>
      <c r="L61" s="94">
        <f t="shared" si="91"/>
        <v>0.50396825396825395</v>
      </c>
      <c r="M61" s="94">
        <f t="shared" si="91"/>
        <v>0.50824863735697412</v>
      </c>
      <c r="N61" s="102">
        <f t="shared" ref="N61" si="92">N60/N59</f>
        <v>0.65353016795919916</v>
      </c>
      <c r="R61" s="91" t="s">
        <v>256</v>
      </c>
      <c r="S61" s="93">
        <f>S60/S59</f>
        <v>0.48856437695905031</v>
      </c>
      <c r="T61" s="94">
        <f t="shared" ref="T61:AE61" si="93">T60/T59</f>
        <v>0.4942528735632184</v>
      </c>
      <c r="U61" s="94">
        <f t="shared" si="93"/>
        <v>0.50390625</v>
      </c>
      <c r="V61" s="94">
        <f t="shared" si="93"/>
        <v>0.50390625</v>
      </c>
      <c r="W61" s="94">
        <f t="shared" si="93"/>
        <v>0.51310868602602755</v>
      </c>
      <c r="X61" s="94">
        <f t="shared" si="93"/>
        <v>0.52281585581216161</v>
      </c>
      <c r="Y61" s="94">
        <f t="shared" si="93"/>
        <v>0.51394422310756971</v>
      </c>
      <c r="Z61" s="94">
        <f t="shared" si="93"/>
        <v>0.51394422310756971</v>
      </c>
      <c r="AA61" s="94">
        <f t="shared" si="93"/>
        <v>0.49683770747711542</v>
      </c>
      <c r="AB61" s="94">
        <f t="shared" si="93"/>
        <v>0.47302904564315351</v>
      </c>
      <c r="AC61" s="94">
        <f t="shared" si="93"/>
        <v>0.47302904564315351</v>
      </c>
      <c r="AD61" s="94">
        <f t="shared" si="93"/>
        <v>0.47302904564315351</v>
      </c>
      <c r="AE61" s="102">
        <f t="shared" si="93"/>
        <v>0.50683599850084327</v>
      </c>
    </row>
    <row r="62" spans="1:31" ht="15.75" outlineLevel="1" thickBot="1" x14ac:dyDescent="0.3">
      <c r="A62" s="92" t="s">
        <v>254</v>
      </c>
      <c r="B62" s="99">
        <f t="shared" ref="B62:H62" si="94">B61*B58</f>
        <v>195.2331416093871</v>
      </c>
      <c r="C62" s="100">
        <f t="shared" si="94"/>
        <v>137.04299606112056</v>
      </c>
      <c r="D62" s="100">
        <f t="shared" si="94"/>
        <v>181.25217934853484</v>
      </c>
      <c r="E62" s="100">
        <f t="shared" si="94"/>
        <v>174.3516016226545</v>
      </c>
      <c r="F62" s="100">
        <f t="shared" si="94"/>
        <v>208.78445765245368</v>
      </c>
      <c r="G62" s="100">
        <f t="shared" si="94"/>
        <v>208.46138958904109</v>
      </c>
      <c r="H62" s="100">
        <f t="shared" si="94"/>
        <v>313.3084816161616</v>
      </c>
      <c r="I62" s="100">
        <f t="shared" ref="I62:M62" si="95">I61*I58</f>
        <v>234.04629441077441</v>
      </c>
      <c r="J62" s="100">
        <f t="shared" si="95"/>
        <v>375.59018568093433</v>
      </c>
      <c r="K62" s="100">
        <f t="shared" si="95"/>
        <v>162.37283024170191</v>
      </c>
      <c r="L62" s="100">
        <f t="shared" si="95"/>
        <v>181.77373424603226</v>
      </c>
      <c r="M62" s="100">
        <f t="shared" si="95"/>
        <v>190.75688490512249</v>
      </c>
      <c r="N62" s="103">
        <f>N61*N58</f>
        <v>2810.802065932905</v>
      </c>
      <c r="R62" s="92" t="s">
        <v>254</v>
      </c>
      <c r="S62" s="99">
        <f t="shared" ref="S62:AD62" si="96">S61*S58</f>
        <v>147.91634370271689</v>
      </c>
      <c r="T62" s="100">
        <f t="shared" si="96"/>
        <v>152.82767896551726</v>
      </c>
      <c r="U62" s="100">
        <f t="shared" si="96"/>
        <v>149.52260496093703</v>
      </c>
      <c r="V62" s="100">
        <f t="shared" si="96"/>
        <v>153.04816488281199</v>
      </c>
      <c r="W62" s="100">
        <f t="shared" si="96"/>
        <v>159.69260485344378</v>
      </c>
      <c r="X62" s="100">
        <f t="shared" si="96"/>
        <v>177.03481763813355</v>
      </c>
      <c r="Y62" s="100">
        <f t="shared" si="96"/>
        <v>229.20560163346613</v>
      </c>
      <c r="Z62" s="100">
        <f t="shared" si="96"/>
        <v>164.75919573705232</v>
      </c>
      <c r="AA62" s="100">
        <f t="shared" si="96"/>
        <v>161.84175810148983</v>
      </c>
      <c r="AB62" s="100">
        <f t="shared" si="96"/>
        <v>159.67623336099584</v>
      </c>
      <c r="AC62" s="100">
        <f t="shared" si="96"/>
        <v>183.54967344398341</v>
      </c>
      <c r="AD62" s="100">
        <f t="shared" si="96"/>
        <v>185.19516174273858</v>
      </c>
      <c r="AE62" s="103">
        <f>AE61*AE58</f>
        <v>2063.6622347123875</v>
      </c>
    </row>
    <row r="63" spans="1:31" ht="15" x14ac:dyDescent="0.25">
      <c r="A63" s="128"/>
      <c r="B63" s="129"/>
      <c r="C63" s="129"/>
      <c r="D63" s="129"/>
      <c r="E63" s="129"/>
      <c r="F63" s="130"/>
      <c r="G63" s="130"/>
      <c r="H63" s="130"/>
      <c r="I63" s="130"/>
      <c r="J63" s="130"/>
      <c r="K63" s="130"/>
      <c r="L63" s="130"/>
      <c r="M63" s="130"/>
      <c r="N63" s="129"/>
    </row>
  </sheetData>
  <mergeCells count="18">
    <mergeCell ref="R4:R6"/>
    <mergeCell ref="S4:AE4"/>
    <mergeCell ref="AE5:AE6"/>
    <mergeCell ref="R23:R24"/>
    <mergeCell ref="AE23:AE24"/>
    <mergeCell ref="P29:P30"/>
    <mergeCell ref="P44:P45"/>
    <mergeCell ref="P31:P33"/>
    <mergeCell ref="P46:P48"/>
    <mergeCell ref="A38:A39"/>
    <mergeCell ref="N38:N39"/>
    <mergeCell ref="O38:O39"/>
    <mergeCell ref="B4:N4"/>
    <mergeCell ref="N5:N6"/>
    <mergeCell ref="A4:A6"/>
    <mergeCell ref="A23:A24"/>
    <mergeCell ref="O23:O24"/>
    <mergeCell ref="N23:N24"/>
  </mergeCells>
  <pageMargins left="0.15748031496062992" right="0.15748031496062992" top="0.11811023622047245" bottom="0.15748031496062992" header="0.11811023622047245" footer="0.15748031496062992"/>
  <pageSetup paperSize="9" scale="74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198"/>
  <sheetViews>
    <sheetView topLeftCell="A148" workbookViewId="0">
      <selection activeCell="J162" sqref="J162"/>
    </sheetView>
  </sheetViews>
  <sheetFormatPr defaultRowHeight="12.75" x14ac:dyDescent="0.2"/>
  <cols>
    <col min="1" max="1" width="49" customWidth="1"/>
    <col min="2" max="2" width="8" bestFit="1" customWidth="1"/>
    <col min="3" max="3" width="8.7109375" customWidth="1"/>
    <col min="4" max="11" width="9.42578125" bestFit="1" customWidth="1"/>
    <col min="12" max="12" width="14.7109375" customWidth="1"/>
    <col min="13" max="13" width="9.140625" bestFit="1" customWidth="1"/>
    <col min="14" max="14" width="11.85546875" customWidth="1"/>
    <col min="15" max="15" width="12.42578125" customWidth="1"/>
  </cols>
  <sheetData>
    <row r="1" spans="1:15" ht="18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</row>
    <row r="2" spans="1:15" ht="13.5" thickBot="1" x14ac:dyDescent="0.25">
      <c r="A2" s="276" t="s">
        <v>32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</row>
    <row r="3" spans="1:15" s="146" customFormat="1" ht="13.5" customHeight="1" thickBot="1" x14ac:dyDescent="0.25">
      <c r="A3" s="282"/>
      <c r="B3" s="284" t="s">
        <v>33</v>
      </c>
      <c r="C3" s="286" t="s">
        <v>34</v>
      </c>
      <c r="D3" s="36" t="s">
        <v>35</v>
      </c>
      <c r="E3" s="36" t="s">
        <v>36</v>
      </c>
      <c r="F3" s="36" t="s">
        <v>37</v>
      </c>
      <c r="G3" s="36" t="s">
        <v>38</v>
      </c>
      <c r="H3" s="36" t="s">
        <v>268</v>
      </c>
      <c r="I3" s="36" t="s">
        <v>277</v>
      </c>
      <c r="J3" s="36" t="s">
        <v>280</v>
      </c>
      <c r="K3" s="36" t="s">
        <v>286</v>
      </c>
      <c r="L3" s="273" t="s">
        <v>39</v>
      </c>
      <c r="M3" s="280" t="s">
        <v>40</v>
      </c>
      <c r="N3" s="273" t="s">
        <v>41</v>
      </c>
      <c r="O3" s="278" t="s">
        <v>42</v>
      </c>
    </row>
    <row r="4" spans="1:15" s="146" customFormat="1" ht="13.5" thickBot="1" x14ac:dyDescent="0.25">
      <c r="A4" s="283"/>
      <c r="B4" s="285"/>
      <c r="C4" s="287"/>
      <c r="D4" s="37" t="s">
        <v>43</v>
      </c>
      <c r="E4" s="37" t="s">
        <v>43</v>
      </c>
      <c r="F4" s="37" t="s">
        <v>43</v>
      </c>
      <c r="G4" s="37" t="s">
        <v>43</v>
      </c>
      <c r="H4" s="37" t="s">
        <v>43</v>
      </c>
      <c r="I4" s="37" t="s">
        <v>43</v>
      </c>
      <c r="J4" s="37" t="s">
        <v>43</v>
      </c>
      <c r="K4" s="37" t="s">
        <v>43</v>
      </c>
      <c r="L4" s="274"/>
      <c r="M4" s="281"/>
      <c r="N4" s="274"/>
      <c r="O4" s="279"/>
    </row>
    <row r="5" spans="1:15" ht="13.5" thickBot="1" x14ac:dyDescent="0.25">
      <c r="A5" s="38" t="s">
        <v>44</v>
      </c>
      <c r="B5" s="39">
        <v>33887.927308369901</v>
      </c>
      <c r="C5" s="40">
        <v>2823.9939423641599</v>
      </c>
      <c r="D5" s="4">
        <v>2662.4193</v>
      </c>
      <c r="E5" s="4">
        <v>2603.3141599999999</v>
      </c>
      <c r="F5" s="4">
        <v>2921.68545000001</v>
      </c>
      <c r="G5" s="4">
        <v>2651.33637000001</v>
      </c>
      <c r="H5" s="4">
        <v>2662.9831399999998</v>
      </c>
      <c r="I5" s="4">
        <v>2713.4913799999999</v>
      </c>
      <c r="J5" s="4">
        <v>3224.6733300000001</v>
      </c>
      <c r="K5" s="4">
        <v>2741.76035</v>
      </c>
      <c r="L5" s="4">
        <v>22591.951538913301</v>
      </c>
      <c r="M5" s="41">
        <v>22181.663479999999</v>
      </c>
      <c r="N5" s="4">
        <v>-410.28805891322901</v>
      </c>
      <c r="O5" s="42">
        <v>0.65455946237499996</v>
      </c>
    </row>
    <row r="6" spans="1:15" ht="13.5" thickBot="1" x14ac:dyDescent="0.25">
      <c r="A6" s="43" t="s">
        <v>45</v>
      </c>
      <c r="B6" s="39">
        <v>5700.7300193711199</v>
      </c>
      <c r="C6" s="40">
        <v>475.060834947594</v>
      </c>
      <c r="D6" s="4">
        <v>496.25049999999999</v>
      </c>
      <c r="E6" s="4">
        <v>447.89263</v>
      </c>
      <c r="F6" s="4">
        <v>548.58494000000098</v>
      </c>
      <c r="G6" s="4">
        <v>487.28876000000201</v>
      </c>
      <c r="H6" s="4">
        <v>514.53165999999999</v>
      </c>
      <c r="I6" s="4">
        <v>529.29127000000005</v>
      </c>
      <c r="J6" s="4">
        <v>494.89346999999998</v>
      </c>
      <c r="K6" s="4">
        <v>404.96337999999997</v>
      </c>
      <c r="L6" s="4">
        <v>3800.4866795807502</v>
      </c>
      <c r="M6" s="41">
        <v>3923.69661</v>
      </c>
      <c r="N6" s="4">
        <v>123.209930419255</v>
      </c>
      <c r="O6" s="42">
        <v>0.68827967587700001</v>
      </c>
    </row>
    <row r="7" spans="1:15" ht="13.5" thickBot="1" x14ac:dyDescent="0.25">
      <c r="A7" s="44" t="s">
        <v>46</v>
      </c>
      <c r="B7" s="39">
        <v>4886.60040215342</v>
      </c>
      <c r="C7" s="40">
        <v>407.216700179452</v>
      </c>
      <c r="D7" s="4">
        <v>395.9905</v>
      </c>
      <c r="E7" s="4">
        <v>358.07463000000001</v>
      </c>
      <c r="F7" s="4">
        <v>539.35094000000095</v>
      </c>
      <c r="G7" s="4">
        <v>446.529760000002</v>
      </c>
      <c r="H7" s="4">
        <v>478.11066</v>
      </c>
      <c r="I7" s="4">
        <v>497.23426999999998</v>
      </c>
      <c r="J7" s="4">
        <v>455.87947000000003</v>
      </c>
      <c r="K7" s="4">
        <v>369.11538000000002</v>
      </c>
      <c r="L7" s="4">
        <v>3257.7336014356201</v>
      </c>
      <c r="M7" s="41">
        <v>3540.2856099999999</v>
      </c>
      <c r="N7" s="4">
        <v>282.55200856438802</v>
      </c>
      <c r="O7" s="42">
        <v>0.72448846204799999</v>
      </c>
    </row>
    <row r="8" spans="1:15" ht="13.5" thickBot="1" x14ac:dyDescent="0.25">
      <c r="A8" s="45" t="s">
        <v>252</v>
      </c>
      <c r="B8" s="46">
        <v>0</v>
      </c>
      <c r="C8" s="47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-6.9999999999999999E-4</v>
      </c>
      <c r="K8" s="3">
        <v>0</v>
      </c>
      <c r="L8" s="3">
        <v>0</v>
      </c>
      <c r="M8" s="48">
        <v>-6.9999999999999999E-4</v>
      </c>
      <c r="N8" s="3">
        <v>-6.9999999999999999E-4</v>
      </c>
      <c r="O8" s="55" t="s">
        <v>69</v>
      </c>
    </row>
    <row r="9" spans="1:15" ht="13.5" thickBot="1" x14ac:dyDescent="0.25">
      <c r="A9" s="50" t="s">
        <v>253</v>
      </c>
      <c r="B9" s="39">
        <v>0</v>
      </c>
      <c r="C9" s="40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-6.9999999999999999E-4</v>
      </c>
      <c r="K9" s="4">
        <v>0</v>
      </c>
      <c r="L9" s="4">
        <v>0</v>
      </c>
      <c r="M9" s="41">
        <v>-6.9999999999999999E-4</v>
      </c>
      <c r="N9" s="4">
        <v>-6.9999999999999999E-4</v>
      </c>
      <c r="O9" s="51" t="s">
        <v>69</v>
      </c>
    </row>
    <row r="10" spans="1:15" ht="13.5" thickBot="1" x14ac:dyDescent="0.25">
      <c r="A10" s="45" t="s">
        <v>47</v>
      </c>
      <c r="B10" s="46">
        <v>2069.6399201998302</v>
      </c>
      <c r="C10" s="47">
        <v>172.469993349986</v>
      </c>
      <c r="D10" s="3">
        <v>201.32248000000001</v>
      </c>
      <c r="E10" s="3">
        <v>168.09309999999999</v>
      </c>
      <c r="F10" s="3">
        <v>202.03934000000001</v>
      </c>
      <c r="G10" s="3">
        <v>144.07888000000099</v>
      </c>
      <c r="H10" s="3">
        <v>191.37469999999999</v>
      </c>
      <c r="I10" s="3">
        <v>229.18164999999999</v>
      </c>
      <c r="J10" s="3">
        <v>162.01568</v>
      </c>
      <c r="K10" s="3">
        <v>97.013199999999998</v>
      </c>
      <c r="L10" s="3">
        <v>1379.75994679989</v>
      </c>
      <c r="M10" s="48">
        <v>1395.1190300000001</v>
      </c>
      <c r="N10" s="3">
        <v>15.359083200115</v>
      </c>
      <c r="O10" s="49">
        <v>0.67408780454200001</v>
      </c>
    </row>
    <row r="11" spans="1:15" ht="13.5" thickBot="1" x14ac:dyDescent="0.25">
      <c r="A11" s="50" t="s">
        <v>48</v>
      </c>
      <c r="B11" s="39">
        <v>1403.8196641186801</v>
      </c>
      <c r="C11" s="40">
        <v>116.98497200989</v>
      </c>
      <c r="D11" s="4">
        <v>140.08931000000001</v>
      </c>
      <c r="E11" s="4">
        <v>121.51674</v>
      </c>
      <c r="F11" s="4">
        <v>149.80082999999999</v>
      </c>
      <c r="G11" s="4">
        <v>110.65319</v>
      </c>
      <c r="H11" s="4">
        <v>126.71782</v>
      </c>
      <c r="I11" s="4">
        <v>148.88247000000001</v>
      </c>
      <c r="J11" s="4">
        <v>112.71164</v>
      </c>
      <c r="K11" s="4">
        <v>66.937970000000007</v>
      </c>
      <c r="L11" s="4">
        <v>935.87977607912103</v>
      </c>
      <c r="M11" s="41">
        <v>977.30997000000104</v>
      </c>
      <c r="N11" s="4">
        <v>41.430193920878999</v>
      </c>
      <c r="O11" s="42">
        <v>0.69617914250599999</v>
      </c>
    </row>
    <row r="12" spans="1:15" ht="13.5" thickBot="1" x14ac:dyDescent="0.25">
      <c r="A12" s="50" t="s">
        <v>49</v>
      </c>
      <c r="B12" s="39">
        <v>49</v>
      </c>
      <c r="C12" s="40">
        <v>4.083333333333</v>
      </c>
      <c r="D12" s="4">
        <v>0</v>
      </c>
      <c r="E12" s="4">
        <v>0</v>
      </c>
      <c r="F12" s="4">
        <v>0</v>
      </c>
      <c r="G12" s="4">
        <v>0</v>
      </c>
      <c r="H12" s="4">
        <v>4.8863799999999999</v>
      </c>
      <c r="I12" s="4">
        <v>0</v>
      </c>
      <c r="J12" s="4">
        <v>0</v>
      </c>
      <c r="K12" s="4">
        <v>0</v>
      </c>
      <c r="L12" s="4">
        <v>32.666666666666003</v>
      </c>
      <c r="M12" s="41">
        <v>4.8863799999999999</v>
      </c>
      <c r="N12" s="4">
        <v>-27.780286666666001</v>
      </c>
      <c r="O12" s="42">
        <v>9.9722040816000002E-2</v>
      </c>
    </row>
    <row r="13" spans="1:15" ht="13.5" thickBot="1" x14ac:dyDescent="0.25">
      <c r="A13" s="50" t="s">
        <v>50</v>
      </c>
      <c r="B13" s="39">
        <v>145.71522643153801</v>
      </c>
      <c r="C13" s="40">
        <v>12.142935535961</v>
      </c>
      <c r="D13" s="4">
        <v>11.38444</v>
      </c>
      <c r="E13" s="4">
        <v>8.0723900000000004</v>
      </c>
      <c r="F13" s="4">
        <v>11.982100000000001</v>
      </c>
      <c r="G13" s="4">
        <v>9.2089800000000004</v>
      </c>
      <c r="H13" s="4">
        <v>10.810689999999999</v>
      </c>
      <c r="I13" s="4">
        <v>19.52169</v>
      </c>
      <c r="J13" s="4">
        <v>15.31053</v>
      </c>
      <c r="K13" s="4">
        <v>5.4787600000000003</v>
      </c>
      <c r="L13" s="4">
        <v>97.143484287690995</v>
      </c>
      <c r="M13" s="41">
        <v>91.769580000000005</v>
      </c>
      <c r="N13" s="4">
        <v>-5.3739042876910004</v>
      </c>
      <c r="O13" s="42">
        <v>0.62978716944900004</v>
      </c>
    </row>
    <row r="14" spans="1:15" ht="13.5" thickBot="1" x14ac:dyDescent="0.25">
      <c r="A14" s="50" t="s">
        <v>51</v>
      </c>
      <c r="B14" s="39">
        <v>15.6</v>
      </c>
      <c r="C14" s="40">
        <v>1.3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10.4</v>
      </c>
      <c r="M14" s="41">
        <v>0</v>
      </c>
      <c r="N14" s="4">
        <v>-10.4</v>
      </c>
      <c r="O14" s="42">
        <v>0</v>
      </c>
    </row>
    <row r="15" spans="1:15" ht="13.5" thickBot="1" x14ac:dyDescent="0.25">
      <c r="A15" s="50" t="s">
        <v>52</v>
      </c>
      <c r="B15" s="39">
        <v>400.26443378046997</v>
      </c>
      <c r="C15" s="40">
        <v>33.355369481704997</v>
      </c>
      <c r="D15" s="4">
        <v>33.869120000000002</v>
      </c>
      <c r="E15" s="4">
        <v>26.086069999999999</v>
      </c>
      <c r="F15" s="4">
        <v>28.596209999999999</v>
      </c>
      <c r="G15" s="4">
        <v>17.362469999999998</v>
      </c>
      <c r="H15" s="4">
        <v>41.219670000000001</v>
      </c>
      <c r="I15" s="4">
        <v>56.628540000000001</v>
      </c>
      <c r="J15" s="4">
        <v>32.889510000000001</v>
      </c>
      <c r="K15" s="4">
        <v>13.76947</v>
      </c>
      <c r="L15" s="4">
        <v>266.84295585364703</v>
      </c>
      <c r="M15" s="41">
        <v>250.42106000000001</v>
      </c>
      <c r="N15" s="4">
        <v>-16.421895853645999</v>
      </c>
      <c r="O15" s="42">
        <v>0.62563904975200002</v>
      </c>
    </row>
    <row r="16" spans="1:15" ht="13.5" thickBot="1" x14ac:dyDescent="0.25">
      <c r="A16" s="50" t="s">
        <v>53</v>
      </c>
      <c r="B16" s="39">
        <v>23.404405629431</v>
      </c>
      <c r="C16" s="40">
        <v>1.9503671357850001</v>
      </c>
      <c r="D16" s="4">
        <v>12.72683</v>
      </c>
      <c r="E16" s="4">
        <v>10.25164</v>
      </c>
      <c r="F16" s="4">
        <v>8.9496900000000004</v>
      </c>
      <c r="G16" s="4">
        <v>4.6599399999999997</v>
      </c>
      <c r="H16" s="4">
        <v>5.0852000000000004</v>
      </c>
      <c r="I16" s="4">
        <v>0.23627999999999999</v>
      </c>
      <c r="J16" s="4">
        <v>0</v>
      </c>
      <c r="K16" s="4">
        <v>8.6705799999999993</v>
      </c>
      <c r="L16" s="4">
        <v>15.602937086287</v>
      </c>
      <c r="M16" s="41">
        <v>50.580159999999999</v>
      </c>
      <c r="N16" s="4">
        <v>34.977222913711998</v>
      </c>
      <c r="O16" s="42">
        <v>2.1611384113250001</v>
      </c>
    </row>
    <row r="17" spans="1:15" ht="13.5" thickBot="1" x14ac:dyDescent="0.25">
      <c r="A17" s="50" t="s">
        <v>54</v>
      </c>
      <c r="B17" s="39">
        <v>31.836190239707001</v>
      </c>
      <c r="C17" s="40">
        <v>2.6530158533080002</v>
      </c>
      <c r="D17" s="4">
        <v>3.25278</v>
      </c>
      <c r="E17" s="4">
        <v>2.1662599999999999</v>
      </c>
      <c r="F17" s="4">
        <v>2.7105100000000002</v>
      </c>
      <c r="G17" s="4">
        <v>2.1943000000000001</v>
      </c>
      <c r="H17" s="4">
        <v>2.6549399999999999</v>
      </c>
      <c r="I17" s="4">
        <v>3.9126699999999999</v>
      </c>
      <c r="J17" s="4">
        <v>1.1040000000000001</v>
      </c>
      <c r="K17" s="4">
        <v>2.1564199999999998</v>
      </c>
      <c r="L17" s="4">
        <v>21.224126826471</v>
      </c>
      <c r="M17" s="41">
        <v>20.151879999999998</v>
      </c>
      <c r="N17" s="4">
        <v>-1.0722468264709999</v>
      </c>
      <c r="O17" s="42">
        <v>0.63298654293300005</v>
      </c>
    </row>
    <row r="18" spans="1:15" ht="13.5" thickBot="1" x14ac:dyDescent="0.25">
      <c r="A18" s="45" t="s">
        <v>55</v>
      </c>
      <c r="B18" s="46">
        <v>116.76481894515901</v>
      </c>
      <c r="C18" s="47">
        <v>9.7304015787630007</v>
      </c>
      <c r="D18" s="3">
        <v>11.78</v>
      </c>
      <c r="E18" s="3">
        <v>0</v>
      </c>
      <c r="F18" s="3">
        <v>2.1</v>
      </c>
      <c r="G18" s="3">
        <v>13.09</v>
      </c>
      <c r="H18" s="3">
        <v>19.25</v>
      </c>
      <c r="I18" s="3">
        <v>19.739999999999998</v>
      </c>
      <c r="J18" s="3">
        <v>11.97</v>
      </c>
      <c r="K18" s="3">
        <v>7.28</v>
      </c>
      <c r="L18" s="3">
        <v>77.843212630105995</v>
      </c>
      <c r="M18" s="48">
        <v>85.21</v>
      </c>
      <c r="N18" s="3">
        <v>7.3667873698940003</v>
      </c>
      <c r="O18" s="49">
        <v>0.72975747977600003</v>
      </c>
    </row>
    <row r="19" spans="1:15" ht="13.5" thickBot="1" x14ac:dyDescent="0.25">
      <c r="A19" s="50" t="s">
        <v>56</v>
      </c>
      <c r="B19" s="39">
        <v>115.125402016264</v>
      </c>
      <c r="C19" s="40">
        <v>9.5937835013550004</v>
      </c>
      <c r="D19" s="4">
        <v>10.99</v>
      </c>
      <c r="E19" s="4">
        <v>0</v>
      </c>
      <c r="F19" s="4">
        <v>2.1</v>
      </c>
      <c r="G19" s="4">
        <v>13.09</v>
      </c>
      <c r="H19" s="4">
        <v>19.25</v>
      </c>
      <c r="I19" s="4">
        <v>19.739999999999998</v>
      </c>
      <c r="J19" s="4">
        <v>11.97</v>
      </c>
      <c r="K19" s="4">
        <v>7.28</v>
      </c>
      <c r="L19" s="4">
        <v>76.750268010842007</v>
      </c>
      <c r="M19" s="41">
        <v>84.42</v>
      </c>
      <c r="N19" s="4">
        <v>7.6697319891570004</v>
      </c>
      <c r="O19" s="42">
        <v>0.73328734164200005</v>
      </c>
    </row>
    <row r="20" spans="1:15" ht="13.5" thickBot="1" x14ac:dyDescent="0.25">
      <c r="A20" s="50" t="s">
        <v>57</v>
      </c>
      <c r="B20" s="39">
        <v>1.639416928895</v>
      </c>
      <c r="C20" s="40">
        <v>0.13661807740699999</v>
      </c>
      <c r="D20" s="4">
        <v>0.79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1.0929446192629999</v>
      </c>
      <c r="M20" s="41">
        <v>0.79</v>
      </c>
      <c r="N20" s="4">
        <v>-0.30294461926299998</v>
      </c>
      <c r="O20" s="42">
        <v>0.48187863994500002</v>
      </c>
    </row>
    <row r="21" spans="1:15" ht="13.5" thickBot="1" x14ac:dyDescent="0.25">
      <c r="A21" s="45" t="s">
        <v>58</v>
      </c>
      <c r="B21" s="46">
        <v>906.68570529347505</v>
      </c>
      <c r="C21" s="47">
        <v>75.557142107789005</v>
      </c>
      <c r="D21" s="3">
        <v>69.374499999999998</v>
      </c>
      <c r="E21" s="3">
        <v>69.230689999999996</v>
      </c>
      <c r="F21" s="3">
        <v>90.434389999999993</v>
      </c>
      <c r="G21" s="3">
        <v>103.53758000000001</v>
      </c>
      <c r="H21" s="3">
        <v>91.605059999999995</v>
      </c>
      <c r="I21" s="3">
        <v>84.758210000000005</v>
      </c>
      <c r="J21" s="3">
        <v>92.834879999999998</v>
      </c>
      <c r="K21" s="3">
        <v>81.910390000000007</v>
      </c>
      <c r="L21" s="3">
        <v>604.45713686231602</v>
      </c>
      <c r="M21" s="48">
        <v>683.68570000000102</v>
      </c>
      <c r="N21" s="3">
        <v>79.228563137684006</v>
      </c>
      <c r="O21" s="49">
        <v>0.75404927640099995</v>
      </c>
    </row>
    <row r="22" spans="1:15" ht="13.5" thickBot="1" x14ac:dyDescent="0.25">
      <c r="A22" s="50" t="s">
        <v>59</v>
      </c>
      <c r="B22" s="39">
        <v>8.9349218065790001</v>
      </c>
      <c r="C22" s="40">
        <v>0.74457681721400004</v>
      </c>
      <c r="D22" s="4">
        <v>3.3904200000000002</v>
      </c>
      <c r="E22" s="4">
        <v>0</v>
      </c>
      <c r="F22" s="4">
        <v>1.76616</v>
      </c>
      <c r="G22" s="4">
        <v>0</v>
      </c>
      <c r="H22" s="4">
        <v>1.76616</v>
      </c>
      <c r="I22" s="4">
        <v>0.36057</v>
      </c>
      <c r="J22" s="4">
        <v>3.2380399999999998</v>
      </c>
      <c r="K22" s="4">
        <v>0</v>
      </c>
      <c r="L22" s="4">
        <v>5.9566145377190001</v>
      </c>
      <c r="M22" s="41">
        <v>10.52135</v>
      </c>
      <c r="N22" s="4">
        <v>4.5647354622799998</v>
      </c>
      <c r="O22" s="42">
        <v>1.1775536739729999</v>
      </c>
    </row>
    <row r="23" spans="1:15" ht="13.5" thickBot="1" x14ac:dyDescent="0.25">
      <c r="A23" s="50" t="s">
        <v>60</v>
      </c>
      <c r="B23" s="39">
        <v>2</v>
      </c>
      <c r="C23" s="40">
        <v>0.166666666666</v>
      </c>
      <c r="D23" s="4">
        <v>0.21537999999999999</v>
      </c>
      <c r="E23" s="4">
        <v>0</v>
      </c>
      <c r="F23" s="4">
        <v>0.21537999999999999</v>
      </c>
      <c r="G23" s="4">
        <v>0.19953000000000001</v>
      </c>
      <c r="H23" s="4">
        <v>0</v>
      </c>
      <c r="I23" s="4">
        <v>0</v>
      </c>
      <c r="J23" s="4">
        <v>0.10768999999999999</v>
      </c>
      <c r="K23" s="4">
        <v>0.39906000000000003</v>
      </c>
      <c r="L23" s="4">
        <v>1.333333333333</v>
      </c>
      <c r="M23" s="41">
        <v>1.1370400000000001</v>
      </c>
      <c r="N23" s="4">
        <v>-0.196293333333</v>
      </c>
      <c r="O23" s="42">
        <v>0.56852000000000003</v>
      </c>
    </row>
    <row r="24" spans="1:15" ht="13.5" thickBot="1" x14ac:dyDescent="0.25">
      <c r="A24" s="50" t="s">
        <v>61</v>
      </c>
      <c r="B24" s="39">
        <v>208.02063845631699</v>
      </c>
      <c r="C24" s="40">
        <v>17.335053204693001</v>
      </c>
      <c r="D24" s="4">
        <v>19.49324</v>
      </c>
      <c r="E24" s="4">
        <v>19.329249999999998</v>
      </c>
      <c r="F24" s="4">
        <v>27.192540000000001</v>
      </c>
      <c r="G24" s="4">
        <v>23.51484</v>
      </c>
      <c r="H24" s="4">
        <v>21.38081</v>
      </c>
      <c r="I24" s="4">
        <v>19.082899999999999</v>
      </c>
      <c r="J24" s="4">
        <v>20.184740000000001</v>
      </c>
      <c r="K24" s="4">
        <v>19.119579999999999</v>
      </c>
      <c r="L24" s="4">
        <v>138.680425637545</v>
      </c>
      <c r="M24" s="41">
        <v>169.2979</v>
      </c>
      <c r="N24" s="4">
        <v>30.617474362454999</v>
      </c>
      <c r="O24" s="42">
        <v>0.81385145847200002</v>
      </c>
    </row>
    <row r="25" spans="1:15" ht="13.5" thickBot="1" x14ac:dyDescent="0.25">
      <c r="A25" s="50" t="s">
        <v>62</v>
      </c>
      <c r="B25" s="39">
        <v>346.091144016383</v>
      </c>
      <c r="C25" s="40">
        <v>28.840928668031001</v>
      </c>
      <c r="D25" s="4">
        <v>28.431360000000002</v>
      </c>
      <c r="E25" s="4">
        <v>27.44754</v>
      </c>
      <c r="F25" s="4">
        <v>29.17802</v>
      </c>
      <c r="G25" s="4">
        <v>27.735720000000001</v>
      </c>
      <c r="H25" s="4">
        <v>30.768989999999999</v>
      </c>
      <c r="I25" s="4">
        <v>37.305340000000001</v>
      </c>
      <c r="J25" s="4">
        <v>34.184150000000002</v>
      </c>
      <c r="K25" s="4">
        <v>36.661189999999998</v>
      </c>
      <c r="L25" s="4">
        <v>230.727429344256</v>
      </c>
      <c r="M25" s="41">
        <v>251.71231</v>
      </c>
      <c r="N25" s="4">
        <v>20.984880655744</v>
      </c>
      <c r="O25" s="42">
        <v>0.72730063843500004</v>
      </c>
    </row>
    <row r="26" spans="1:15" ht="13.5" thickBot="1" x14ac:dyDescent="0.25">
      <c r="A26" s="50" t="s">
        <v>63</v>
      </c>
      <c r="B26" s="39">
        <v>51.642392562017001</v>
      </c>
      <c r="C26" s="40">
        <v>4.3035327135010002</v>
      </c>
      <c r="D26" s="4">
        <v>4.3832000000000004</v>
      </c>
      <c r="E26" s="4">
        <v>7.1539999999999999</v>
      </c>
      <c r="F26" s="4">
        <v>4.0640000000000001</v>
      </c>
      <c r="G26" s="4">
        <v>4.1379999999999999</v>
      </c>
      <c r="H26" s="4">
        <v>4.1341000000000001</v>
      </c>
      <c r="I26" s="4">
        <v>4.0679999999999996</v>
      </c>
      <c r="J26" s="4">
        <v>4.0990500000000001</v>
      </c>
      <c r="K26" s="4">
        <v>5.15</v>
      </c>
      <c r="L26" s="4">
        <v>34.428261708011</v>
      </c>
      <c r="M26" s="41">
        <v>37.190350000000002</v>
      </c>
      <c r="N26" s="4">
        <v>2.7620882919879999</v>
      </c>
      <c r="O26" s="42">
        <v>0.72015156841000005</v>
      </c>
    </row>
    <row r="27" spans="1:15" ht="13.5" thickBot="1" x14ac:dyDescent="0.25">
      <c r="A27" s="50" t="s">
        <v>64</v>
      </c>
      <c r="B27" s="39">
        <v>2</v>
      </c>
      <c r="C27" s="40">
        <v>0.166666666666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1.333333333333</v>
      </c>
      <c r="M27" s="41">
        <v>0</v>
      </c>
      <c r="N27" s="4">
        <v>-1.333333333333</v>
      </c>
      <c r="O27" s="42">
        <v>0</v>
      </c>
    </row>
    <row r="28" spans="1:15" ht="13.5" thickBot="1" x14ac:dyDescent="0.25">
      <c r="A28" s="50" t="s">
        <v>65</v>
      </c>
      <c r="B28" s="39">
        <v>10.015375575359</v>
      </c>
      <c r="C28" s="40">
        <v>0.83461463127900004</v>
      </c>
      <c r="D28" s="4">
        <v>1.1399999999999999</v>
      </c>
      <c r="E28" s="4">
        <v>1.25</v>
      </c>
      <c r="F28" s="4">
        <v>1.1950000000000001</v>
      </c>
      <c r="G28" s="4">
        <v>0.74399999999999999</v>
      </c>
      <c r="H28" s="4">
        <v>0.67</v>
      </c>
      <c r="I28" s="4">
        <v>0.66</v>
      </c>
      <c r="J28" s="4">
        <v>1.081</v>
      </c>
      <c r="K28" s="4">
        <v>1.3707400000000001</v>
      </c>
      <c r="L28" s="4">
        <v>6.6769170502390001</v>
      </c>
      <c r="M28" s="41">
        <v>8.1107399999999998</v>
      </c>
      <c r="N28" s="4">
        <v>1.4338229497599999</v>
      </c>
      <c r="O28" s="42">
        <v>0.80982884156099999</v>
      </c>
    </row>
    <row r="29" spans="1:15" ht="13.5" thickBot="1" x14ac:dyDescent="0.25">
      <c r="A29" s="50" t="s">
        <v>66</v>
      </c>
      <c r="B29" s="39">
        <v>129.98123287681699</v>
      </c>
      <c r="C29" s="40">
        <v>10.831769406401</v>
      </c>
      <c r="D29" s="4">
        <v>12.1212</v>
      </c>
      <c r="E29" s="4">
        <v>13.264799999999999</v>
      </c>
      <c r="F29" s="4">
        <v>13.041</v>
      </c>
      <c r="G29" s="4">
        <v>11.226000000000001</v>
      </c>
      <c r="H29" s="4">
        <v>11.3103</v>
      </c>
      <c r="I29" s="4">
        <v>10.674300000000001</v>
      </c>
      <c r="J29" s="4">
        <v>10.608000000000001</v>
      </c>
      <c r="K29" s="4">
        <v>11.34</v>
      </c>
      <c r="L29" s="4">
        <v>86.654155251210994</v>
      </c>
      <c r="M29" s="41">
        <v>93.585599999999999</v>
      </c>
      <c r="N29" s="4">
        <v>6.9314447487880004</v>
      </c>
      <c r="O29" s="42">
        <v>0.71999317077299996</v>
      </c>
    </row>
    <row r="30" spans="1:15" ht="13.5" thickBot="1" x14ac:dyDescent="0.25">
      <c r="A30" s="50" t="s">
        <v>67</v>
      </c>
      <c r="B30" s="39">
        <v>1</v>
      </c>
      <c r="C30" s="40">
        <v>8.3333333332999998E-2</v>
      </c>
      <c r="D30" s="4">
        <v>0</v>
      </c>
      <c r="E30" s="4">
        <v>0.18629999999999999</v>
      </c>
      <c r="F30" s="4">
        <v>0</v>
      </c>
      <c r="G30" s="4">
        <v>0</v>
      </c>
      <c r="H30" s="4">
        <v>0.18629999999999999</v>
      </c>
      <c r="I30" s="4">
        <v>0</v>
      </c>
      <c r="J30" s="4">
        <v>0</v>
      </c>
      <c r="K30" s="4">
        <v>0</v>
      </c>
      <c r="L30" s="4">
        <v>0.66666666666600005</v>
      </c>
      <c r="M30" s="41">
        <v>0.37259999999999999</v>
      </c>
      <c r="N30" s="4">
        <v>-0.29406666666600001</v>
      </c>
      <c r="O30" s="42">
        <v>0.37259999999999999</v>
      </c>
    </row>
    <row r="31" spans="1:15" ht="13.5" thickBot="1" x14ac:dyDescent="0.25">
      <c r="A31" s="50" t="s">
        <v>68</v>
      </c>
      <c r="B31" s="39">
        <v>0</v>
      </c>
      <c r="C31" s="40">
        <v>0</v>
      </c>
      <c r="D31" s="4">
        <v>0.19969999999999999</v>
      </c>
      <c r="E31" s="4">
        <v>0.5988</v>
      </c>
      <c r="F31" s="4">
        <v>0.59909999999999997</v>
      </c>
      <c r="G31" s="4">
        <v>0</v>
      </c>
      <c r="H31" s="4">
        <v>0.2994</v>
      </c>
      <c r="I31" s="4">
        <v>0.1996</v>
      </c>
      <c r="J31" s="4">
        <v>0.2994</v>
      </c>
      <c r="K31" s="4">
        <v>0.11982</v>
      </c>
      <c r="L31" s="4">
        <v>0</v>
      </c>
      <c r="M31" s="41">
        <v>2.31582</v>
      </c>
      <c r="N31" s="4">
        <v>2.31582</v>
      </c>
      <c r="O31" s="51" t="s">
        <v>69</v>
      </c>
    </row>
    <row r="32" spans="1:15" ht="13.5" thickBot="1" x14ac:dyDescent="0.25">
      <c r="A32" s="50" t="s">
        <v>70</v>
      </c>
      <c r="B32" s="39">
        <v>147</v>
      </c>
      <c r="C32" s="40">
        <v>12.25</v>
      </c>
      <c r="D32" s="4">
        <v>0</v>
      </c>
      <c r="E32" s="4">
        <v>0</v>
      </c>
      <c r="F32" s="4">
        <v>13.18319</v>
      </c>
      <c r="G32" s="4">
        <v>35.979489999999998</v>
      </c>
      <c r="H32" s="4">
        <v>21.088999999999999</v>
      </c>
      <c r="I32" s="4">
        <v>12.407500000000001</v>
      </c>
      <c r="J32" s="4">
        <v>19.032810000000001</v>
      </c>
      <c r="K32" s="4">
        <v>7.75</v>
      </c>
      <c r="L32" s="4">
        <v>98</v>
      </c>
      <c r="M32" s="41">
        <v>109.44199</v>
      </c>
      <c r="N32" s="4">
        <v>11.441990000000001</v>
      </c>
      <c r="O32" s="42">
        <v>0.74450333333300001</v>
      </c>
    </row>
    <row r="33" spans="1:15" ht="13.5" thickBot="1" x14ac:dyDescent="0.25">
      <c r="A33" s="45" t="s">
        <v>71</v>
      </c>
      <c r="B33" s="46">
        <v>930.576981061899</v>
      </c>
      <c r="C33" s="47">
        <v>77.548081755157995</v>
      </c>
      <c r="D33" s="3">
        <v>47.810270000000003</v>
      </c>
      <c r="E33" s="3">
        <v>48.4039</v>
      </c>
      <c r="F33" s="3">
        <v>164.57408000000001</v>
      </c>
      <c r="G33" s="3">
        <v>105.81162</v>
      </c>
      <c r="H33" s="3">
        <v>100.41132</v>
      </c>
      <c r="I33" s="3">
        <v>94.287390000000002</v>
      </c>
      <c r="J33" s="3">
        <v>102.1925</v>
      </c>
      <c r="K33" s="3">
        <v>64.799629999999993</v>
      </c>
      <c r="L33" s="3">
        <v>620.384654041266</v>
      </c>
      <c r="M33" s="48">
        <v>728.29071000000101</v>
      </c>
      <c r="N33" s="3">
        <v>107.906055958735</v>
      </c>
      <c r="O33" s="49">
        <v>0.78262274354600003</v>
      </c>
    </row>
    <row r="34" spans="1:15" ht="13.5" thickBot="1" x14ac:dyDescent="0.25">
      <c r="A34" s="50" t="s">
        <v>72</v>
      </c>
      <c r="B34" s="39">
        <v>737.29222510725003</v>
      </c>
      <c r="C34" s="40">
        <v>61.441018758936998</v>
      </c>
      <c r="D34" s="4">
        <v>42.202390000000001</v>
      </c>
      <c r="E34" s="4">
        <v>38.20476</v>
      </c>
      <c r="F34" s="4">
        <v>153.02466999999999</v>
      </c>
      <c r="G34" s="4">
        <v>86.667969999999997</v>
      </c>
      <c r="H34" s="4">
        <v>80.828940000000003</v>
      </c>
      <c r="I34" s="4">
        <v>77.363330000000005</v>
      </c>
      <c r="J34" s="4">
        <v>81.712879999999998</v>
      </c>
      <c r="K34" s="4">
        <v>54.115319999999997</v>
      </c>
      <c r="L34" s="4">
        <v>491.52815007150002</v>
      </c>
      <c r="M34" s="41">
        <v>614.12026000000105</v>
      </c>
      <c r="N34" s="4">
        <v>122.592109928501</v>
      </c>
      <c r="O34" s="42">
        <v>0.83294010039300004</v>
      </c>
    </row>
    <row r="35" spans="1:15" ht="13.5" thickBot="1" x14ac:dyDescent="0.25">
      <c r="A35" s="50" t="s">
        <v>73</v>
      </c>
      <c r="B35" s="39">
        <v>193.284755954649</v>
      </c>
      <c r="C35" s="40">
        <v>16.107062996220002</v>
      </c>
      <c r="D35" s="4">
        <v>5.6078799999999998</v>
      </c>
      <c r="E35" s="4">
        <v>10.19914</v>
      </c>
      <c r="F35" s="4">
        <v>11.54941</v>
      </c>
      <c r="G35" s="4">
        <v>19.143650000000001</v>
      </c>
      <c r="H35" s="4">
        <v>19.582380000000001</v>
      </c>
      <c r="I35" s="4">
        <v>16.924060000000001</v>
      </c>
      <c r="J35" s="4">
        <v>20.479620000000001</v>
      </c>
      <c r="K35" s="4">
        <v>10.68431</v>
      </c>
      <c r="L35" s="4">
        <v>128.85650396976601</v>
      </c>
      <c r="M35" s="41">
        <v>114.17045</v>
      </c>
      <c r="N35" s="4">
        <v>-14.686053969765</v>
      </c>
      <c r="O35" s="42">
        <v>0.59068522727499995</v>
      </c>
    </row>
    <row r="36" spans="1:15" ht="13.5" thickBot="1" x14ac:dyDescent="0.25">
      <c r="A36" s="45" t="s">
        <v>74</v>
      </c>
      <c r="B36" s="46">
        <v>441.618731631983</v>
      </c>
      <c r="C36" s="47">
        <v>36.801560969331</v>
      </c>
      <c r="D36" s="3">
        <v>31.731490000000001</v>
      </c>
      <c r="E36" s="3">
        <v>32.8568</v>
      </c>
      <c r="F36" s="3">
        <v>42.766860000000001</v>
      </c>
      <c r="G36" s="3">
        <v>38.324069999999999</v>
      </c>
      <c r="H36" s="3">
        <v>41.09272</v>
      </c>
      <c r="I36" s="3">
        <v>34.729610000000001</v>
      </c>
      <c r="J36" s="3">
        <v>40.404049999999998</v>
      </c>
      <c r="K36" s="3">
        <v>75.868269999999995</v>
      </c>
      <c r="L36" s="3">
        <v>294.41248775465499</v>
      </c>
      <c r="M36" s="48">
        <v>337.77386999999999</v>
      </c>
      <c r="N36" s="3">
        <v>43.361382245344998</v>
      </c>
      <c r="O36" s="49">
        <v>0.76485403767100002</v>
      </c>
    </row>
    <row r="37" spans="1:15" ht="13.5" thickBot="1" x14ac:dyDescent="0.25">
      <c r="A37" s="50" t="s">
        <v>75</v>
      </c>
      <c r="B37" s="39">
        <v>0</v>
      </c>
      <c r="C37" s="40">
        <v>0</v>
      </c>
      <c r="D37" s="4">
        <v>0.135999999999</v>
      </c>
      <c r="E37" s="4">
        <v>0</v>
      </c>
      <c r="F37" s="4">
        <v>3.49</v>
      </c>
      <c r="G37" s="4">
        <v>0</v>
      </c>
      <c r="H37" s="4">
        <v>0</v>
      </c>
      <c r="I37" s="4">
        <v>0</v>
      </c>
      <c r="J37" s="4">
        <v>0</v>
      </c>
      <c r="K37" s="4">
        <v>6.01</v>
      </c>
      <c r="L37" s="4">
        <v>0</v>
      </c>
      <c r="M37" s="41">
        <v>9.6359999999999992</v>
      </c>
      <c r="N37" s="4">
        <v>9.6359999999999992</v>
      </c>
      <c r="O37" s="51" t="s">
        <v>69</v>
      </c>
    </row>
    <row r="38" spans="1:15" ht="13.5" thickBot="1" x14ac:dyDescent="0.25">
      <c r="A38" s="50" t="s">
        <v>76</v>
      </c>
      <c r="B38" s="39">
        <v>43.773711591430001</v>
      </c>
      <c r="C38" s="40">
        <v>3.647809299285</v>
      </c>
      <c r="D38" s="4">
        <v>4.4084899999999996</v>
      </c>
      <c r="E38" s="4">
        <v>2.1051299999999999</v>
      </c>
      <c r="F38" s="4">
        <v>3.16954</v>
      </c>
      <c r="G38" s="4">
        <v>4.4926399999999997</v>
      </c>
      <c r="H38" s="4">
        <v>4.1983800000000002</v>
      </c>
      <c r="I38" s="4">
        <v>3.32464</v>
      </c>
      <c r="J38" s="4">
        <v>3.2692999999999999</v>
      </c>
      <c r="K38" s="4">
        <v>3.70363</v>
      </c>
      <c r="L38" s="4">
        <v>29.182474394286999</v>
      </c>
      <c r="M38" s="41">
        <v>28.671749999999999</v>
      </c>
      <c r="N38" s="4">
        <v>-0.51072439428600003</v>
      </c>
      <c r="O38" s="42">
        <v>0.65499928970099996</v>
      </c>
    </row>
    <row r="39" spans="1:15" ht="13.5" thickBot="1" x14ac:dyDescent="0.25">
      <c r="A39" s="50" t="s">
        <v>77</v>
      </c>
      <c r="B39" s="39">
        <v>155</v>
      </c>
      <c r="C39" s="40">
        <v>12.916666666666</v>
      </c>
      <c r="D39" s="4">
        <v>17.36683</v>
      </c>
      <c r="E39" s="4">
        <v>18.328330000000001</v>
      </c>
      <c r="F39" s="4">
        <v>27.8291</v>
      </c>
      <c r="G39" s="4">
        <v>20.186219999999999</v>
      </c>
      <c r="H39" s="4">
        <v>26.55913</v>
      </c>
      <c r="I39" s="4">
        <v>18.889679999999998</v>
      </c>
      <c r="J39" s="4">
        <v>26.846889999999998</v>
      </c>
      <c r="K39" s="4">
        <v>18.5184</v>
      </c>
      <c r="L39" s="4">
        <v>103.333333333333</v>
      </c>
      <c r="M39" s="41">
        <v>174.52457999999999</v>
      </c>
      <c r="N39" s="4">
        <v>71.191246666666004</v>
      </c>
      <c r="O39" s="42">
        <v>1.1259650322579999</v>
      </c>
    </row>
    <row r="40" spans="1:15" ht="13.5" thickBot="1" x14ac:dyDescent="0.25">
      <c r="A40" s="50" t="s">
        <v>78</v>
      </c>
      <c r="B40" s="39">
        <v>47.939045465623003</v>
      </c>
      <c r="C40" s="40">
        <v>3.9949204554679998</v>
      </c>
      <c r="D40" s="4">
        <v>2.9757199999999999</v>
      </c>
      <c r="E40" s="4">
        <v>2.21366</v>
      </c>
      <c r="F40" s="4">
        <v>1.89066</v>
      </c>
      <c r="G40" s="4">
        <v>4.8791500000000001</v>
      </c>
      <c r="H40" s="4">
        <v>2.6075900000000001</v>
      </c>
      <c r="I40" s="4">
        <v>3.5168599999999999</v>
      </c>
      <c r="J40" s="4">
        <v>4.0104600000000001</v>
      </c>
      <c r="K40" s="4">
        <v>4.97818</v>
      </c>
      <c r="L40" s="4">
        <v>31.959363643749001</v>
      </c>
      <c r="M40" s="41">
        <v>27.072279999999999</v>
      </c>
      <c r="N40" s="4">
        <v>-4.8870836437490004</v>
      </c>
      <c r="O40" s="42">
        <v>0.56472296719799997</v>
      </c>
    </row>
    <row r="41" spans="1:15" ht="13.5" thickBot="1" x14ac:dyDescent="0.25">
      <c r="A41" s="50" t="s">
        <v>79</v>
      </c>
      <c r="B41" s="39">
        <v>39.225557980635003</v>
      </c>
      <c r="C41" s="40">
        <v>3.2687964983860001</v>
      </c>
      <c r="D41" s="4">
        <v>0.31</v>
      </c>
      <c r="E41" s="4">
        <v>0</v>
      </c>
      <c r="F41" s="4">
        <v>0.31369999999999998</v>
      </c>
      <c r="G41" s="4">
        <v>9.7000000000000003E-2</v>
      </c>
      <c r="H41" s="4">
        <v>0.70899999999999996</v>
      </c>
      <c r="I41" s="4">
        <v>0</v>
      </c>
      <c r="J41" s="4">
        <v>8.3000000000000004E-2</v>
      </c>
      <c r="K41" s="4">
        <v>5.3708099999999996</v>
      </c>
      <c r="L41" s="4">
        <v>26.150371987090001</v>
      </c>
      <c r="M41" s="41">
        <v>6.8835100000000002</v>
      </c>
      <c r="N41" s="4">
        <v>-19.26686198709</v>
      </c>
      <c r="O41" s="42">
        <v>0.17548533033899999</v>
      </c>
    </row>
    <row r="42" spans="1:15" ht="13.5" thickBot="1" x14ac:dyDescent="0.25">
      <c r="A42" s="50" t="s">
        <v>80</v>
      </c>
      <c r="B42" s="39">
        <v>0</v>
      </c>
      <c r="C42" s="40">
        <v>0</v>
      </c>
      <c r="D42" s="4">
        <v>0.56647999999999998</v>
      </c>
      <c r="E42" s="4">
        <v>0.56052000000000002</v>
      </c>
      <c r="F42" s="4">
        <v>0.56052000000000002</v>
      </c>
      <c r="G42" s="4">
        <v>0.98090999999999995</v>
      </c>
      <c r="H42" s="4">
        <v>0.70421999999999996</v>
      </c>
      <c r="I42" s="4">
        <v>0.70421999999999996</v>
      </c>
      <c r="J42" s="4">
        <v>0.70421999999999996</v>
      </c>
      <c r="K42" s="4">
        <v>0.70421999999999996</v>
      </c>
      <c r="L42" s="4">
        <v>0</v>
      </c>
      <c r="M42" s="41">
        <v>5.4853100000000001</v>
      </c>
      <c r="N42" s="4">
        <v>5.4853100000000001</v>
      </c>
      <c r="O42" s="51" t="s">
        <v>69</v>
      </c>
    </row>
    <row r="43" spans="1:15" ht="13.5" thickBot="1" x14ac:dyDescent="0.25">
      <c r="A43" s="50" t="s">
        <v>81</v>
      </c>
      <c r="B43" s="39">
        <v>2.6221241083070002</v>
      </c>
      <c r="C43" s="40">
        <v>0.21851034235799999</v>
      </c>
      <c r="D43" s="4">
        <v>0</v>
      </c>
      <c r="E43" s="4">
        <v>0.95277999999999996</v>
      </c>
      <c r="F43" s="4">
        <v>0</v>
      </c>
      <c r="G43" s="4">
        <v>0</v>
      </c>
      <c r="H43" s="4">
        <v>0</v>
      </c>
      <c r="I43" s="4">
        <v>0.1135</v>
      </c>
      <c r="J43" s="4">
        <v>0</v>
      </c>
      <c r="K43" s="4">
        <v>0</v>
      </c>
      <c r="L43" s="4">
        <v>1.7480827388710001</v>
      </c>
      <c r="M43" s="41">
        <v>1.0662799999999999</v>
      </c>
      <c r="N43" s="4">
        <v>-0.68180273887099996</v>
      </c>
      <c r="O43" s="42">
        <v>0.40664741864100001</v>
      </c>
    </row>
    <row r="44" spans="1:15" ht="13.5" thickBot="1" x14ac:dyDescent="0.25">
      <c r="A44" s="50" t="s">
        <v>82</v>
      </c>
      <c r="B44" s="39">
        <v>6</v>
      </c>
      <c r="C44" s="40">
        <v>0.5</v>
      </c>
      <c r="D44" s="4">
        <v>0.99331000000000003</v>
      </c>
      <c r="E44" s="4">
        <v>0.61699999999999999</v>
      </c>
      <c r="F44" s="4">
        <v>0.37630999999999998</v>
      </c>
      <c r="G44" s="4">
        <v>1.51119</v>
      </c>
      <c r="H44" s="4">
        <v>0.18512999999999999</v>
      </c>
      <c r="I44" s="4">
        <v>1.3756699999999999</v>
      </c>
      <c r="J44" s="4">
        <v>0.70301000000000002</v>
      </c>
      <c r="K44" s="4">
        <v>1.4251799999999999</v>
      </c>
      <c r="L44" s="4">
        <v>4</v>
      </c>
      <c r="M44" s="41">
        <v>7.1867999999999999</v>
      </c>
      <c r="N44" s="4">
        <v>3.1867999999999999</v>
      </c>
      <c r="O44" s="42">
        <v>1.1978</v>
      </c>
    </row>
    <row r="45" spans="1:15" ht="13.5" thickBot="1" x14ac:dyDescent="0.25">
      <c r="A45" s="50" t="s">
        <v>83</v>
      </c>
      <c r="B45" s="39">
        <v>146.32373488999201</v>
      </c>
      <c r="C45" s="40">
        <v>12.193644574165999</v>
      </c>
      <c r="D45" s="4">
        <v>4.9746600000000001</v>
      </c>
      <c r="E45" s="4">
        <v>8.0793800000000005</v>
      </c>
      <c r="F45" s="4">
        <v>5.1370300000000002</v>
      </c>
      <c r="G45" s="4">
        <v>6.1769600000000002</v>
      </c>
      <c r="H45" s="4">
        <v>6.12927</v>
      </c>
      <c r="I45" s="4">
        <v>6.80504</v>
      </c>
      <c r="J45" s="4">
        <v>4.7871699999999997</v>
      </c>
      <c r="K45" s="4">
        <v>35.157850000000003</v>
      </c>
      <c r="L45" s="4">
        <v>97.549156593326998</v>
      </c>
      <c r="M45" s="41">
        <v>77.24736</v>
      </c>
      <c r="N45" s="4">
        <v>-20.301796593327001</v>
      </c>
      <c r="O45" s="42">
        <v>0.52792091493600002</v>
      </c>
    </row>
    <row r="46" spans="1:15" ht="13.5" thickBot="1" x14ac:dyDescent="0.25">
      <c r="A46" s="50" t="s">
        <v>84</v>
      </c>
      <c r="B46" s="39">
        <v>0.73455759599299997</v>
      </c>
      <c r="C46" s="40">
        <v>6.1213132998999997E-2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0.48970506399500002</v>
      </c>
      <c r="M46" s="41">
        <v>0</v>
      </c>
      <c r="N46" s="4">
        <v>-0.48970506399500002</v>
      </c>
      <c r="O46" s="42">
        <v>0</v>
      </c>
    </row>
    <row r="47" spans="1:15" ht="13.5" thickBot="1" x14ac:dyDescent="0.25">
      <c r="A47" s="45" t="s">
        <v>85</v>
      </c>
      <c r="B47" s="46">
        <v>10.713202795122999</v>
      </c>
      <c r="C47" s="47">
        <v>0.89276689959300004</v>
      </c>
      <c r="D47" s="3">
        <v>1.3417699999999999</v>
      </c>
      <c r="E47" s="3">
        <v>0.86739999999999995</v>
      </c>
      <c r="F47" s="3">
        <v>0.1827</v>
      </c>
      <c r="G47" s="3">
        <v>5.4870000000000001</v>
      </c>
      <c r="H47" s="3">
        <v>0.76229999999999998</v>
      </c>
      <c r="I47" s="3">
        <v>0.13005</v>
      </c>
      <c r="J47" s="3">
        <v>0</v>
      </c>
      <c r="K47" s="3">
        <v>2.2919200000000002</v>
      </c>
      <c r="L47" s="3">
        <v>7.1421351967479998</v>
      </c>
      <c r="M47" s="48">
        <v>11.063140000000001</v>
      </c>
      <c r="N47" s="3">
        <v>3.9210048032509999</v>
      </c>
      <c r="O47" s="49">
        <v>1.03266410723</v>
      </c>
    </row>
    <row r="48" spans="1:15" ht="13.5" thickBot="1" x14ac:dyDescent="0.25">
      <c r="A48" s="50" t="s">
        <v>86</v>
      </c>
      <c r="B48" s="39">
        <v>0</v>
      </c>
      <c r="C48" s="40">
        <v>0</v>
      </c>
      <c r="D48" s="4">
        <v>0</v>
      </c>
      <c r="E48" s="4">
        <v>0</v>
      </c>
      <c r="F48" s="4">
        <v>0</v>
      </c>
      <c r="G48" s="4">
        <v>5.444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1">
        <v>5.444</v>
      </c>
      <c r="N48" s="4">
        <v>5.444</v>
      </c>
      <c r="O48" s="51" t="s">
        <v>69</v>
      </c>
    </row>
    <row r="49" spans="1:15" ht="13.5" thickBot="1" x14ac:dyDescent="0.25">
      <c r="A49" s="50" t="s">
        <v>87</v>
      </c>
      <c r="B49" s="39">
        <v>0.25924787153000001</v>
      </c>
      <c r="C49" s="40">
        <v>2.1603989293999998E-2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0</v>
      </c>
      <c r="K49" s="4">
        <v>0</v>
      </c>
      <c r="L49" s="4">
        <v>0.17283191435299999</v>
      </c>
      <c r="M49" s="41">
        <v>0</v>
      </c>
      <c r="N49" s="4">
        <v>-0.17283191435299999</v>
      </c>
      <c r="O49" s="42">
        <v>0</v>
      </c>
    </row>
    <row r="50" spans="1:15" ht="13.5" thickBot="1" x14ac:dyDescent="0.25">
      <c r="A50" s="50" t="s">
        <v>88</v>
      </c>
      <c r="B50" s="39">
        <v>4.7952537343759998</v>
      </c>
      <c r="C50" s="40">
        <v>0.399604477864</v>
      </c>
      <c r="D50" s="4">
        <v>0</v>
      </c>
      <c r="E50" s="4">
        <v>0.314</v>
      </c>
      <c r="F50" s="4">
        <v>0</v>
      </c>
      <c r="G50" s="4">
        <v>0</v>
      </c>
      <c r="H50" s="4">
        <v>0</v>
      </c>
      <c r="I50" s="4">
        <v>0</v>
      </c>
      <c r="J50" s="4">
        <v>0</v>
      </c>
      <c r="K50" s="4">
        <v>0</v>
      </c>
      <c r="L50" s="4">
        <v>3.196835822917</v>
      </c>
      <c r="M50" s="41">
        <v>0.314</v>
      </c>
      <c r="N50" s="4">
        <v>-2.8828358229169999</v>
      </c>
      <c r="O50" s="42">
        <v>6.5481415038999999E-2</v>
      </c>
    </row>
    <row r="51" spans="1:15" ht="13.5" thickBot="1" x14ac:dyDescent="0.25">
      <c r="A51" s="50" t="s">
        <v>89</v>
      </c>
      <c r="B51" s="39">
        <v>0</v>
      </c>
      <c r="C51" s="40">
        <v>0</v>
      </c>
      <c r="D51" s="4">
        <v>1.089</v>
      </c>
      <c r="E51" s="4">
        <v>0</v>
      </c>
      <c r="F51" s="4">
        <v>0</v>
      </c>
      <c r="G51" s="4">
        <v>0</v>
      </c>
      <c r="H51" s="4">
        <v>0.76229999999999998</v>
      </c>
      <c r="I51" s="4">
        <v>0</v>
      </c>
      <c r="J51" s="4">
        <v>0</v>
      </c>
      <c r="K51" s="4">
        <v>0</v>
      </c>
      <c r="L51" s="4">
        <v>0</v>
      </c>
      <c r="M51" s="41">
        <v>1.8512999999999999</v>
      </c>
      <c r="N51" s="4">
        <v>1.8512999999999999</v>
      </c>
      <c r="O51" s="51" t="s">
        <v>90</v>
      </c>
    </row>
    <row r="52" spans="1:15" ht="13.5" thickBot="1" x14ac:dyDescent="0.25">
      <c r="A52" s="50" t="s">
        <v>91</v>
      </c>
      <c r="B52" s="39">
        <v>5.658701189217</v>
      </c>
      <c r="C52" s="40">
        <v>0.47155843243399997</v>
      </c>
      <c r="D52" s="4">
        <v>0.25276999999999999</v>
      </c>
      <c r="E52" s="4">
        <v>0.5534</v>
      </c>
      <c r="F52" s="4">
        <v>0.1827</v>
      </c>
      <c r="G52" s="4">
        <v>4.2999999999999997E-2</v>
      </c>
      <c r="H52" s="4">
        <v>0</v>
      </c>
      <c r="I52" s="4">
        <v>0.13005</v>
      </c>
      <c r="J52" s="4">
        <v>0</v>
      </c>
      <c r="K52" s="4">
        <v>2.2919200000000002</v>
      </c>
      <c r="L52" s="4">
        <v>3.7724674594779999</v>
      </c>
      <c r="M52" s="41">
        <v>3.45384</v>
      </c>
      <c r="N52" s="4">
        <v>-0.31862745947799997</v>
      </c>
      <c r="O52" s="42">
        <v>0.61035914152500004</v>
      </c>
    </row>
    <row r="53" spans="1:15" ht="13.5" thickBot="1" x14ac:dyDescent="0.25">
      <c r="A53" s="45" t="s">
        <v>92</v>
      </c>
      <c r="B53" s="46">
        <v>410.60104222595601</v>
      </c>
      <c r="C53" s="47">
        <v>34.216753518829002</v>
      </c>
      <c r="D53" s="3">
        <v>32.629989999999999</v>
      </c>
      <c r="E53" s="3">
        <v>38.62274</v>
      </c>
      <c r="F53" s="3">
        <v>37.253570000000003</v>
      </c>
      <c r="G53" s="3">
        <v>36.200609999999998</v>
      </c>
      <c r="H53" s="3">
        <v>28.434560000000001</v>
      </c>
      <c r="I53" s="3">
        <v>34.407359999999997</v>
      </c>
      <c r="J53" s="3">
        <v>33.774059999999999</v>
      </c>
      <c r="K53" s="3">
        <v>39.951970000000003</v>
      </c>
      <c r="L53" s="3">
        <v>273.73402815063702</v>
      </c>
      <c r="M53" s="48">
        <v>281.27485999999999</v>
      </c>
      <c r="N53" s="3">
        <v>7.5408318493630002</v>
      </c>
      <c r="O53" s="49">
        <v>0.68503201666299995</v>
      </c>
    </row>
    <row r="54" spans="1:15" ht="13.5" thickBot="1" x14ac:dyDescent="0.25">
      <c r="A54" s="50" t="s">
        <v>93</v>
      </c>
      <c r="B54" s="39">
        <v>65.601042225954998</v>
      </c>
      <c r="C54" s="40">
        <v>5.466753518829</v>
      </c>
      <c r="D54" s="4">
        <v>1.2874399999999999</v>
      </c>
      <c r="E54" s="4">
        <v>11.2653</v>
      </c>
      <c r="F54" s="4">
        <v>2.2727400000000002</v>
      </c>
      <c r="G54" s="4">
        <v>0.95831999999999995</v>
      </c>
      <c r="H54" s="4">
        <v>6.1363599999999998</v>
      </c>
      <c r="I54" s="4">
        <v>5.5213099999999997</v>
      </c>
      <c r="J54" s="4">
        <v>0</v>
      </c>
      <c r="K54" s="4">
        <v>2.2457099999999999</v>
      </c>
      <c r="L54" s="4">
        <v>43.734028150637002</v>
      </c>
      <c r="M54" s="41">
        <v>29.687180000000001</v>
      </c>
      <c r="N54" s="4">
        <v>-14.046848150637</v>
      </c>
      <c r="O54" s="42">
        <v>0.45254128581800002</v>
      </c>
    </row>
    <row r="55" spans="1:15" ht="13.5" thickBot="1" x14ac:dyDescent="0.25">
      <c r="A55" s="50" t="s">
        <v>281</v>
      </c>
      <c r="B55" s="39">
        <v>0</v>
      </c>
      <c r="C55" s="40">
        <v>0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1.1159399999999999</v>
      </c>
      <c r="K55" s="4">
        <v>1.488</v>
      </c>
      <c r="L55" s="4">
        <v>0</v>
      </c>
      <c r="M55" s="41">
        <v>2.6039400000000001</v>
      </c>
      <c r="N55" s="4">
        <v>2.6039400000000001</v>
      </c>
      <c r="O55" s="51" t="s">
        <v>90</v>
      </c>
    </row>
    <row r="56" spans="1:15" ht="13.5" thickBot="1" x14ac:dyDescent="0.25">
      <c r="A56" s="50" t="s">
        <v>94</v>
      </c>
      <c r="B56" s="39">
        <v>0</v>
      </c>
      <c r="C56" s="40">
        <v>0</v>
      </c>
      <c r="D56" s="4">
        <v>0</v>
      </c>
      <c r="E56" s="4">
        <v>1.7424999999999999</v>
      </c>
      <c r="F56" s="4">
        <v>6.6792199999999999</v>
      </c>
      <c r="G56" s="4">
        <v>5.18</v>
      </c>
      <c r="H56" s="4">
        <v>-5.18</v>
      </c>
      <c r="I56" s="4">
        <v>0.25</v>
      </c>
      <c r="J56" s="4">
        <v>0</v>
      </c>
      <c r="K56" s="4">
        <v>0</v>
      </c>
      <c r="L56" s="4">
        <v>0</v>
      </c>
      <c r="M56" s="41">
        <v>8.6717200000000005</v>
      </c>
      <c r="N56" s="4">
        <v>8.6717200000000005</v>
      </c>
      <c r="O56" s="51" t="s">
        <v>69</v>
      </c>
    </row>
    <row r="57" spans="1:15" ht="13.5" thickBot="1" x14ac:dyDescent="0.25">
      <c r="A57" s="50" t="s">
        <v>95</v>
      </c>
      <c r="B57" s="39">
        <v>0</v>
      </c>
      <c r="C57" s="40">
        <v>0</v>
      </c>
      <c r="D57" s="4">
        <v>0</v>
      </c>
      <c r="E57" s="4">
        <v>0</v>
      </c>
      <c r="F57" s="4">
        <v>0</v>
      </c>
      <c r="G57" s="4">
        <v>-0.70799999999999996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1">
        <v>-0.70799999999999996</v>
      </c>
      <c r="N57" s="4">
        <v>-0.70799999999999996</v>
      </c>
      <c r="O57" s="51" t="s">
        <v>90</v>
      </c>
    </row>
    <row r="58" spans="1:15" ht="13.5" thickBot="1" x14ac:dyDescent="0.25">
      <c r="A58" s="50" t="s">
        <v>96</v>
      </c>
      <c r="B58" s="39">
        <v>14</v>
      </c>
      <c r="C58" s="40">
        <v>1.1666666666659999</v>
      </c>
      <c r="D58" s="4">
        <v>1.5336799999999999</v>
      </c>
      <c r="E58" s="4">
        <v>0.76229999999999998</v>
      </c>
      <c r="F58" s="4">
        <v>1.16669</v>
      </c>
      <c r="G58" s="4">
        <v>1.0415700000000001</v>
      </c>
      <c r="H58" s="4">
        <v>1.3277399999999999</v>
      </c>
      <c r="I58" s="4">
        <v>1.1343799999999999</v>
      </c>
      <c r="J58" s="4">
        <v>2.2696499999999999</v>
      </c>
      <c r="K58" s="4">
        <v>1.2341899999999999</v>
      </c>
      <c r="L58" s="4">
        <v>9.333333333333</v>
      </c>
      <c r="M58" s="41">
        <v>10.4702</v>
      </c>
      <c r="N58" s="4">
        <v>1.1368666666659999</v>
      </c>
      <c r="O58" s="42">
        <v>0.74787142857099997</v>
      </c>
    </row>
    <row r="59" spans="1:15" ht="13.5" thickBot="1" x14ac:dyDescent="0.25">
      <c r="A59" s="50" t="s">
        <v>97</v>
      </c>
      <c r="B59" s="39">
        <v>2</v>
      </c>
      <c r="C59" s="40">
        <v>0.166666666666</v>
      </c>
      <c r="D59" s="4">
        <v>0</v>
      </c>
      <c r="E59" s="4">
        <v>0</v>
      </c>
      <c r="F59" s="4">
        <v>0.17587</v>
      </c>
      <c r="G59" s="4">
        <v>0.38605</v>
      </c>
      <c r="H59" s="4">
        <v>0.25657000000000002</v>
      </c>
      <c r="I59" s="4">
        <v>0.12867999999999999</v>
      </c>
      <c r="J59" s="4">
        <v>3.1137700000000001</v>
      </c>
      <c r="K59" s="4">
        <v>0.12867999999999999</v>
      </c>
      <c r="L59" s="4">
        <v>1.333333333333</v>
      </c>
      <c r="M59" s="41">
        <v>4.1896199999999997</v>
      </c>
      <c r="N59" s="4">
        <v>2.8562866666660001</v>
      </c>
      <c r="O59" s="42">
        <v>2.0948099999999998</v>
      </c>
    </row>
    <row r="60" spans="1:15" ht="13.5" thickBot="1" x14ac:dyDescent="0.25">
      <c r="A60" s="50" t="s">
        <v>98</v>
      </c>
      <c r="B60" s="39">
        <v>329</v>
      </c>
      <c r="C60" s="40">
        <v>27.416666666666</v>
      </c>
      <c r="D60" s="4">
        <v>29.808869999999999</v>
      </c>
      <c r="E60" s="4">
        <v>24.852640000000001</v>
      </c>
      <c r="F60" s="4">
        <v>26.959050000000001</v>
      </c>
      <c r="G60" s="4">
        <v>29.342669999999998</v>
      </c>
      <c r="H60" s="4">
        <v>25.893889999999999</v>
      </c>
      <c r="I60" s="4">
        <v>27.372990000000001</v>
      </c>
      <c r="J60" s="4">
        <v>27.274699999999999</v>
      </c>
      <c r="K60" s="4">
        <v>34.85539</v>
      </c>
      <c r="L60" s="4">
        <v>219.333333333333</v>
      </c>
      <c r="M60" s="41">
        <v>226.36019999999999</v>
      </c>
      <c r="N60" s="4">
        <v>7.0268666666659998</v>
      </c>
      <c r="O60" s="42">
        <v>0.68802492401199999</v>
      </c>
    </row>
    <row r="61" spans="1:15" ht="13.5" thickBot="1" x14ac:dyDescent="0.25">
      <c r="A61" s="45" t="s">
        <v>269</v>
      </c>
      <c r="B61" s="46">
        <v>0</v>
      </c>
      <c r="C61" s="47">
        <v>0</v>
      </c>
      <c r="D61" s="3">
        <v>0</v>
      </c>
      <c r="E61" s="3">
        <v>0</v>
      </c>
      <c r="F61" s="3">
        <v>0</v>
      </c>
      <c r="G61" s="3">
        <v>0</v>
      </c>
      <c r="H61" s="3">
        <v>5.18</v>
      </c>
      <c r="I61" s="3">
        <v>0</v>
      </c>
      <c r="J61" s="3">
        <v>12.689</v>
      </c>
      <c r="K61" s="3">
        <v>0</v>
      </c>
      <c r="L61" s="3">
        <v>0</v>
      </c>
      <c r="M61" s="48">
        <v>17.869</v>
      </c>
      <c r="N61" s="3">
        <v>17.869</v>
      </c>
      <c r="O61" s="55" t="s">
        <v>69</v>
      </c>
    </row>
    <row r="62" spans="1:15" ht="13.5" thickBot="1" x14ac:dyDescent="0.25">
      <c r="A62" s="50" t="s">
        <v>270</v>
      </c>
      <c r="B62" s="39">
        <v>0</v>
      </c>
      <c r="C62" s="40">
        <v>0</v>
      </c>
      <c r="D62" s="4">
        <v>0</v>
      </c>
      <c r="E62" s="4">
        <v>0</v>
      </c>
      <c r="F62" s="4">
        <v>0</v>
      </c>
      <c r="G62" s="4">
        <v>0</v>
      </c>
      <c r="H62" s="4">
        <v>5.18</v>
      </c>
      <c r="I62" s="4">
        <v>0</v>
      </c>
      <c r="J62" s="4">
        <v>12.689</v>
      </c>
      <c r="K62" s="4">
        <v>0</v>
      </c>
      <c r="L62" s="4">
        <v>0</v>
      </c>
      <c r="M62" s="41">
        <v>17.869</v>
      </c>
      <c r="N62" s="4">
        <v>17.869</v>
      </c>
      <c r="O62" s="51" t="s">
        <v>69</v>
      </c>
    </row>
    <row r="63" spans="1:15" ht="13.5" thickBot="1" x14ac:dyDescent="0.25">
      <c r="A63" s="44" t="s">
        <v>99</v>
      </c>
      <c r="B63" s="39">
        <v>814.1296172177</v>
      </c>
      <c r="C63" s="40">
        <v>67.844134768141004</v>
      </c>
      <c r="D63" s="4">
        <v>100.26</v>
      </c>
      <c r="E63" s="4">
        <v>89.817999999999998</v>
      </c>
      <c r="F63" s="4">
        <v>9.234</v>
      </c>
      <c r="G63" s="4">
        <v>40.759</v>
      </c>
      <c r="H63" s="4">
        <v>36.420999999999999</v>
      </c>
      <c r="I63" s="4">
        <v>32.057000000000002</v>
      </c>
      <c r="J63" s="4">
        <v>39.014000000000003</v>
      </c>
      <c r="K63" s="4">
        <v>35.847999999999999</v>
      </c>
      <c r="L63" s="4">
        <v>542.75307814513405</v>
      </c>
      <c r="M63" s="41">
        <v>383.411</v>
      </c>
      <c r="N63" s="4">
        <v>-159.342078145133</v>
      </c>
      <c r="O63" s="42">
        <v>0.47094589349299998</v>
      </c>
    </row>
    <row r="64" spans="1:15" ht="13.5" thickBot="1" x14ac:dyDescent="0.25">
      <c r="A64" s="45" t="s">
        <v>100</v>
      </c>
      <c r="B64" s="46">
        <v>814.1296172177</v>
      </c>
      <c r="C64" s="47">
        <v>67.844134768141004</v>
      </c>
      <c r="D64" s="3">
        <v>100.26</v>
      </c>
      <c r="E64" s="3">
        <v>89.817999999999998</v>
      </c>
      <c r="F64" s="3">
        <v>9.234</v>
      </c>
      <c r="G64" s="3">
        <v>40.759</v>
      </c>
      <c r="H64" s="3">
        <v>36.420999999999999</v>
      </c>
      <c r="I64" s="3">
        <v>32.057000000000002</v>
      </c>
      <c r="J64" s="3">
        <v>39.014000000000003</v>
      </c>
      <c r="K64" s="3">
        <v>35.847999999999999</v>
      </c>
      <c r="L64" s="3">
        <v>542.75307814513405</v>
      </c>
      <c r="M64" s="48">
        <v>383.411</v>
      </c>
      <c r="N64" s="3">
        <v>-159.342078145133</v>
      </c>
      <c r="O64" s="49">
        <v>0.47094589349299998</v>
      </c>
    </row>
    <row r="65" spans="1:15" ht="13.5" thickBot="1" x14ac:dyDescent="0.25">
      <c r="A65" s="50" t="s">
        <v>101</v>
      </c>
      <c r="B65" s="39">
        <v>199.51245789035099</v>
      </c>
      <c r="C65" s="40">
        <v>16.626038157528999</v>
      </c>
      <c r="D65" s="4">
        <v>16.989999999999998</v>
      </c>
      <c r="E65" s="4">
        <v>15.617000000000001</v>
      </c>
      <c r="F65" s="4">
        <v>-40.026000000000003</v>
      </c>
      <c r="G65" s="4">
        <v>10.683999999999999</v>
      </c>
      <c r="H65" s="4">
        <v>11.534000000000001</v>
      </c>
      <c r="I65" s="4">
        <v>12.115</v>
      </c>
      <c r="J65" s="4">
        <v>12.292</v>
      </c>
      <c r="K65" s="4">
        <v>12.46</v>
      </c>
      <c r="L65" s="4">
        <v>133.00830526023401</v>
      </c>
      <c r="M65" s="41">
        <v>51.665999999999002</v>
      </c>
      <c r="N65" s="4">
        <v>-81.342305260233005</v>
      </c>
      <c r="O65" s="42">
        <v>0.25896127262500002</v>
      </c>
    </row>
    <row r="66" spans="1:15" ht="13.5" thickBot="1" x14ac:dyDescent="0.25">
      <c r="A66" s="50" t="s">
        <v>102</v>
      </c>
      <c r="B66" s="39">
        <v>169</v>
      </c>
      <c r="C66" s="40">
        <v>14.083333333333</v>
      </c>
      <c r="D66" s="4">
        <v>23.768000000000001</v>
      </c>
      <c r="E66" s="4">
        <v>13.589</v>
      </c>
      <c r="F66" s="4">
        <v>14.898999999999999</v>
      </c>
      <c r="G66" s="4">
        <v>14.911</v>
      </c>
      <c r="H66" s="4">
        <v>14.98</v>
      </c>
      <c r="I66" s="4">
        <v>10.775</v>
      </c>
      <c r="J66" s="4">
        <v>17.731000000000002</v>
      </c>
      <c r="K66" s="4">
        <v>15.036</v>
      </c>
      <c r="L66" s="4">
        <v>112.666666666667</v>
      </c>
      <c r="M66" s="41">
        <v>125.68899999999999</v>
      </c>
      <c r="N66" s="4">
        <v>13.022333333333</v>
      </c>
      <c r="O66" s="42">
        <v>0.74372189349100004</v>
      </c>
    </row>
    <row r="67" spans="1:15" ht="13.5" thickBot="1" x14ac:dyDescent="0.25">
      <c r="A67" s="50" t="s">
        <v>103</v>
      </c>
      <c r="B67" s="39">
        <v>445.61715932734899</v>
      </c>
      <c r="C67" s="40">
        <v>37.134763277278999</v>
      </c>
      <c r="D67" s="4">
        <v>59.502000000000002</v>
      </c>
      <c r="E67" s="4">
        <v>60.612000000000002</v>
      </c>
      <c r="F67" s="4">
        <v>34.360999999999997</v>
      </c>
      <c r="G67" s="4">
        <v>15.164</v>
      </c>
      <c r="H67" s="4">
        <v>9.907</v>
      </c>
      <c r="I67" s="4">
        <v>9.1669999999999998</v>
      </c>
      <c r="J67" s="4">
        <v>8.9909999999999997</v>
      </c>
      <c r="K67" s="4">
        <v>8.3520000000000003</v>
      </c>
      <c r="L67" s="4">
        <v>297.07810621823302</v>
      </c>
      <c r="M67" s="41">
        <v>206.05600000000001</v>
      </c>
      <c r="N67" s="4">
        <v>-91.022106218231997</v>
      </c>
      <c r="O67" s="42">
        <v>0.462405891889</v>
      </c>
    </row>
    <row r="68" spans="1:15" ht="13.5" thickBot="1" x14ac:dyDescent="0.25">
      <c r="A68" s="52" t="s">
        <v>104</v>
      </c>
      <c r="B68" s="46">
        <v>1814.8220734102399</v>
      </c>
      <c r="C68" s="47">
        <v>151.23517278418601</v>
      </c>
      <c r="D68" s="3">
        <v>104.34227</v>
      </c>
      <c r="E68" s="3">
        <v>79.37576</v>
      </c>
      <c r="F68" s="3">
        <v>128.69358</v>
      </c>
      <c r="G68" s="3">
        <v>95.942220000000006</v>
      </c>
      <c r="H68" s="3">
        <v>99.643969999999996</v>
      </c>
      <c r="I68" s="3">
        <v>99.585570000000004</v>
      </c>
      <c r="J68" s="3">
        <v>82.420879999999997</v>
      </c>
      <c r="K68" s="3">
        <v>66.346760000000003</v>
      </c>
      <c r="L68" s="3">
        <v>1209.8813822734901</v>
      </c>
      <c r="M68" s="48">
        <v>756.351010000001</v>
      </c>
      <c r="N68" s="3">
        <v>-453.53037227349103</v>
      </c>
      <c r="O68" s="49">
        <v>0.41676317534399998</v>
      </c>
    </row>
    <row r="69" spans="1:15" ht="13.5" thickBot="1" x14ac:dyDescent="0.25">
      <c r="A69" s="44" t="s">
        <v>105</v>
      </c>
      <c r="B69" s="39">
        <v>838.55759321449398</v>
      </c>
      <c r="C69" s="40">
        <v>69.879799434540999</v>
      </c>
      <c r="D69" s="4">
        <v>20.35117</v>
      </c>
      <c r="E69" s="4">
        <v>5.1537499999999996</v>
      </c>
      <c r="F69" s="4">
        <v>24.754799999999999</v>
      </c>
      <c r="G69" s="4">
        <v>13.59305</v>
      </c>
      <c r="H69" s="4">
        <v>22.139900000000001</v>
      </c>
      <c r="I69" s="4">
        <v>17.590900000000001</v>
      </c>
      <c r="J69" s="4">
        <v>5.9476000000000004</v>
      </c>
      <c r="K69" s="4">
        <v>3.74411</v>
      </c>
      <c r="L69" s="4">
        <v>559.03839547632901</v>
      </c>
      <c r="M69" s="41">
        <v>113.27528</v>
      </c>
      <c r="N69" s="4">
        <v>-445.76311547632901</v>
      </c>
      <c r="O69" s="42">
        <v>0.135083482537</v>
      </c>
    </row>
    <row r="70" spans="1:15" ht="13.5" thickBot="1" x14ac:dyDescent="0.25">
      <c r="A70" s="53" t="s">
        <v>106</v>
      </c>
      <c r="B70" s="39">
        <v>838.55759321449398</v>
      </c>
      <c r="C70" s="40">
        <v>69.879799434540999</v>
      </c>
      <c r="D70" s="4">
        <v>20.35117</v>
      </c>
      <c r="E70" s="4">
        <v>5.1537499999999996</v>
      </c>
      <c r="F70" s="4">
        <v>24.754799999999999</v>
      </c>
      <c r="G70" s="4">
        <v>13.59305</v>
      </c>
      <c r="H70" s="4">
        <v>22.139900000000001</v>
      </c>
      <c r="I70" s="4">
        <v>17.590900000000001</v>
      </c>
      <c r="J70" s="4">
        <v>5.9476000000000004</v>
      </c>
      <c r="K70" s="4">
        <v>3.74411</v>
      </c>
      <c r="L70" s="4">
        <v>559.03839547632901</v>
      </c>
      <c r="M70" s="41">
        <v>113.27528</v>
      </c>
      <c r="N70" s="4">
        <v>-445.76311547632901</v>
      </c>
      <c r="O70" s="42">
        <v>0.135083482537</v>
      </c>
    </row>
    <row r="71" spans="1:15" ht="13.5" thickBot="1" x14ac:dyDescent="0.25">
      <c r="A71" s="50" t="s">
        <v>107</v>
      </c>
      <c r="B71" s="39">
        <v>81.743977379157997</v>
      </c>
      <c r="C71" s="40">
        <v>6.8119981149289996</v>
      </c>
      <c r="D71" s="4">
        <v>0</v>
      </c>
      <c r="E71" s="4">
        <v>2.5291399999999999</v>
      </c>
      <c r="F71" s="4">
        <v>22.65671</v>
      </c>
      <c r="G71" s="4">
        <v>11.53</v>
      </c>
      <c r="H71" s="4">
        <v>20.117460000000001</v>
      </c>
      <c r="I71" s="4">
        <v>12.30667</v>
      </c>
      <c r="J71" s="4">
        <v>0</v>
      </c>
      <c r="K71" s="4">
        <v>0</v>
      </c>
      <c r="L71" s="4">
        <v>54.495984919438001</v>
      </c>
      <c r="M71" s="41">
        <v>69.139979999999994</v>
      </c>
      <c r="N71" s="4">
        <v>14.643995080561</v>
      </c>
      <c r="O71" s="42">
        <v>0.84581130276100003</v>
      </c>
    </row>
    <row r="72" spans="1:15" ht="13.5" thickBot="1" x14ac:dyDescent="0.25">
      <c r="A72" s="50" t="s">
        <v>108</v>
      </c>
      <c r="B72" s="39">
        <v>106.393433658183</v>
      </c>
      <c r="C72" s="40">
        <v>8.8661194715150007</v>
      </c>
      <c r="D72" s="4">
        <v>6.0458999999999996</v>
      </c>
      <c r="E72" s="4">
        <v>0</v>
      </c>
      <c r="F72" s="4">
        <v>0.13896</v>
      </c>
      <c r="G72" s="4">
        <v>0.13855999999999999</v>
      </c>
      <c r="H72" s="4">
        <v>0.13696</v>
      </c>
      <c r="I72" s="4">
        <v>3.3919999999999999</v>
      </c>
      <c r="J72" s="4">
        <v>3.16113</v>
      </c>
      <c r="K72" s="4">
        <v>0</v>
      </c>
      <c r="L72" s="4">
        <v>70.928955772121995</v>
      </c>
      <c r="M72" s="41">
        <v>13.01351</v>
      </c>
      <c r="N72" s="4">
        <v>-57.915445772121998</v>
      </c>
      <c r="O72" s="42">
        <v>0.122314973326</v>
      </c>
    </row>
    <row r="73" spans="1:15" ht="13.5" thickBot="1" x14ac:dyDescent="0.25">
      <c r="A73" s="50" t="s">
        <v>109</v>
      </c>
      <c r="B73" s="39">
        <v>593.30619393268398</v>
      </c>
      <c r="C73" s="40">
        <v>49.442182827723002</v>
      </c>
      <c r="D73" s="4">
        <v>0</v>
      </c>
      <c r="E73" s="4">
        <v>0.72358</v>
      </c>
      <c r="F73" s="4">
        <v>0</v>
      </c>
      <c r="G73" s="4">
        <v>0</v>
      </c>
      <c r="H73" s="4">
        <v>0.97555999999999998</v>
      </c>
      <c r="I73" s="4">
        <v>0</v>
      </c>
      <c r="J73" s="4">
        <v>0.45979999999999999</v>
      </c>
      <c r="K73" s="4">
        <v>0</v>
      </c>
      <c r="L73" s="4">
        <v>395.53746262178902</v>
      </c>
      <c r="M73" s="41">
        <v>2.1589399999999999</v>
      </c>
      <c r="N73" s="4">
        <v>-393.37852262178899</v>
      </c>
      <c r="O73" s="42">
        <v>3.638829363E-3</v>
      </c>
    </row>
    <row r="74" spans="1:15" ht="13.5" thickBot="1" x14ac:dyDescent="0.25">
      <c r="A74" s="50" t="s">
        <v>110</v>
      </c>
      <c r="B74" s="39">
        <v>57.113988244467997</v>
      </c>
      <c r="C74" s="40">
        <v>4.759499020372</v>
      </c>
      <c r="D74" s="4">
        <v>14.30527</v>
      </c>
      <c r="E74" s="4">
        <v>1.90103</v>
      </c>
      <c r="F74" s="4">
        <v>1.95913</v>
      </c>
      <c r="G74" s="4">
        <v>1.92449</v>
      </c>
      <c r="H74" s="4">
        <v>0.90991999999999995</v>
      </c>
      <c r="I74" s="4">
        <v>1.8922300000000001</v>
      </c>
      <c r="J74" s="4">
        <v>2.32667</v>
      </c>
      <c r="K74" s="4">
        <v>3.74411</v>
      </c>
      <c r="L74" s="4">
        <v>38.075992162977997</v>
      </c>
      <c r="M74" s="41">
        <v>28.96285</v>
      </c>
      <c r="N74" s="4">
        <v>-9.1131421629780007</v>
      </c>
      <c r="O74" s="42">
        <v>0.50710606788699997</v>
      </c>
    </row>
    <row r="75" spans="1:15" ht="13.5" thickBot="1" x14ac:dyDescent="0.25">
      <c r="A75" s="54" t="s">
        <v>111</v>
      </c>
      <c r="B75" s="46">
        <v>0</v>
      </c>
      <c r="C75" s="47">
        <v>0</v>
      </c>
      <c r="D75" s="3">
        <v>0.23400000000000001</v>
      </c>
      <c r="E75" s="3">
        <v>0</v>
      </c>
      <c r="F75" s="3">
        <v>17.745999999999999</v>
      </c>
      <c r="G75" s="3">
        <v>10.252000000000001</v>
      </c>
      <c r="H75" s="3">
        <v>3.0179999999999998</v>
      </c>
      <c r="I75" s="3">
        <v>3.7850000000000001</v>
      </c>
      <c r="J75" s="3">
        <v>0</v>
      </c>
      <c r="K75" s="3">
        <v>0</v>
      </c>
      <c r="L75" s="3">
        <v>0</v>
      </c>
      <c r="M75" s="48">
        <v>35.034999999999997</v>
      </c>
      <c r="N75" s="3">
        <v>35.034999999999997</v>
      </c>
      <c r="O75" s="55" t="s">
        <v>69</v>
      </c>
    </row>
    <row r="76" spans="1:15" ht="13.5" thickBot="1" x14ac:dyDescent="0.25">
      <c r="A76" s="45" t="s">
        <v>112</v>
      </c>
      <c r="B76" s="46">
        <v>0</v>
      </c>
      <c r="C76" s="47">
        <v>0</v>
      </c>
      <c r="D76" s="3">
        <v>0.23400000000000001</v>
      </c>
      <c r="E76" s="3">
        <v>0</v>
      </c>
      <c r="F76" s="3">
        <v>1.4670000000000001</v>
      </c>
      <c r="G76" s="3">
        <v>10.252000000000001</v>
      </c>
      <c r="H76" s="3">
        <v>3.0179999999999998</v>
      </c>
      <c r="I76" s="3">
        <v>0</v>
      </c>
      <c r="J76" s="3">
        <v>0</v>
      </c>
      <c r="K76" s="3">
        <v>0</v>
      </c>
      <c r="L76" s="3">
        <v>0</v>
      </c>
      <c r="M76" s="48">
        <v>14.971</v>
      </c>
      <c r="N76" s="3">
        <v>14.971</v>
      </c>
      <c r="O76" s="55" t="s">
        <v>69</v>
      </c>
    </row>
    <row r="77" spans="1:15" ht="13.5" thickBot="1" x14ac:dyDescent="0.25">
      <c r="A77" s="50" t="s">
        <v>113</v>
      </c>
      <c r="B77" s="39">
        <v>0</v>
      </c>
      <c r="C77" s="40">
        <v>0</v>
      </c>
      <c r="D77" s="4">
        <v>0.23400000000000001</v>
      </c>
      <c r="E77" s="4">
        <v>0</v>
      </c>
      <c r="F77" s="4">
        <v>1.4670000000000001</v>
      </c>
      <c r="G77" s="4">
        <v>10.252000000000001</v>
      </c>
      <c r="H77" s="4">
        <v>3.0179999999999998</v>
      </c>
      <c r="I77" s="4">
        <v>0</v>
      </c>
      <c r="J77" s="4">
        <v>0</v>
      </c>
      <c r="K77" s="4">
        <v>0</v>
      </c>
      <c r="L77" s="4">
        <v>0</v>
      </c>
      <c r="M77" s="41">
        <v>14.971</v>
      </c>
      <c r="N77" s="4">
        <v>14.971</v>
      </c>
      <c r="O77" s="51" t="s">
        <v>69</v>
      </c>
    </row>
    <row r="78" spans="1:15" ht="13.5" thickBot="1" x14ac:dyDescent="0.25">
      <c r="A78" s="45" t="s">
        <v>114</v>
      </c>
      <c r="B78" s="46">
        <v>0</v>
      </c>
      <c r="C78" s="47">
        <v>0</v>
      </c>
      <c r="D78" s="3">
        <v>0</v>
      </c>
      <c r="E78" s="3">
        <v>0</v>
      </c>
      <c r="F78" s="3">
        <v>16.279</v>
      </c>
      <c r="G78" s="3">
        <v>0</v>
      </c>
      <c r="H78" s="3">
        <v>0</v>
      </c>
      <c r="I78" s="3">
        <v>3.7850000000000001</v>
      </c>
      <c r="J78" s="3">
        <v>0</v>
      </c>
      <c r="K78" s="3">
        <v>0</v>
      </c>
      <c r="L78" s="3">
        <v>0</v>
      </c>
      <c r="M78" s="48">
        <v>20.064</v>
      </c>
      <c r="N78" s="3">
        <v>20.064</v>
      </c>
      <c r="O78" s="55" t="s">
        <v>69</v>
      </c>
    </row>
    <row r="79" spans="1:15" ht="13.5" thickBot="1" x14ac:dyDescent="0.25">
      <c r="A79" s="50" t="s">
        <v>278</v>
      </c>
      <c r="B79" s="39">
        <v>0</v>
      </c>
      <c r="C79" s="40">
        <v>0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3.7850000000000001</v>
      </c>
      <c r="J79" s="4">
        <v>0</v>
      </c>
      <c r="K79" s="4">
        <v>0</v>
      </c>
      <c r="L79" s="4">
        <v>0</v>
      </c>
      <c r="M79" s="41">
        <v>3.7850000000000001</v>
      </c>
      <c r="N79" s="4">
        <v>3.7850000000000001</v>
      </c>
      <c r="O79" s="51" t="s">
        <v>69</v>
      </c>
    </row>
    <row r="80" spans="1:15" ht="13.5" thickBot="1" x14ac:dyDescent="0.25">
      <c r="A80" s="50" t="s">
        <v>115</v>
      </c>
      <c r="B80" s="39">
        <v>0</v>
      </c>
      <c r="C80" s="40">
        <v>0</v>
      </c>
      <c r="D80" s="4">
        <v>0</v>
      </c>
      <c r="E80" s="4">
        <v>0</v>
      </c>
      <c r="F80" s="4">
        <v>16.279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1">
        <v>16.279</v>
      </c>
      <c r="N80" s="4">
        <v>16.279</v>
      </c>
      <c r="O80" s="51" t="s">
        <v>69</v>
      </c>
    </row>
    <row r="81" spans="1:15" ht="13.5" thickBot="1" x14ac:dyDescent="0.25">
      <c r="A81" s="44" t="s">
        <v>116</v>
      </c>
      <c r="B81" s="39">
        <v>976.26448019574298</v>
      </c>
      <c r="C81" s="40">
        <v>81.355373349645006</v>
      </c>
      <c r="D81" s="4">
        <v>83.757099999999994</v>
      </c>
      <c r="E81" s="4">
        <v>74.222009999999997</v>
      </c>
      <c r="F81" s="4">
        <v>86.192779999999999</v>
      </c>
      <c r="G81" s="4">
        <v>72.097170000000006</v>
      </c>
      <c r="H81" s="4">
        <v>74.486069999999998</v>
      </c>
      <c r="I81" s="4">
        <v>78.209670000000003</v>
      </c>
      <c r="J81" s="4">
        <v>76.473280000000003</v>
      </c>
      <c r="K81" s="4">
        <v>62.602649999999997</v>
      </c>
      <c r="L81" s="4">
        <v>650.84298679716198</v>
      </c>
      <c r="M81" s="41">
        <v>608.04073000000096</v>
      </c>
      <c r="N81" s="4">
        <v>-42.802256797161</v>
      </c>
      <c r="O81" s="42">
        <v>0.62282377607100003</v>
      </c>
    </row>
    <row r="82" spans="1:15" ht="13.5" thickBot="1" x14ac:dyDescent="0.25">
      <c r="A82" s="45" t="s">
        <v>117</v>
      </c>
      <c r="B82" s="46">
        <v>3.6965248910390001</v>
      </c>
      <c r="C82" s="47">
        <v>0.308043740919</v>
      </c>
      <c r="D82" s="3">
        <v>-8.8800000000000007E-3</v>
      </c>
      <c r="E82" s="3">
        <v>0.26879999999999998</v>
      </c>
      <c r="F82" s="3">
        <v>0.26879999999999998</v>
      </c>
      <c r="G82" s="3">
        <v>0.19067000000000001</v>
      </c>
      <c r="H82" s="3">
        <v>0.24926999999999999</v>
      </c>
      <c r="I82" s="3">
        <v>0.24926999999999999</v>
      </c>
      <c r="J82" s="3">
        <v>1.2522899999999999</v>
      </c>
      <c r="K82" s="3">
        <v>0.50002000000000002</v>
      </c>
      <c r="L82" s="3">
        <v>2.4643499273590002</v>
      </c>
      <c r="M82" s="48">
        <v>2.97024</v>
      </c>
      <c r="N82" s="3">
        <v>0.50589007263999997</v>
      </c>
      <c r="O82" s="49">
        <v>0.80352225064100002</v>
      </c>
    </row>
    <row r="83" spans="1:15" ht="13.5" thickBot="1" x14ac:dyDescent="0.25">
      <c r="A83" s="50" t="s">
        <v>118</v>
      </c>
      <c r="B83" s="39">
        <v>3.6965248910390001</v>
      </c>
      <c r="C83" s="40">
        <v>0.308043740919</v>
      </c>
      <c r="D83" s="4">
        <v>-8.8800000000000007E-3</v>
      </c>
      <c r="E83" s="4">
        <v>0.26879999999999998</v>
      </c>
      <c r="F83" s="4">
        <v>0.26879999999999998</v>
      </c>
      <c r="G83" s="4">
        <v>0.19067000000000001</v>
      </c>
      <c r="H83" s="4">
        <v>0.24926999999999999</v>
      </c>
      <c r="I83" s="4">
        <v>0.24926999999999999</v>
      </c>
      <c r="J83" s="4">
        <v>1.2522899999999999</v>
      </c>
      <c r="K83" s="4">
        <v>0.50002000000000002</v>
      </c>
      <c r="L83" s="4">
        <v>2.4643499273590002</v>
      </c>
      <c r="M83" s="41">
        <v>2.97024</v>
      </c>
      <c r="N83" s="4">
        <v>0.50589007263999997</v>
      </c>
      <c r="O83" s="42">
        <v>0.80352225064100002</v>
      </c>
    </row>
    <row r="84" spans="1:15" ht="13.5" thickBot="1" x14ac:dyDescent="0.25">
      <c r="A84" s="45" t="s">
        <v>119</v>
      </c>
      <c r="B84" s="46">
        <v>44.055442081705003</v>
      </c>
      <c r="C84" s="47">
        <v>3.6712868401419998</v>
      </c>
      <c r="D84" s="3">
        <v>10.559329999999999</v>
      </c>
      <c r="E84" s="3">
        <v>0</v>
      </c>
      <c r="F84" s="3">
        <v>4.7249999999999996</v>
      </c>
      <c r="G84" s="3">
        <v>9.3149999999999995</v>
      </c>
      <c r="H84" s="3">
        <v>0</v>
      </c>
      <c r="I84" s="3">
        <v>0</v>
      </c>
      <c r="J84" s="3">
        <v>8.91</v>
      </c>
      <c r="K84" s="3">
        <v>0</v>
      </c>
      <c r="L84" s="3">
        <v>29.370294721137</v>
      </c>
      <c r="M84" s="48">
        <v>33.509329999999999</v>
      </c>
      <c r="N84" s="3">
        <v>4.139035278862</v>
      </c>
      <c r="O84" s="49">
        <v>0.76061726807399999</v>
      </c>
    </row>
    <row r="85" spans="1:15" ht="13.5" thickBot="1" x14ac:dyDescent="0.25">
      <c r="A85" s="50" t="s">
        <v>120</v>
      </c>
      <c r="B85" s="39">
        <v>34.215211267605</v>
      </c>
      <c r="C85" s="40">
        <v>2.8512676056330002</v>
      </c>
      <c r="D85" s="4">
        <v>4.59</v>
      </c>
      <c r="E85" s="4">
        <v>0</v>
      </c>
      <c r="F85" s="4">
        <v>4.7249999999999996</v>
      </c>
      <c r="G85" s="4">
        <v>9.3149999999999995</v>
      </c>
      <c r="H85" s="4">
        <v>0</v>
      </c>
      <c r="I85" s="4">
        <v>0</v>
      </c>
      <c r="J85" s="4">
        <v>8.91</v>
      </c>
      <c r="K85" s="4">
        <v>0</v>
      </c>
      <c r="L85" s="4">
        <v>22.810140845069999</v>
      </c>
      <c r="M85" s="41">
        <v>27.54</v>
      </c>
      <c r="N85" s="4">
        <v>4.7298591549289997</v>
      </c>
      <c r="O85" s="42">
        <v>0.80490515708300003</v>
      </c>
    </row>
    <row r="86" spans="1:15" ht="13.5" thickBot="1" x14ac:dyDescent="0.25">
      <c r="A86" s="50" t="s">
        <v>121</v>
      </c>
      <c r="B86" s="39">
        <v>9.8402308140989998</v>
      </c>
      <c r="C86" s="40">
        <v>0.82001923450799996</v>
      </c>
      <c r="D86" s="4">
        <v>5.9693300000000002</v>
      </c>
      <c r="E86" s="4">
        <v>0</v>
      </c>
      <c r="F86" s="4">
        <v>0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6.5601538760659999</v>
      </c>
      <c r="M86" s="41">
        <v>5.9693300000000002</v>
      </c>
      <c r="N86" s="4">
        <v>-0.59082387606599995</v>
      </c>
      <c r="O86" s="42">
        <v>0.60662499821100002</v>
      </c>
    </row>
    <row r="87" spans="1:15" ht="13.5" thickBot="1" x14ac:dyDescent="0.25">
      <c r="A87" s="45" t="s">
        <v>122</v>
      </c>
      <c r="B87" s="46">
        <v>817.90337533529998</v>
      </c>
      <c r="C87" s="47">
        <v>68.158614611274999</v>
      </c>
      <c r="D87" s="3">
        <v>68.146900000000002</v>
      </c>
      <c r="E87" s="3">
        <v>68.328609999999998</v>
      </c>
      <c r="F87" s="3">
        <v>40.866300000000003</v>
      </c>
      <c r="G87" s="3">
        <v>56.344189999999998</v>
      </c>
      <c r="H87" s="3">
        <v>62.570880000000002</v>
      </c>
      <c r="I87" s="3">
        <v>65.721800000000002</v>
      </c>
      <c r="J87" s="3">
        <v>62.810389999999998</v>
      </c>
      <c r="K87" s="3">
        <v>59.280029999999996</v>
      </c>
      <c r="L87" s="3">
        <v>545.26891689019999</v>
      </c>
      <c r="M87" s="48">
        <v>484.06909999999999</v>
      </c>
      <c r="N87" s="3">
        <v>-61.199816890199003</v>
      </c>
      <c r="O87" s="49">
        <v>0.59184142601300005</v>
      </c>
    </row>
    <row r="88" spans="1:15" ht="13.5" thickBot="1" x14ac:dyDescent="0.25">
      <c r="A88" s="50" t="s">
        <v>123</v>
      </c>
      <c r="B88" s="39">
        <v>780.68835338380404</v>
      </c>
      <c r="C88" s="40">
        <v>65.057362781983002</v>
      </c>
      <c r="D88" s="4">
        <v>46.259500000000003</v>
      </c>
      <c r="E88" s="4">
        <v>46.259500000000003</v>
      </c>
      <c r="F88" s="4">
        <v>36.79139</v>
      </c>
      <c r="G88" s="4">
        <v>36.79139</v>
      </c>
      <c r="H88" s="4">
        <v>36.79139</v>
      </c>
      <c r="I88" s="4">
        <v>36.79139</v>
      </c>
      <c r="J88" s="4">
        <v>36.79139</v>
      </c>
      <c r="K88" s="4">
        <v>36.79139</v>
      </c>
      <c r="L88" s="4">
        <v>520.45890225587004</v>
      </c>
      <c r="M88" s="41">
        <v>313.26733999999999</v>
      </c>
      <c r="N88" s="4">
        <v>-207.191562255869</v>
      </c>
      <c r="O88" s="42">
        <v>0.40127067176300002</v>
      </c>
    </row>
    <row r="89" spans="1:15" ht="13.5" thickBot="1" x14ac:dyDescent="0.25">
      <c r="A89" s="50" t="s">
        <v>124</v>
      </c>
      <c r="B89" s="39">
        <v>0</v>
      </c>
      <c r="C89" s="40">
        <v>0</v>
      </c>
      <c r="D89" s="4">
        <v>18.818370000000002</v>
      </c>
      <c r="E89" s="4">
        <v>18.818370000000002</v>
      </c>
      <c r="F89" s="4">
        <v>1.0164</v>
      </c>
      <c r="G89" s="4">
        <v>19.552800000000001</v>
      </c>
      <c r="H89" s="4">
        <v>19.552800000000001</v>
      </c>
      <c r="I89" s="4">
        <v>23.1828</v>
      </c>
      <c r="J89" s="4">
        <v>23.1828</v>
      </c>
      <c r="K89" s="4">
        <v>19.552800000000001</v>
      </c>
      <c r="L89" s="4">
        <v>0</v>
      </c>
      <c r="M89" s="41">
        <v>143.67714000000001</v>
      </c>
      <c r="N89" s="4">
        <v>143.67714000000001</v>
      </c>
      <c r="O89" s="51" t="s">
        <v>90</v>
      </c>
    </row>
    <row r="90" spans="1:15" ht="13.5" thickBot="1" x14ac:dyDescent="0.25">
      <c r="A90" s="50" t="s">
        <v>125</v>
      </c>
      <c r="B90" s="39">
        <v>0.59405940593999995</v>
      </c>
      <c r="C90" s="40">
        <v>4.9504950494999998E-2</v>
      </c>
      <c r="D90" s="4">
        <v>0</v>
      </c>
      <c r="E90" s="4">
        <v>0.48399999999999999</v>
      </c>
      <c r="F90" s="4">
        <v>0</v>
      </c>
      <c r="G90" s="4">
        <v>0</v>
      </c>
      <c r="H90" s="4">
        <v>0</v>
      </c>
      <c r="I90" s="4">
        <v>2.7589999999999999</v>
      </c>
      <c r="J90" s="4">
        <v>0</v>
      </c>
      <c r="K90" s="4">
        <v>0</v>
      </c>
      <c r="L90" s="4">
        <v>0.39603960395999999</v>
      </c>
      <c r="M90" s="41">
        <v>3.2429999999999999</v>
      </c>
      <c r="N90" s="4">
        <v>2.846960396039</v>
      </c>
      <c r="O90" s="42">
        <v>5.4590500000000004</v>
      </c>
    </row>
    <row r="91" spans="1:15" ht="13.5" thickBot="1" x14ac:dyDescent="0.25">
      <c r="A91" s="50" t="s">
        <v>126</v>
      </c>
      <c r="B91" s="39">
        <v>36.620962545555003</v>
      </c>
      <c r="C91" s="40">
        <v>3.051746878796</v>
      </c>
      <c r="D91" s="4">
        <v>3.0690300000000001</v>
      </c>
      <c r="E91" s="4">
        <v>2.76674</v>
      </c>
      <c r="F91" s="4">
        <v>3.0585100000000001</v>
      </c>
      <c r="G91" s="4">
        <v>0</v>
      </c>
      <c r="H91" s="4">
        <v>6.2266899999999996</v>
      </c>
      <c r="I91" s="4">
        <v>2.98861</v>
      </c>
      <c r="J91" s="4">
        <v>2.8361999999999998</v>
      </c>
      <c r="K91" s="4">
        <v>2.9358399999999998</v>
      </c>
      <c r="L91" s="4">
        <v>24.41397503037</v>
      </c>
      <c r="M91" s="41">
        <v>23.881620000000002</v>
      </c>
      <c r="N91" s="4">
        <v>-0.53235503036999998</v>
      </c>
      <c r="O91" s="42">
        <v>0.65212977322099996</v>
      </c>
    </row>
    <row r="92" spans="1:15" ht="13.5" thickBot="1" x14ac:dyDescent="0.25">
      <c r="A92" s="45" t="s">
        <v>127</v>
      </c>
      <c r="B92" s="46">
        <v>110.609137887698</v>
      </c>
      <c r="C92" s="47">
        <v>9.2174281573079995</v>
      </c>
      <c r="D92" s="3">
        <v>5.0597500000000002</v>
      </c>
      <c r="E92" s="3">
        <v>5.6246</v>
      </c>
      <c r="F92" s="3">
        <v>40.332680000000003</v>
      </c>
      <c r="G92" s="3">
        <v>6.2473099999999997</v>
      </c>
      <c r="H92" s="3">
        <v>11.66592</v>
      </c>
      <c r="I92" s="3">
        <v>12.2386</v>
      </c>
      <c r="J92" s="3">
        <v>3.5005999999999999</v>
      </c>
      <c r="K92" s="3">
        <v>2.8226</v>
      </c>
      <c r="L92" s="3">
        <v>73.739425258465005</v>
      </c>
      <c r="M92" s="48">
        <v>87.492059999999995</v>
      </c>
      <c r="N92" s="3">
        <v>13.752634741533999</v>
      </c>
      <c r="O92" s="49">
        <v>0.79100209685</v>
      </c>
    </row>
    <row r="93" spans="1:15" ht="13.5" thickBot="1" x14ac:dyDescent="0.25">
      <c r="A93" s="50" t="s">
        <v>128</v>
      </c>
      <c r="B93" s="39">
        <v>0</v>
      </c>
      <c r="C93" s="40">
        <v>0</v>
      </c>
      <c r="D93" s="4">
        <v>0</v>
      </c>
      <c r="E93" s="4">
        <v>0</v>
      </c>
      <c r="F93" s="4">
        <v>10.406000000000001</v>
      </c>
      <c r="G93" s="4">
        <v>0</v>
      </c>
      <c r="H93" s="4">
        <v>0</v>
      </c>
      <c r="I93" s="4">
        <v>0</v>
      </c>
      <c r="J93" s="4">
        <v>0</v>
      </c>
      <c r="K93" s="4">
        <v>0</v>
      </c>
      <c r="L93" s="4">
        <v>0</v>
      </c>
      <c r="M93" s="41">
        <v>10.406000000000001</v>
      </c>
      <c r="N93" s="4">
        <v>10.406000000000001</v>
      </c>
      <c r="O93" s="51" t="s">
        <v>90</v>
      </c>
    </row>
    <row r="94" spans="1:15" ht="13.5" thickBot="1" x14ac:dyDescent="0.25">
      <c r="A94" s="50" t="s">
        <v>129</v>
      </c>
      <c r="B94" s="39">
        <v>52.169875832538999</v>
      </c>
      <c r="C94" s="40">
        <v>4.3474896527110003</v>
      </c>
      <c r="D94" s="4">
        <v>2.2371500000000002</v>
      </c>
      <c r="E94" s="4">
        <v>2.802</v>
      </c>
      <c r="F94" s="4">
        <v>24.894939999999998</v>
      </c>
      <c r="G94" s="4">
        <v>2.8802099999999999</v>
      </c>
      <c r="H94" s="4">
        <v>7.2582199999999997</v>
      </c>
      <c r="I94" s="4">
        <v>0</v>
      </c>
      <c r="J94" s="4">
        <v>0</v>
      </c>
      <c r="K94" s="4">
        <v>0</v>
      </c>
      <c r="L94" s="4">
        <v>34.779917221692003</v>
      </c>
      <c r="M94" s="41">
        <v>40.072519999999997</v>
      </c>
      <c r="N94" s="4">
        <v>5.2926027783069998</v>
      </c>
      <c r="O94" s="42">
        <v>0.76811607005899996</v>
      </c>
    </row>
    <row r="95" spans="1:15" ht="13.5" thickBot="1" x14ac:dyDescent="0.25">
      <c r="A95" s="50" t="s">
        <v>130</v>
      </c>
      <c r="B95" s="39">
        <v>14.570881283533</v>
      </c>
      <c r="C95" s="40">
        <v>1.214240106961</v>
      </c>
      <c r="D95" s="4">
        <v>0</v>
      </c>
      <c r="E95" s="4">
        <v>0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  <c r="K95" s="4">
        <v>0</v>
      </c>
      <c r="L95" s="4">
        <v>9.7139208556890004</v>
      </c>
      <c r="M95" s="41">
        <v>0</v>
      </c>
      <c r="N95" s="4">
        <v>-9.7139208556890004</v>
      </c>
      <c r="O95" s="42">
        <v>0</v>
      </c>
    </row>
    <row r="96" spans="1:15" ht="13.5" thickBot="1" x14ac:dyDescent="0.25">
      <c r="A96" s="50" t="s">
        <v>131</v>
      </c>
      <c r="B96" s="39">
        <v>5.7632035130370003</v>
      </c>
      <c r="C96" s="40">
        <v>0.48026695941899999</v>
      </c>
      <c r="D96" s="4">
        <v>0</v>
      </c>
      <c r="E96" s="4">
        <v>0</v>
      </c>
      <c r="F96" s="4">
        <v>0</v>
      </c>
      <c r="G96" s="4">
        <v>0</v>
      </c>
      <c r="H96" s="4">
        <v>0</v>
      </c>
      <c r="I96" s="4">
        <v>1.597</v>
      </c>
      <c r="J96" s="4">
        <v>0</v>
      </c>
      <c r="K96" s="4">
        <v>0</v>
      </c>
      <c r="L96" s="4">
        <v>3.842135675358</v>
      </c>
      <c r="M96" s="41">
        <v>1.597</v>
      </c>
      <c r="N96" s="4">
        <v>-2.2451356753580001</v>
      </c>
      <c r="O96" s="42">
        <v>0.27710282942199999</v>
      </c>
    </row>
    <row r="97" spans="1:15" ht="13.5" thickBot="1" x14ac:dyDescent="0.25">
      <c r="A97" s="50" t="s">
        <v>132</v>
      </c>
      <c r="B97" s="39">
        <v>38.105177258586998</v>
      </c>
      <c r="C97" s="40">
        <v>3.175431438215</v>
      </c>
      <c r="D97" s="4">
        <v>2.8226</v>
      </c>
      <c r="E97" s="4">
        <v>2.8226</v>
      </c>
      <c r="F97" s="4">
        <v>5.0317400000000001</v>
      </c>
      <c r="G97" s="4">
        <v>2.8226</v>
      </c>
      <c r="H97" s="4">
        <v>2.8226</v>
      </c>
      <c r="I97" s="4">
        <v>10.6416</v>
      </c>
      <c r="J97" s="4">
        <v>3.5005999999999999</v>
      </c>
      <c r="K97" s="4">
        <v>2.8226</v>
      </c>
      <c r="L97" s="4">
        <v>25.403451505724998</v>
      </c>
      <c r="M97" s="41">
        <v>33.286940000000001</v>
      </c>
      <c r="N97" s="4">
        <v>7.8834884942740002</v>
      </c>
      <c r="O97" s="42">
        <v>0.873554262039</v>
      </c>
    </row>
    <row r="98" spans="1:15" ht="13.5" thickBot="1" x14ac:dyDescent="0.25">
      <c r="A98" s="50" t="s">
        <v>133</v>
      </c>
      <c r="B98" s="39">
        <v>0</v>
      </c>
      <c r="C98" s="40">
        <v>0</v>
      </c>
      <c r="D98" s="4">
        <v>0</v>
      </c>
      <c r="E98" s="4">
        <v>0</v>
      </c>
      <c r="F98" s="4">
        <v>0</v>
      </c>
      <c r="G98" s="4">
        <v>0.54449999999999998</v>
      </c>
      <c r="H98" s="4">
        <v>1.5851</v>
      </c>
      <c r="I98" s="4">
        <v>0</v>
      </c>
      <c r="J98" s="4">
        <v>0</v>
      </c>
      <c r="K98" s="4">
        <v>0</v>
      </c>
      <c r="L98" s="4">
        <v>0</v>
      </c>
      <c r="M98" s="41">
        <v>2.1295999999999999</v>
      </c>
      <c r="N98" s="4">
        <v>2.1295999999999999</v>
      </c>
      <c r="O98" s="51" t="s">
        <v>69</v>
      </c>
    </row>
    <row r="99" spans="1:15" ht="13.5" thickBot="1" x14ac:dyDescent="0.25">
      <c r="A99" s="43" t="s">
        <v>134</v>
      </c>
      <c r="B99" s="39">
        <v>26039.8967514939</v>
      </c>
      <c r="C99" s="40">
        <v>2169.9913959578198</v>
      </c>
      <c r="D99" s="4">
        <v>2037.87103</v>
      </c>
      <c r="E99" s="4">
        <v>2008.51377</v>
      </c>
      <c r="F99" s="4">
        <v>2199.2929800000102</v>
      </c>
      <c r="G99" s="4">
        <v>2042.04439000001</v>
      </c>
      <c r="H99" s="4">
        <v>2023.6288099999999</v>
      </c>
      <c r="I99" s="4">
        <v>2069.4475400000001</v>
      </c>
      <c r="J99" s="4">
        <v>2627.02531</v>
      </c>
      <c r="K99" s="4">
        <v>2118.7591499999999</v>
      </c>
      <c r="L99" s="4">
        <v>17359.931167662598</v>
      </c>
      <c r="M99" s="41">
        <v>17126.582979999999</v>
      </c>
      <c r="N99" s="4">
        <v>-233.34818766258499</v>
      </c>
      <c r="O99" s="42">
        <v>0.65770548721599997</v>
      </c>
    </row>
    <row r="100" spans="1:15" ht="13.5" thickBot="1" x14ac:dyDescent="0.25">
      <c r="A100" s="54" t="s">
        <v>135</v>
      </c>
      <c r="B100" s="46">
        <v>19199.8967514939</v>
      </c>
      <c r="C100" s="47">
        <v>1599.99139595783</v>
      </c>
      <c r="D100" s="3">
        <v>1499.2919999999999</v>
      </c>
      <c r="E100" s="3">
        <v>1479.665</v>
      </c>
      <c r="F100" s="3">
        <v>1620.3209999999999</v>
      </c>
      <c r="G100" s="3">
        <v>1501.5040000000099</v>
      </c>
      <c r="H100" s="3">
        <v>1487.961</v>
      </c>
      <c r="I100" s="3">
        <v>1521.9369999999999</v>
      </c>
      <c r="J100" s="3">
        <v>1931.9659999999999</v>
      </c>
      <c r="K100" s="3">
        <v>1558.0540000000001</v>
      </c>
      <c r="L100" s="3">
        <v>12799.9311676626</v>
      </c>
      <c r="M100" s="48">
        <v>12600.7</v>
      </c>
      <c r="N100" s="3">
        <v>-199.231167662589</v>
      </c>
      <c r="O100" s="49">
        <v>0.65628998755000001</v>
      </c>
    </row>
    <row r="101" spans="1:15" ht="13.5" thickBot="1" x14ac:dyDescent="0.25">
      <c r="A101" s="45" t="s">
        <v>136</v>
      </c>
      <c r="B101" s="46">
        <v>18999.999999999902</v>
      </c>
      <c r="C101" s="47">
        <v>1583.3333333333301</v>
      </c>
      <c r="D101" s="3">
        <v>1481.8920000000001</v>
      </c>
      <c r="E101" s="3">
        <v>1455.4590000000001</v>
      </c>
      <c r="F101" s="3">
        <v>1607.5329999999999</v>
      </c>
      <c r="G101" s="3">
        <v>1501.5040000000099</v>
      </c>
      <c r="H101" s="3">
        <v>1487.961</v>
      </c>
      <c r="I101" s="3">
        <v>1502.587</v>
      </c>
      <c r="J101" s="3">
        <v>1909.566</v>
      </c>
      <c r="K101" s="3">
        <v>1548.454</v>
      </c>
      <c r="L101" s="3">
        <v>12666.666666666601</v>
      </c>
      <c r="M101" s="48">
        <v>12494.956</v>
      </c>
      <c r="N101" s="3">
        <v>-171.710666666615</v>
      </c>
      <c r="O101" s="49">
        <v>0.65762926315699999</v>
      </c>
    </row>
    <row r="102" spans="1:15" ht="13.5" thickBot="1" x14ac:dyDescent="0.25">
      <c r="A102" s="50" t="s">
        <v>137</v>
      </c>
      <c r="B102" s="39">
        <v>18999.999999999902</v>
      </c>
      <c r="C102" s="40">
        <v>1583.3333333333301</v>
      </c>
      <c r="D102" s="4">
        <v>1481.8920000000001</v>
      </c>
      <c r="E102" s="4">
        <v>1455.4590000000001</v>
      </c>
      <c r="F102" s="4">
        <v>1607.5329999999999</v>
      </c>
      <c r="G102" s="4">
        <v>1501.5040000000099</v>
      </c>
      <c r="H102" s="4">
        <v>1487.961</v>
      </c>
      <c r="I102" s="4">
        <v>1502.587</v>
      </c>
      <c r="J102" s="4">
        <v>1909.566</v>
      </c>
      <c r="K102" s="4">
        <v>1548.454</v>
      </c>
      <c r="L102" s="4">
        <v>12666.666666666601</v>
      </c>
      <c r="M102" s="41">
        <v>12494.956</v>
      </c>
      <c r="N102" s="4">
        <v>-171.710666666615</v>
      </c>
      <c r="O102" s="42">
        <v>0.65762926315699999</v>
      </c>
    </row>
    <row r="103" spans="1:15" ht="13.5" thickBot="1" x14ac:dyDescent="0.25">
      <c r="A103" s="45" t="s">
        <v>138</v>
      </c>
      <c r="B103" s="46">
        <v>154.61575149396299</v>
      </c>
      <c r="C103" s="47">
        <v>12.884645957829999</v>
      </c>
      <c r="D103" s="3">
        <v>2.4</v>
      </c>
      <c r="E103" s="3">
        <v>8.75</v>
      </c>
      <c r="F103" s="3">
        <v>0</v>
      </c>
      <c r="G103" s="3">
        <v>0</v>
      </c>
      <c r="H103" s="3">
        <v>0</v>
      </c>
      <c r="I103" s="3">
        <v>18.600000000000001</v>
      </c>
      <c r="J103" s="3">
        <v>17.399999999999999</v>
      </c>
      <c r="K103" s="3">
        <v>9.6</v>
      </c>
      <c r="L103" s="3">
        <v>103.077167662642</v>
      </c>
      <c r="M103" s="48">
        <v>56.75</v>
      </c>
      <c r="N103" s="3">
        <v>-46.327167662641997</v>
      </c>
      <c r="O103" s="49">
        <v>0.367038930067</v>
      </c>
    </row>
    <row r="104" spans="1:15" ht="13.5" thickBot="1" x14ac:dyDescent="0.25">
      <c r="A104" s="50" t="s">
        <v>139</v>
      </c>
      <c r="B104" s="39">
        <v>154.61575149396299</v>
      </c>
      <c r="C104" s="40">
        <v>12.884645957829999</v>
      </c>
      <c r="D104" s="4">
        <v>2.4</v>
      </c>
      <c r="E104" s="4">
        <v>8.75</v>
      </c>
      <c r="F104" s="4">
        <v>0</v>
      </c>
      <c r="G104" s="4">
        <v>0</v>
      </c>
      <c r="H104" s="4">
        <v>0</v>
      </c>
      <c r="I104" s="4">
        <v>18.600000000000001</v>
      </c>
      <c r="J104" s="4">
        <v>17.399999999999999</v>
      </c>
      <c r="K104" s="4">
        <v>9.6</v>
      </c>
      <c r="L104" s="4">
        <v>103.077167662642</v>
      </c>
      <c r="M104" s="41">
        <v>56.75</v>
      </c>
      <c r="N104" s="4">
        <v>-46.327167662641997</v>
      </c>
      <c r="O104" s="42">
        <v>0.367038930067</v>
      </c>
    </row>
    <row r="105" spans="1:15" ht="13.5" thickBot="1" x14ac:dyDescent="0.25">
      <c r="A105" s="45" t="s">
        <v>140</v>
      </c>
      <c r="B105" s="46">
        <v>45.280999999999999</v>
      </c>
      <c r="C105" s="47">
        <v>3.7734166666659998</v>
      </c>
      <c r="D105" s="3">
        <v>0</v>
      </c>
      <c r="E105" s="3">
        <v>10.456</v>
      </c>
      <c r="F105" s="3">
        <v>12.788</v>
      </c>
      <c r="G105" s="3">
        <v>0</v>
      </c>
      <c r="H105" s="3">
        <v>0</v>
      </c>
      <c r="I105" s="3">
        <v>0</v>
      </c>
      <c r="J105" s="3">
        <v>0</v>
      </c>
      <c r="K105" s="3">
        <v>0</v>
      </c>
      <c r="L105" s="3">
        <v>30.187333333333001</v>
      </c>
      <c r="M105" s="48">
        <v>23.244</v>
      </c>
      <c r="N105" s="3">
        <v>-6.9433333333330003</v>
      </c>
      <c r="O105" s="49">
        <v>0.51332788586800004</v>
      </c>
    </row>
    <row r="106" spans="1:15" ht="13.5" thickBot="1" x14ac:dyDescent="0.25">
      <c r="A106" s="50" t="s">
        <v>141</v>
      </c>
      <c r="B106" s="39">
        <v>45.280999999999999</v>
      </c>
      <c r="C106" s="40">
        <v>3.7734166666659998</v>
      </c>
      <c r="D106" s="4">
        <v>0</v>
      </c>
      <c r="E106" s="4">
        <v>10.456</v>
      </c>
      <c r="F106" s="4">
        <v>12.788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30.187333333333001</v>
      </c>
      <c r="M106" s="41">
        <v>23.244</v>
      </c>
      <c r="N106" s="4">
        <v>-6.9433333333330003</v>
      </c>
      <c r="O106" s="42">
        <v>0.51332788586800004</v>
      </c>
    </row>
    <row r="107" spans="1:15" ht="13.5" thickBot="1" x14ac:dyDescent="0.25">
      <c r="A107" s="53" t="s">
        <v>142</v>
      </c>
      <c r="B107" s="39">
        <v>0</v>
      </c>
      <c r="C107" s="40">
        <v>0</v>
      </c>
      <c r="D107" s="4">
        <v>15</v>
      </c>
      <c r="E107" s="4">
        <v>5</v>
      </c>
      <c r="F107" s="4">
        <v>0</v>
      </c>
      <c r="G107" s="4">
        <v>0</v>
      </c>
      <c r="H107" s="4">
        <v>0</v>
      </c>
      <c r="I107" s="4">
        <v>0.75</v>
      </c>
      <c r="J107" s="4">
        <v>5</v>
      </c>
      <c r="K107" s="4">
        <v>0</v>
      </c>
      <c r="L107" s="4">
        <v>0</v>
      </c>
      <c r="M107" s="41">
        <v>25.75</v>
      </c>
      <c r="N107" s="4">
        <v>25.75</v>
      </c>
      <c r="O107" s="51" t="s">
        <v>69</v>
      </c>
    </row>
    <row r="108" spans="1:15" ht="13.5" thickBot="1" x14ac:dyDescent="0.25">
      <c r="A108" s="50" t="s">
        <v>143</v>
      </c>
      <c r="B108" s="39">
        <v>0</v>
      </c>
      <c r="C108" s="40">
        <v>0</v>
      </c>
      <c r="D108" s="4">
        <v>15</v>
      </c>
      <c r="E108" s="4">
        <v>5</v>
      </c>
      <c r="F108" s="4">
        <v>0</v>
      </c>
      <c r="G108" s="4">
        <v>0</v>
      </c>
      <c r="H108" s="4">
        <v>0</v>
      </c>
      <c r="I108" s="4">
        <v>0.75</v>
      </c>
      <c r="J108" s="4">
        <v>5</v>
      </c>
      <c r="K108" s="4">
        <v>0</v>
      </c>
      <c r="L108" s="4">
        <v>0</v>
      </c>
      <c r="M108" s="41">
        <v>25.75</v>
      </c>
      <c r="N108" s="4">
        <v>25.75</v>
      </c>
      <c r="O108" s="51" t="s">
        <v>69</v>
      </c>
    </row>
    <row r="109" spans="1:15" ht="13.5" thickBot="1" x14ac:dyDescent="0.25">
      <c r="A109" s="44" t="s">
        <v>144</v>
      </c>
      <c r="B109" s="39">
        <v>6460</v>
      </c>
      <c r="C109" s="40">
        <v>538.33333333333303</v>
      </c>
      <c r="D109" s="4">
        <v>508.93984999999998</v>
      </c>
      <c r="E109" s="4">
        <v>499.53025000000002</v>
      </c>
      <c r="F109" s="4">
        <v>546.56625000000099</v>
      </c>
      <c r="G109" s="4">
        <v>510.51100000000201</v>
      </c>
      <c r="H109" s="4">
        <v>505.90825000000001</v>
      </c>
      <c r="I109" s="4">
        <v>517.45925</v>
      </c>
      <c r="J109" s="4">
        <v>656.86865</v>
      </c>
      <c r="K109" s="4">
        <v>529.73616000000004</v>
      </c>
      <c r="L109" s="4">
        <v>4306.6666666666697</v>
      </c>
      <c r="M109" s="41">
        <v>4275.5196599999999</v>
      </c>
      <c r="N109" s="4">
        <v>-31.147006666660999</v>
      </c>
      <c r="O109" s="42">
        <v>0.66184514860599997</v>
      </c>
    </row>
    <row r="110" spans="1:15" ht="13.5" thickBot="1" x14ac:dyDescent="0.25">
      <c r="A110" s="45" t="s">
        <v>145</v>
      </c>
      <c r="B110" s="46">
        <v>1710</v>
      </c>
      <c r="C110" s="47">
        <v>142.5</v>
      </c>
      <c r="D110" s="3">
        <v>134.71684999999999</v>
      </c>
      <c r="E110" s="3">
        <v>132.22800000000001</v>
      </c>
      <c r="F110" s="3">
        <v>144.68299999999999</v>
      </c>
      <c r="G110" s="3">
        <v>135.13500000000101</v>
      </c>
      <c r="H110" s="3">
        <v>133.91800000000001</v>
      </c>
      <c r="I110" s="3">
        <v>136.97499999999999</v>
      </c>
      <c r="J110" s="3">
        <v>173.87715</v>
      </c>
      <c r="K110" s="3">
        <v>140.22266999999999</v>
      </c>
      <c r="L110" s="3">
        <v>1140</v>
      </c>
      <c r="M110" s="48">
        <v>1131.75567</v>
      </c>
      <c r="N110" s="3">
        <v>-8.2443300000009998</v>
      </c>
      <c r="O110" s="49">
        <v>0.66184542105199995</v>
      </c>
    </row>
    <row r="111" spans="1:15" ht="13.5" thickBot="1" x14ac:dyDescent="0.25">
      <c r="A111" s="50" t="s">
        <v>146</v>
      </c>
      <c r="B111" s="39">
        <v>1710</v>
      </c>
      <c r="C111" s="40">
        <v>142.5</v>
      </c>
      <c r="D111" s="4">
        <v>134.71684999999999</v>
      </c>
      <c r="E111" s="4">
        <v>132.22800000000001</v>
      </c>
      <c r="F111" s="4">
        <v>144.68299999999999</v>
      </c>
      <c r="G111" s="4">
        <v>135.13500000000101</v>
      </c>
      <c r="H111" s="4">
        <v>133.91800000000001</v>
      </c>
      <c r="I111" s="4">
        <v>136.97499999999999</v>
      </c>
      <c r="J111" s="4">
        <v>173.87715</v>
      </c>
      <c r="K111" s="4">
        <v>140.22266999999999</v>
      </c>
      <c r="L111" s="4">
        <v>1140</v>
      </c>
      <c r="M111" s="41">
        <v>1131.75567</v>
      </c>
      <c r="N111" s="4">
        <v>-8.2443300000009998</v>
      </c>
      <c r="O111" s="42">
        <v>0.66184542105199995</v>
      </c>
    </row>
    <row r="112" spans="1:15" ht="13.5" thickBot="1" x14ac:dyDescent="0.25">
      <c r="A112" s="45" t="s">
        <v>147</v>
      </c>
      <c r="B112" s="46">
        <v>4749.99999999999</v>
      </c>
      <c r="C112" s="47">
        <v>395.83333333333297</v>
      </c>
      <c r="D112" s="3">
        <v>374.22300000000001</v>
      </c>
      <c r="E112" s="3">
        <v>367.30225000000002</v>
      </c>
      <c r="F112" s="3">
        <v>401.883250000001</v>
      </c>
      <c r="G112" s="3">
        <v>375.37600000000202</v>
      </c>
      <c r="H112" s="3">
        <v>371.99025</v>
      </c>
      <c r="I112" s="3">
        <v>380.48424999999997</v>
      </c>
      <c r="J112" s="3">
        <v>482.99149999999997</v>
      </c>
      <c r="K112" s="3">
        <v>389.51348999999999</v>
      </c>
      <c r="L112" s="3">
        <v>3166.6666666666601</v>
      </c>
      <c r="M112" s="48">
        <v>3143.7639899999999</v>
      </c>
      <c r="N112" s="3">
        <v>-22.90267666666</v>
      </c>
      <c r="O112" s="49">
        <v>0.66184505052599996</v>
      </c>
    </row>
    <row r="113" spans="1:15" ht="13.5" thickBot="1" x14ac:dyDescent="0.25">
      <c r="A113" s="50" t="s">
        <v>148</v>
      </c>
      <c r="B113" s="39">
        <v>4749.99999999999</v>
      </c>
      <c r="C113" s="40">
        <v>395.83333333333297</v>
      </c>
      <c r="D113" s="4">
        <v>374.22300000000001</v>
      </c>
      <c r="E113" s="4">
        <v>367.30225000000002</v>
      </c>
      <c r="F113" s="4">
        <v>401.883250000001</v>
      </c>
      <c r="G113" s="4">
        <v>375.37600000000202</v>
      </c>
      <c r="H113" s="4">
        <v>371.99025</v>
      </c>
      <c r="I113" s="4">
        <v>380.48424999999997</v>
      </c>
      <c r="J113" s="4">
        <v>482.99149999999997</v>
      </c>
      <c r="K113" s="4">
        <v>389.51348999999999</v>
      </c>
      <c r="L113" s="4">
        <v>3166.6666666666601</v>
      </c>
      <c r="M113" s="41">
        <v>3143.7639899999999</v>
      </c>
      <c r="N113" s="4">
        <v>-22.90267666666</v>
      </c>
      <c r="O113" s="42">
        <v>0.66184505052599996</v>
      </c>
    </row>
    <row r="114" spans="1:15" ht="13.5" thickBot="1" x14ac:dyDescent="0.25">
      <c r="A114" s="44" t="s">
        <v>149</v>
      </c>
      <c r="B114" s="39">
        <v>380.00000000000199</v>
      </c>
      <c r="C114" s="40">
        <v>31.666666666666</v>
      </c>
      <c r="D114" s="4">
        <v>29.63918</v>
      </c>
      <c r="E114" s="4">
        <v>29.318519999999999</v>
      </c>
      <c r="F114" s="4">
        <v>32.405729999999998</v>
      </c>
      <c r="G114" s="4">
        <v>30.029389999999999</v>
      </c>
      <c r="H114" s="4">
        <v>29.75956</v>
      </c>
      <c r="I114" s="4">
        <v>30.051290000000002</v>
      </c>
      <c r="J114" s="4">
        <v>38.190660000000001</v>
      </c>
      <c r="K114" s="4">
        <v>30.968990000000002</v>
      </c>
      <c r="L114" s="4">
        <v>253.333333333334</v>
      </c>
      <c r="M114" s="41">
        <v>250.36331999999999</v>
      </c>
      <c r="N114" s="4">
        <v>-2.9700133333340002</v>
      </c>
      <c r="O114" s="42">
        <v>0.658850842105</v>
      </c>
    </row>
    <row r="115" spans="1:15" ht="13.5" thickBot="1" x14ac:dyDescent="0.25">
      <c r="A115" s="45" t="s">
        <v>150</v>
      </c>
      <c r="B115" s="46">
        <v>380.00000000000199</v>
      </c>
      <c r="C115" s="47">
        <v>31.666666666666</v>
      </c>
      <c r="D115" s="3">
        <v>29.63918</v>
      </c>
      <c r="E115" s="3">
        <v>29.318519999999999</v>
      </c>
      <c r="F115" s="3">
        <v>32.405729999999998</v>
      </c>
      <c r="G115" s="3">
        <v>30.029389999999999</v>
      </c>
      <c r="H115" s="3">
        <v>29.75956</v>
      </c>
      <c r="I115" s="3">
        <v>30.051290000000002</v>
      </c>
      <c r="J115" s="3">
        <v>38.190660000000001</v>
      </c>
      <c r="K115" s="3">
        <v>30.968990000000002</v>
      </c>
      <c r="L115" s="3">
        <v>253.333333333334</v>
      </c>
      <c r="M115" s="48">
        <v>250.36331999999999</v>
      </c>
      <c r="N115" s="3">
        <v>-2.9700133333340002</v>
      </c>
      <c r="O115" s="49">
        <v>0.658850842105</v>
      </c>
    </row>
    <row r="116" spans="1:15" ht="13.5" thickBot="1" x14ac:dyDescent="0.25">
      <c r="A116" s="50" t="s">
        <v>151</v>
      </c>
      <c r="B116" s="39">
        <v>380.00000000000199</v>
      </c>
      <c r="C116" s="40">
        <v>31.666666666666</v>
      </c>
      <c r="D116" s="4">
        <v>29.63918</v>
      </c>
      <c r="E116" s="4">
        <v>29.318519999999999</v>
      </c>
      <c r="F116" s="4">
        <v>32.405729999999998</v>
      </c>
      <c r="G116" s="4">
        <v>30.029389999999999</v>
      </c>
      <c r="H116" s="4">
        <v>29.75956</v>
      </c>
      <c r="I116" s="4">
        <v>30.051290000000002</v>
      </c>
      <c r="J116" s="4">
        <v>38.190660000000001</v>
      </c>
      <c r="K116" s="4">
        <v>30.968990000000002</v>
      </c>
      <c r="L116" s="4">
        <v>253.333333333334</v>
      </c>
      <c r="M116" s="41">
        <v>250.36331999999999</v>
      </c>
      <c r="N116" s="4">
        <v>-2.9700133333340002</v>
      </c>
      <c r="O116" s="42">
        <v>0.658850842105</v>
      </c>
    </row>
    <row r="117" spans="1:15" ht="13.5" thickBot="1" x14ac:dyDescent="0.25">
      <c r="A117" s="43" t="s">
        <v>152</v>
      </c>
      <c r="B117" s="39">
        <v>19.484825614975001</v>
      </c>
      <c r="C117" s="40">
        <v>1.6237354679139999</v>
      </c>
      <c r="D117" s="4">
        <v>0</v>
      </c>
      <c r="E117" s="4">
        <v>0</v>
      </c>
      <c r="F117" s="4">
        <v>2.46495</v>
      </c>
      <c r="G117" s="4">
        <v>7.61</v>
      </c>
      <c r="H117" s="4">
        <v>5.45</v>
      </c>
      <c r="I117" s="4">
        <v>0</v>
      </c>
      <c r="J117" s="4">
        <v>0</v>
      </c>
      <c r="K117" s="4">
        <v>0</v>
      </c>
      <c r="L117" s="4">
        <v>12.989883743317</v>
      </c>
      <c r="M117" s="41">
        <v>15.52495</v>
      </c>
      <c r="N117" s="4">
        <v>2.5350662566820001</v>
      </c>
      <c r="O117" s="42">
        <v>0.79677130844099997</v>
      </c>
    </row>
    <row r="118" spans="1:15" ht="13.5" thickBot="1" x14ac:dyDescent="0.25">
      <c r="A118" s="44" t="s">
        <v>153</v>
      </c>
      <c r="B118" s="39">
        <v>19.484825614975001</v>
      </c>
      <c r="C118" s="40">
        <v>1.6237354679139999</v>
      </c>
      <c r="D118" s="4">
        <v>0</v>
      </c>
      <c r="E118" s="4">
        <v>0</v>
      </c>
      <c r="F118" s="4">
        <v>2.46495</v>
      </c>
      <c r="G118" s="4">
        <v>7.61</v>
      </c>
      <c r="H118" s="4">
        <v>5.45</v>
      </c>
      <c r="I118" s="4">
        <v>0</v>
      </c>
      <c r="J118" s="4">
        <v>0</v>
      </c>
      <c r="K118" s="4">
        <v>0</v>
      </c>
      <c r="L118" s="4">
        <v>12.989883743317</v>
      </c>
      <c r="M118" s="41">
        <v>15.52495</v>
      </c>
      <c r="N118" s="4">
        <v>2.5350662566820001</v>
      </c>
      <c r="O118" s="42">
        <v>0.79677130844099997</v>
      </c>
    </row>
    <row r="119" spans="1:15" ht="13.5" thickBot="1" x14ac:dyDescent="0.25">
      <c r="A119" s="45" t="s">
        <v>154</v>
      </c>
      <c r="B119" s="46">
        <v>11.666235907946</v>
      </c>
      <c r="C119" s="47">
        <v>0.97218632566200003</v>
      </c>
      <c r="D119" s="3">
        <v>0</v>
      </c>
      <c r="E119" s="3">
        <v>0</v>
      </c>
      <c r="F119" s="3">
        <v>0.46494999999999997</v>
      </c>
      <c r="G119" s="3">
        <v>0.11</v>
      </c>
      <c r="H119" s="3">
        <v>0</v>
      </c>
      <c r="I119" s="3">
        <v>0</v>
      </c>
      <c r="J119" s="3">
        <v>0</v>
      </c>
      <c r="K119" s="3">
        <v>0</v>
      </c>
      <c r="L119" s="3">
        <v>7.7774906052970003</v>
      </c>
      <c r="M119" s="48">
        <v>0.57494999999999996</v>
      </c>
      <c r="N119" s="3">
        <v>-7.202540605297</v>
      </c>
      <c r="O119" s="49">
        <v>4.9283248215999997E-2</v>
      </c>
    </row>
    <row r="120" spans="1:15" ht="13.5" thickBot="1" x14ac:dyDescent="0.25">
      <c r="A120" s="50" t="s">
        <v>155</v>
      </c>
      <c r="B120" s="39">
        <v>0</v>
      </c>
      <c r="C120" s="40">
        <v>0</v>
      </c>
      <c r="D120" s="4">
        <v>0</v>
      </c>
      <c r="E120" s="4">
        <v>0</v>
      </c>
      <c r="F120" s="4">
        <v>0.46494999999999997</v>
      </c>
      <c r="G120" s="4">
        <v>0</v>
      </c>
      <c r="H120" s="4">
        <v>0</v>
      </c>
      <c r="I120" s="4">
        <v>0</v>
      </c>
      <c r="J120" s="4">
        <v>0</v>
      </c>
      <c r="K120" s="4">
        <v>0</v>
      </c>
      <c r="L120" s="4">
        <v>0</v>
      </c>
      <c r="M120" s="41">
        <v>0.46494999999999997</v>
      </c>
      <c r="N120" s="4">
        <v>0.46494999999999997</v>
      </c>
      <c r="O120" s="51" t="s">
        <v>69</v>
      </c>
    </row>
    <row r="121" spans="1:15" ht="13.5" thickBot="1" x14ac:dyDescent="0.25">
      <c r="A121" s="50" t="s">
        <v>156</v>
      </c>
      <c r="B121" s="39">
        <v>0</v>
      </c>
      <c r="C121" s="40">
        <v>0</v>
      </c>
      <c r="D121" s="4">
        <v>0</v>
      </c>
      <c r="E121" s="4">
        <v>0</v>
      </c>
      <c r="F121" s="4">
        <v>0</v>
      </c>
      <c r="G121" s="4">
        <v>0.11</v>
      </c>
      <c r="H121" s="4">
        <v>0</v>
      </c>
      <c r="I121" s="4">
        <v>0</v>
      </c>
      <c r="J121" s="4">
        <v>0</v>
      </c>
      <c r="K121" s="4">
        <v>0</v>
      </c>
      <c r="L121" s="4">
        <v>0</v>
      </c>
      <c r="M121" s="41">
        <v>0.11</v>
      </c>
      <c r="N121" s="4">
        <v>0.11</v>
      </c>
      <c r="O121" s="51" t="s">
        <v>90</v>
      </c>
    </row>
    <row r="122" spans="1:15" ht="13.5" thickBot="1" x14ac:dyDescent="0.25">
      <c r="A122" s="50" t="s">
        <v>157</v>
      </c>
      <c r="B122" s="39">
        <v>11.666235907946</v>
      </c>
      <c r="C122" s="40">
        <v>0.97218632566200003</v>
      </c>
      <c r="D122" s="4">
        <v>0</v>
      </c>
      <c r="E122" s="4">
        <v>0</v>
      </c>
      <c r="F122" s="4">
        <v>0</v>
      </c>
      <c r="G122" s="4">
        <v>0</v>
      </c>
      <c r="H122" s="4">
        <v>0</v>
      </c>
      <c r="I122" s="4">
        <v>0</v>
      </c>
      <c r="J122" s="4">
        <v>0</v>
      </c>
      <c r="K122" s="4">
        <v>0</v>
      </c>
      <c r="L122" s="4">
        <v>7.7774906052970003</v>
      </c>
      <c r="M122" s="41">
        <v>0</v>
      </c>
      <c r="N122" s="4">
        <v>-7.7774906052970003</v>
      </c>
      <c r="O122" s="42">
        <v>0</v>
      </c>
    </row>
    <row r="123" spans="1:15" ht="13.5" thickBot="1" x14ac:dyDescent="0.25">
      <c r="A123" s="53" t="s">
        <v>158</v>
      </c>
      <c r="B123" s="39">
        <v>7.8185897070279999</v>
      </c>
      <c r="C123" s="40">
        <v>0.651549142252</v>
      </c>
      <c r="D123" s="4">
        <v>0</v>
      </c>
      <c r="E123" s="4">
        <v>0</v>
      </c>
      <c r="F123" s="4">
        <v>2</v>
      </c>
      <c r="G123" s="4">
        <v>6</v>
      </c>
      <c r="H123" s="4">
        <v>3.8</v>
      </c>
      <c r="I123" s="4">
        <v>0</v>
      </c>
      <c r="J123" s="4">
        <v>0</v>
      </c>
      <c r="K123" s="4">
        <v>0</v>
      </c>
      <c r="L123" s="4">
        <v>5.2123931380190003</v>
      </c>
      <c r="M123" s="41">
        <v>11.8</v>
      </c>
      <c r="N123" s="4">
        <v>6.5876068619800003</v>
      </c>
      <c r="O123" s="42">
        <v>1.509223586626</v>
      </c>
    </row>
    <row r="124" spans="1:15" ht="13.5" thickBot="1" x14ac:dyDescent="0.25">
      <c r="A124" s="50" t="s">
        <v>159</v>
      </c>
      <c r="B124" s="39">
        <v>7.8185897070279999</v>
      </c>
      <c r="C124" s="40">
        <v>0.651549142252</v>
      </c>
      <c r="D124" s="4">
        <v>0</v>
      </c>
      <c r="E124" s="4">
        <v>0</v>
      </c>
      <c r="F124" s="4">
        <v>2</v>
      </c>
      <c r="G124" s="4">
        <v>6</v>
      </c>
      <c r="H124" s="4">
        <v>3.8</v>
      </c>
      <c r="I124" s="4">
        <v>0</v>
      </c>
      <c r="J124" s="4">
        <v>0</v>
      </c>
      <c r="K124" s="4">
        <v>0</v>
      </c>
      <c r="L124" s="4">
        <v>5.2123931380190003</v>
      </c>
      <c r="M124" s="41">
        <v>11.8</v>
      </c>
      <c r="N124" s="4">
        <v>6.5876068619800003</v>
      </c>
      <c r="O124" s="42">
        <v>1.509223586626</v>
      </c>
    </row>
    <row r="125" spans="1:15" ht="13.5" thickBot="1" x14ac:dyDescent="0.25">
      <c r="A125" s="53" t="s">
        <v>160</v>
      </c>
      <c r="B125" s="39">
        <v>0</v>
      </c>
      <c r="C125" s="40">
        <v>0</v>
      </c>
      <c r="D125" s="4">
        <v>0</v>
      </c>
      <c r="E125" s="4">
        <v>0</v>
      </c>
      <c r="F125" s="4">
        <v>0</v>
      </c>
      <c r="G125" s="4">
        <v>1.5</v>
      </c>
      <c r="H125" s="4">
        <v>1.65</v>
      </c>
      <c r="I125" s="4">
        <v>0</v>
      </c>
      <c r="J125" s="4">
        <v>0</v>
      </c>
      <c r="K125" s="4">
        <v>0</v>
      </c>
      <c r="L125" s="4">
        <v>0</v>
      </c>
      <c r="M125" s="41">
        <v>3.15</v>
      </c>
      <c r="N125" s="4">
        <v>3.15</v>
      </c>
      <c r="O125" s="51" t="s">
        <v>69</v>
      </c>
    </row>
    <row r="126" spans="1:15" ht="13.5" thickBot="1" x14ac:dyDescent="0.25">
      <c r="A126" s="50" t="s">
        <v>161</v>
      </c>
      <c r="B126" s="39">
        <v>0</v>
      </c>
      <c r="C126" s="40">
        <v>0</v>
      </c>
      <c r="D126" s="4">
        <v>0</v>
      </c>
      <c r="E126" s="4">
        <v>0</v>
      </c>
      <c r="F126" s="4">
        <v>0</v>
      </c>
      <c r="G126" s="4">
        <v>1.5</v>
      </c>
      <c r="H126" s="4">
        <v>1.65</v>
      </c>
      <c r="I126" s="4">
        <v>0</v>
      </c>
      <c r="J126" s="4">
        <v>0</v>
      </c>
      <c r="K126" s="4">
        <v>0</v>
      </c>
      <c r="L126" s="4">
        <v>0</v>
      </c>
      <c r="M126" s="41">
        <v>3.15</v>
      </c>
      <c r="N126" s="4">
        <v>3.15</v>
      </c>
      <c r="O126" s="51" t="s">
        <v>69</v>
      </c>
    </row>
    <row r="127" spans="1:15" ht="13.5" thickBot="1" x14ac:dyDescent="0.25">
      <c r="A127" s="43" t="s">
        <v>162</v>
      </c>
      <c r="B127" s="39">
        <v>312.993638479639</v>
      </c>
      <c r="C127" s="40">
        <v>26.082803206636001</v>
      </c>
      <c r="D127" s="4">
        <v>23.955500000000001</v>
      </c>
      <c r="E127" s="4">
        <v>67.531999999999996</v>
      </c>
      <c r="F127" s="4">
        <v>42.649000000000001</v>
      </c>
      <c r="G127" s="4">
        <v>18.451000000000001</v>
      </c>
      <c r="H127" s="4">
        <v>19.7287</v>
      </c>
      <c r="I127" s="4">
        <v>15.167</v>
      </c>
      <c r="J127" s="4">
        <v>20.333670000000001</v>
      </c>
      <c r="K127" s="4">
        <v>151.69105999999999</v>
      </c>
      <c r="L127" s="4">
        <v>208.66242565309301</v>
      </c>
      <c r="M127" s="41">
        <v>359.50792999999999</v>
      </c>
      <c r="N127" s="4">
        <v>150.84550434690701</v>
      </c>
      <c r="O127" s="42">
        <v>1.1486109805489999</v>
      </c>
    </row>
    <row r="128" spans="1:15" ht="13.5" thickBot="1" x14ac:dyDescent="0.25">
      <c r="A128" s="44" t="s">
        <v>163</v>
      </c>
      <c r="B128" s="39">
        <v>258.993638479639</v>
      </c>
      <c r="C128" s="40">
        <v>21.582803206636001</v>
      </c>
      <c r="D128" s="4">
        <v>16.271999999999998</v>
      </c>
      <c r="E128" s="4">
        <v>16.271999999999998</v>
      </c>
      <c r="F128" s="4">
        <v>27.276</v>
      </c>
      <c r="G128" s="4">
        <v>18.451000000000001</v>
      </c>
      <c r="H128" s="4">
        <v>15.167</v>
      </c>
      <c r="I128" s="4">
        <v>15.167</v>
      </c>
      <c r="J128" s="4">
        <v>15.167</v>
      </c>
      <c r="K128" s="4">
        <v>15.167</v>
      </c>
      <c r="L128" s="4">
        <v>172.66242565309301</v>
      </c>
      <c r="M128" s="41">
        <v>138.93899999999999</v>
      </c>
      <c r="N128" s="4">
        <v>-33.723425653092001</v>
      </c>
      <c r="O128" s="42">
        <v>0.53645719182700002</v>
      </c>
    </row>
    <row r="129" spans="1:15" ht="13.5" thickBot="1" x14ac:dyDescent="0.25">
      <c r="A129" s="45" t="s">
        <v>164</v>
      </c>
      <c r="B129" s="46">
        <v>258.993638479639</v>
      </c>
      <c r="C129" s="47">
        <v>21.582803206636001</v>
      </c>
      <c r="D129" s="3">
        <v>16.271999999999998</v>
      </c>
      <c r="E129" s="3">
        <v>16.271999999999998</v>
      </c>
      <c r="F129" s="3">
        <v>15.167</v>
      </c>
      <c r="G129" s="3">
        <v>15.167</v>
      </c>
      <c r="H129" s="3">
        <v>15.167</v>
      </c>
      <c r="I129" s="3">
        <v>15.167</v>
      </c>
      <c r="J129" s="3">
        <v>15.167</v>
      </c>
      <c r="K129" s="3">
        <v>15.167</v>
      </c>
      <c r="L129" s="3">
        <v>172.66242565309301</v>
      </c>
      <c r="M129" s="48">
        <v>123.54600000000001</v>
      </c>
      <c r="N129" s="3">
        <v>-49.116425653092001</v>
      </c>
      <c r="O129" s="49">
        <v>0.47702329958799999</v>
      </c>
    </row>
    <row r="130" spans="1:15" ht="13.5" thickBot="1" x14ac:dyDescent="0.25">
      <c r="A130" s="50" t="s">
        <v>165</v>
      </c>
      <c r="B130" s="39">
        <v>101.884292711391</v>
      </c>
      <c r="C130" s="40">
        <v>8.490357725949</v>
      </c>
      <c r="D130" s="4">
        <v>4.1879999999999997</v>
      </c>
      <c r="E130" s="4">
        <v>4.1879999999999997</v>
      </c>
      <c r="F130" s="4">
        <v>4.1879999999999997</v>
      </c>
      <c r="G130" s="4">
        <v>4.1879999999999997</v>
      </c>
      <c r="H130" s="4">
        <v>4.1879999999999997</v>
      </c>
      <c r="I130" s="4">
        <v>4.1879999999999997</v>
      </c>
      <c r="J130" s="4">
        <v>4.1879999999999997</v>
      </c>
      <c r="K130" s="4">
        <v>4.1879999999999997</v>
      </c>
      <c r="L130" s="4">
        <v>67.922861807594003</v>
      </c>
      <c r="M130" s="41">
        <v>33.503999999999998</v>
      </c>
      <c r="N130" s="4">
        <v>-34.418861807593998</v>
      </c>
      <c r="O130" s="42">
        <v>0.32884362356899999</v>
      </c>
    </row>
    <row r="131" spans="1:15" ht="13.5" thickBot="1" x14ac:dyDescent="0.25">
      <c r="A131" s="50" t="s">
        <v>166</v>
      </c>
      <c r="B131" s="39">
        <v>115.05821615248099</v>
      </c>
      <c r="C131" s="40">
        <v>9.5881846793730006</v>
      </c>
      <c r="D131" s="4">
        <v>10.664</v>
      </c>
      <c r="E131" s="4">
        <v>10.664</v>
      </c>
      <c r="F131" s="4">
        <v>9.7620000000000005</v>
      </c>
      <c r="G131" s="4">
        <v>9.7620000000000005</v>
      </c>
      <c r="H131" s="4">
        <v>9.7620000000000005</v>
      </c>
      <c r="I131" s="4">
        <v>9.7620000000000005</v>
      </c>
      <c r="J131" s="4">
        <v>9.7620000000000005</v>
      </c>
      <c r="K131" s="4">
        <v>9.7620000000000005</v>
      </c>
      <c r="L131" s="4">
        <v>76.705477434987003</v>
      </c>
      <c r="M131" s="41">
        <v>79.900000000000006</v>
      </c>
      <c r="N131" s="4">
        <v>3.1945225650119999</v>
      </c>
      <c r="O131" s="42">
        <v>0.69443106865199999</v>
      </c>
    </row>
    <row r="132" spans="1:15" ht="13.5" thickBot="1" x14ac:dyDescent="0.25">
      <c r="A132" s="50" t="s">
        <v>167</v>
      </c>
      <c r="B132" s="39">
        <v>29.599880258247001</v>
      </c>
      <c r="C132" s="40">
        <v>2.4666566881869998</v>
      </c>
      <c r="D132" s="4">
        <v>1.2170000000000001</v>
      </c>
      <c r="E132" s="4">
        <v>1.2170000000000001</v>
      </c>
      <c r="F132" s="4">
        <v>1.2170000000000001</v>
      </c>
      <c r="G132" s="4">
        <v>1.2170000000000001</v>
      </c>
      <c r="H132" s="4">
        <v>1.2170000000000001</v>
      </c>
      <c r="I132" s="4">
        <v>1.2170000000000001</v>
      </c>
      <c r="J132" s="4">
        <v>1.2170000000000001</v>
      </c>
      <c r="K132" s="4">
        <v>1.2170000000000001</v>
      </c>
      <c r="L132" s="4">
        <v>19.733253505497999</v>
      </c>
      <c r="M132" s="41">
        <v>9.7360000000000007</v>
      </c>
      <c r="N132" s="4">
        <v>-9.9972535054979996</v>
      </c>
      <c r="O132" s="42">
        <v>0.32892024950900001</v>
      </c>
    </row>
    <row r="133" spans="1:15" ht="13.5" thickBot="1" x14ac:dyDescent="0.25">
      <c r="A133" s="50" t="s">
        <v>168</v>
      </c>
      <c r="B133" s="39">
        <v>5.9599356774460004</v>
      </c>
      <c r="C133" s="40">
        <v>0.496661306453</v>
      </c>
      <c r="D133" s="4">
        <v>0</v>
      </c>
      <c r="E133" s="4">
        <v>0</v>
      </c>
      <c r="F133" s="4">
        <v>0</v>
      </c>
      <c r="G133" s="4">
        <v>0</v>
      </c>
      <c r="H133" s="4">
        <v>0</v>
      </c>
      <c r="I133" s="4">
        <v>0</v>
      </c>
      <c r="J133" s="4">
        <v>0</v>
      </c>
      <c r="K133" s="4">
        <v>0</v>
      </c>
      <c r="L133" s="4">
        <v>3.9732904516310001</v>
      </c>
      <c r="M133" s="41">
        <v>0</v>
      </c>
      <c r="N133" s="4">
        <v>-3.9732904516310001</v>
      </c>
      <c r="O133" s="42">
        <v>0</v>
      </c>
    </row>
    <row r="134" spans="1:15" ht="13.5" thickBot="1" x14ac:dyDescent="0.25">
      <c r="A134" s="50" t="s">
        <v>169</v>
      </c>
      <c r="B134" s="39">
        <v>6.4913136800720004</v>
      </c>
      <c r="C134" s="40">
        <v>0.54094280667200001</v>
      </c>
      <c r="D134" s="4">
        <v>0.20300000000000001</v>
      </c>
      <c r="E134" s="4">
        <v>0.20300000000000001</v>
      </c>
      <c r="F134" s="4">
        <v>0</v>
      </c>
      <c r="G134" s="4">
        <v>0</v>
      </c>
      <c r="H134" s="4">
        <v>0</v>
      </c>
      <c r="I134" s="4">
        <v>0</v>
      </c>
      <c r="J134" s="4">
        <v>0</v>
      </c>
      <c r="K134" s="4">
        <v>0</v>
      </c>
      <c r="L134" s="4">
        <v>4.3275424533809996</v>
      </c>
      <c r="M134" s="41">
        <v>0.40600000000000003</v>
      </c>
      <c r="N134" s="4">
        <v>-3.9215424533809999</v>
      </c>
      <c r="O134" s="42">
        <v>6.2545121066000006E-2</v>
      </c>
    </row>
    <row r="135" spans="1:15" ht="13.5" thickBot="1" x14ac:dyDescent="0.25">
      <c r="A135" s="45" t="s">
        <v>170</v>
      </c>
      <c r="B135" s="46">
        <v>0</v>
      </c>
      <c r="C135" s="47">
        <v>0</v>
      </c>
      <c r="D135" s="3">
        <v>0</v>
      </c>
      <c r="E135" s="3">
        <v>0</v>
      </c>
      <c r="F135" s="3">
        <v>12.109</v>
      </c>
      <c r="G135" s="3">
        <v>3.2839999999999998</v>
      </c>
      <c r="H135" s="3">
        <v>0</v>
      </c>
      <c r="I135" s="3">
        <v>0</v>
      </c>
      <c r="J135" s="3">
        <v>0</v>
      </c>
      <c r="K135" s="3">
        <v>0</v>
      </c>
      <c r="L135" s="3">
        <v>0</v>
      </c>
      <c r="M135" s="48">
        <v>15.393000000000001</v>
      </c>
      <c r="N135" s="3">
        <v>15.393000000000001</v>
      </c>
      <c r="O135" s="55" t="s">
        <v>90</v>
      </c>
    </row>
    <row r="136" spans="1:15" ht="13.5" thickBot="1" x14ac:dyDescent="0.25">
      <c r="A136" s="50" t="s">
        <v>171</v>
      </c>
      <c r="B136" s="39">
        <v>0</v>
      </c>
      <c r="C136" s="40">
        <v>0</v>
      </c>
      <c r="D136" s="4">
        <v>0</v>
      </c>
      <c r="E136" s="4">
        <v>0</v>
      </c>
      <c r="F136" s="4">
        <v>0</v>
      </c>
      <c r="G136" s="4">
        <v>2E-3</v>
      </c>
      <c r="H136" s="4">
        <v>0</v>
      </c>
      <c r="I136" s="4">
        <v>0</v>
      </c>
      <c r="J136" s="4">
        <v>0</v>
      </c>
      <c r="K136" s="4">
        <v>0</v>
      </c>
      <c r="L136" s="4">
        <v>0</v>
      </c>
      <c r="M136" s="41">
        <v>2E-3</v>
      </c>
      <c r="N136" s="4">
        <v>2E-3</v>
      </c>
      <c r="O136" s="51" t="s">
        <v>90</v>
      </c>
    </row>
    <row r="137" spans="1:15" ht="13.5" thickBot="1" x14ac:dyDescent="0.25">
      <c r="A137" s="50" t="s">
        <v>172</v>
      </c>
      <c r="B137" s="39">
        <v>0</v>
      </c>
      <c r="C137" s="40">
        <v>0</v>
      </c>
      <c r="D137" s="4">
        <v>0</v>
      </c>
      <c r="E137" s="4">
        <v>0</v>
      </c>
      <c r="F137" s="4">
        <v>0</v>
      </c>
      <c r="G137" s="4">
        <v>3.282</v>
      </c>
      <c r="H137" s="4">
        <v>0</v>
      </c>
      <c r="I137" s="4">
        <v>0</v>
      </c>
      <c r="J137" s="4">
        <v>0</v>
      </c>
      <c r="K137" s="4">
        <v>0</v>
      </c>
      <c r="L137" s="4">
        <v>0</v>
      </c>
      <c r="M137" s="41">
        <v>3.282</v>
      </c>
      <c r="N137" s="4">
        <v>3.282</v>
      </c>
      <c r="O137" s="51" t="s">
        <v>90</v>
      </c>
    </row>
    <row r="138" spans="1:15" ht="13.5" thickBot="1" x14ac:dyDescent="0.25">
      <c r="A138" s="50" t="s">
        <v>173</v>
      </c>
      <c r="B138" s="39">
        <v>0</v>
      </c>
      <c r="C138" s="40">
        <v>0</v>
      </c>
      <c r="D138" s="4">
        <v>0</v>
      </c>
      <c r="E138" s="4">
        <v>0</v>
      </c>
      <c r="F138" s="4">
        <v>12.109</v>
      </c>
      <c r="G138" s="4">
        <v>0</v>
      </c>
      <c r="H138" s="4">
        <v>0</v>
      </c>
      <c r="I138" s="4">
        <v>0</v>
      </c>
      <c r="J138" s="4">
        <v>0</v>
      </c>
      <c r="K138" s="4">
        <v>0</v>
      </c>
      <c r="L138" s="4">
        <v>0</v>
      </c>
      <c r="M138" s="41">
        <v>12.109</v>
      </c>
      <c r="N138" s="4">
        <v>12.109</v>
      </c>
      <c r="O138" s="51" t="s">
        <v>90</v>
      </c>
    </row>
    <row r="139" spans="1:15" ht="13.5" thickBot="1" x14ac:dyDescent="0.25">
      <c r="A139" s="44" t="s">
        <v>174</v>
      </c>
      <c r="B139" s="39">
        <v>54</v>
      </c>
      <c r="C139" s="40">
        <v>4.5</v>
      </c>
      <c r="D139" s="4">
        <v>7.6835000000000004</v>
      </c>
      <c r="E139" s="4">
        <v>51.26</v>
      </c>
      <c r="F139" s="4">
        <v>15.372999999999999</v>
      </c>
      <c r="G139" s="4">
        <v>0</v>
      </c>
      <c r="H139" s="4">
        <v>4.5617000000000001</v>
      </c>
      <c r="I139" s="4">
        <v>0</v>
      </c>
      <c r="J139" s="4">
        <v>5.1666699999999999</v>
      </c>
      <c r="K139" s="4">
        <v>136.52405999999999</v>
      </c>
      <c r="L139" s="4">
        <v>36</v>
      </c>
      <c r="M139" s="41">
        <v>220.56892999999999</v>
      </c>
      <c r="N139" s="4">
        <v>184.56892999999999</v>
      </c>
      <c r="O139" s="42">
        <v>4.0846098148139998</v>
      </c>
    </row>
    <row r="140" spans="1:15" ht="13.5" thickBot="1" x14ac:dyDescent="0.25">
      <c r="A140" s="45" t="s">
        <v>175</v>
      </c>
      <c r="B140" s="46">
        <v>54</v>
      </c>
      <c r="C140" s="47">
        <v>4.5</v>
      </c>
      <c r="D140" s="3">
        <v>0</v>
      </c>
      <c r="E140" s="3">
        <v>51.26</v>
      </c>
      <c r="F140" s="3">
        <v>15.372999999999999</v>
      </c>
      <c r="G140" s="3">
        <v>0</v>
      </c>
      <c r="H140" s="3">
        <v>0</v>
      </c>
      <c r="I140" s="3">
        <v>0</v>
      </c>
      <c r="J140" s="3">
        <v>0</v>
      </c>
      <c r="K140" s="3">
        <v>103.39184</v>
      </c>
      <c r="L140" s="3">
        <v>36</v>
      </c>
      <c r="M140" s="48">
        <v>170.02484000000001</v>
      </c>
      <c r="N140" s="3">
        <v>134.02484000000001</v>
      </c>
      <c r="O140" s="49">
        <v>3.1486081481479999</v>
      </c>
    </row>
    <row r="141" spans="1:15" ht="13.5" thickBot="1" x14ac:dyDescent="0.25">
      <c r="A141" s="50" t="s">
        <v>176</v>
      </c>
      <c r="B141" s="39">
        <v>54</v>
      </c>
      <c r="C141" s="40">
        <v>4.5</v>
      </c>
      <c r="D141" s="4">
        <v>0</v>
      </c>
      <c r="E141" s="4">
        <v>51.26</v>
      </c>
      <c r="F141" s="4">
        <v>0</v>
      </c>
      <c r="G141" s="4">
        <v>0</v>
      </c>
      <c r="H141" s="4">
        <v>0</v>
      </c>
      <c r="I141" s="4">
        <v>0</v>
      </c>
      <c r="J141" s="4">
        <v>0</v>
      </c>
      <c r="K141" s="4">
        <v>103.39184</v>
      </c>
      <c r="L141" s="4">
        <v>36</v>
      </c>
      <c r="M141" s="41">
        <v>154.65183999999999</v>
      </c>
      <c r="N141" s="4">
        <v>118.65184000000001</v>
      </c>
      <c r="O141" s="42">
        <v>2.863922962962</v>
      </c>
    </row>
    <row r="142" spans="1:15" ht="13.5" thickBot="1" x14ac:dyDescent="0.25">
      <c r="A142" s="50" t="s">
        <v>177</v>
      </c>
      <c r="B142" s="39">
        <v>0</v>
      </c>
      <c r="C142" s="40">
        <v>0</v>
      </c>
      <c r="D142" s="4">
        <v>0</v>
      </c>
      <c r="E142" s="4">
        <v>0</v>
      </c>
      <c r="F142" s="4">
        <v>15.372999999999999</v>
      </c>
      <c r="G142" s="4">
        <v>0</v>
      </c>
      <c r="H142" s="4">
        <v>0</v>
      </c>
      <c r="I142" s="4">
        <v>0</v>
      </c>
      <c r="J142" s="4">
        <v>0</v>
      </c>
      <c r="K142" s="4">
        <v>0</v>
      </c>
      <c r="L142" s="4">
        <v>0</v>
      </c>
      <c r="M142" s="41">
        <v>15.372999999999999</v>
      </c>
      <c r="N142" s="4">
        <v>15.372999999999999</v>
      </c>
      <c r="O142" s="51" t="s">
        <v>90</v>
      </c>
    </row>
    <row r="143" spans="1:15" ht="13.5" thickBot="1" x14ac:dyDescent="0.25">
      <c r="A143" s="45" t="s">
        <v>287</v>
      </c>
      <c r="B143" s="46">
        <v>0</v>
      </c>
      <c r="C143" s="47">
        <v>0</v>
      </c>
      <c r="D143" s="3">
        <v>0</v>
      </c>
      <c r="E143" s="3">
        <v>0</v>
      </c>
      <c r="F143" s="3">
        <v>0</v>
      </c>
      <c r="G143" s="3">
        <v>0</v>
      </c>
      <c r="H143" s="3">
        <v>0</v>
      </c>
      <c r="I143" s="3">
        <v>0</v>
      </c>
      <c r="J143" s="3">
        <v>0</v>
      </c>
      <c r="K143" s="3">
        <v>5.80558</v>
      </c>
      <c r="L143" s="3">
        <v>0</v>
      </c>
      <c r="M143" s="48">
        <v>5.80558</v>
      </c>
      <c r="N143" s="3">
        <v>5.80558</v>
      </c>
      <c r="O143" s="55" t="s">
        <v>69</v>
      </c>
    </row>
    <row r="144" spans="1:15" ht="13.5" thickBot="1" x14ac:dyDescent="0.25">
      <c r="A144" s="50" t="s">
        <v>288</v>
      </c>
      <c r="B144" s="39">
        <v>0</v>
      </c>
      <c r="C144" s="40">
        <v>0</v>
      </c>
      <c r="D144" s="4">
        <v>0</v>
      </c>
      <c r="E144" s="4">
        <v>0</v>
      </c>
      <c r="F144" s="4">
        <v>0</v>
      </c>
      <c r="G144" s="4">
        <v>0</v>
      </c>
      <c r="H144" s="4">
        <v>0</v>
      </c>
      <c r="I144" s="4">
        <v>0</v>
      </c>
      <c r="J144" s="4">
        <v>0</v>
      </c>
      <c r="K144" s="4">
        <v>5.80558</v>
      </c>
      <c r="L144" s="4">
        <v>0</v>
      </c>
      <c r="M144" s="41">
        <v>5.80558</v>
      </c>
      <c r="N144" s="4">
        <v>5.80558</v>
      </c>
      <c r="O144" s="51" t="s">
        <v>90</v>
      </c>
    </row>
    <row r="145" spans="1:15" ht="13.5" thickBot="1" x14ac:dyDescent="0.25">
      <c r="A145" s="45" t="s">
        <v>178</v>
      </c>
      <c r="B145" s="46">
        <v>0</v>
      </c>
      <c r="C145" s="47">
        <v>0</v>
      </c>
      <c r="D145" s="3">
        <v>7.6835000000000004</v>
      </c>
      <c r="E145" s="3">
        <v>0</v>
      </c>
      <c r="F145" s="3">
        <v>0</v>
      </c>
      <c r="G145" s="3">
        <v>0</v>
      </c>
      <c r="H145" s="3">
        <v>4.5617000000000001</v>
      </c>
      <c r="I145" s="3">
        <v>0</v>
      </c>
      <c r="J145" s="3">
        <v>0</v>
      </c>
      <c r="K145" s="3">
        <v>0</v>
      </c>
      <c r="L145" s="3">
        <v>0</v>
      </c>
      <c r="M145" s="48">
        <v>12.245200000000001</v>
      </c>
      <c r="N145" s="3">
        <v>12.245200000000001</v>
      </c>
      <c r="O145" s="55" t="s">
        <v>90</v>
      </c>
    </row>
    <row r="146" spans="1:15" ht="13.5" thickBot="1" x14ac:dyDescent="0.25">
      <c r="A146" s="50" t="s">
        <v>179</v>
      </c>
      <c r="B146" s="39">
        <v>0</v>
      </c>
      <c r="C146" s="40">
        <v>0</v>
      </c>
      <c r="D146" s="4">
        <v>7.6835000000000004</v>
      </c>
      <c r="E146" s="4">
        <v>0</v>
      </c>
      <c r="F146" s="4">
        <v>0</v>
      </c>
      <c r="G146" s="4">
        <v>0</v>
      </c>
      <c r="H146" s="4">
        <v>4.5617000000000001</v>
      </c>
      <c r="I146" s="4">
        <v>0</v>
      </c>
      <c r="J146" s="4">
        <v>0</v>
      </c>
      <c r="K146" s="4">
        <v>0</v>
      </c>
      <c r="L146" s="4">
        <v>0</v>
      </c>
      <c r="M146" s="41">
        <v>12.245200000000001</v>
      </c>
      <c r="N146" s="4">
        <v>12.245200000000001</v>
      </c>
      <c r="O146" s="51" t="s">
        <v>90</v>
      </c>
    </row>
    <row r="147" spans="1:15" ht="13.5" thickBot="1" x14ac:dyDescent="0.25">
      <c r="A147" s="45" t="s">
        <v>282</v>
      </c>
      <c r="B147" s="46">
        <v>0</v>
      </c>
      <c r="C147" s="47">
        <v>0</v>
      </c>
      <c r="D147" s="3">
        <v>0</v>
      </c>
      <c r="E147" s="3">
        <v>0</v>
      </c>
      <c r="F147" s="3">
        <v>0</v>
      </c>
      <c r="G147" s="3">
        <v>0</v>
      </c>
      <c r="H147" s="3">
        <v>0</v>
      </c>
      <c r="I147" s="3">
        <v>0</v>
      </c>
      <c r="J147" s="3">
        <v>5.1666699999999999</v>
      </c>
      <c r="K147" s="3">
        <v>27.326640000000001</v>
      </c>
      <c r="L147" s="3">
        <v>0</v>
      </c>
      <c r="M147" s="48">
        <v>32.493310000000001</v>
      </c>
      <c r="N147" s="3">
        <v>32.493310000000001</v>
      </c>
      <c r="O147" s="55" t="s">
        <v>90</v>
      </c>
    </row>
    <row r="148" spans="1:15" ht="13.5" thickBot="1" x14ac:dyDescent="0.25">
      <c r="A148" s="50" t="s">
        <v>289</v>
      </c>
      <c r="B148" s="39">
        <v>0</v>
      </c>
      <c r="C148" s="40">
        <v>0</v>
      </c>
      <c r="D148" s="4">
        <v>0</v>
      </c>
      <c r="E148" s="4">
        <v>0</v>
      </c>
      <c r="F148" s="4">
        <v>0</v>
      </c>
      <c r="G148" s="4">
        <v>0</v>
      </c>
      <c r="H148" s="4">
        <v>0</v>
      </c>
      <c r="I148" s="4">
        <v>0</v>
      </c>
      <c r="J148" s="4">
        <v>0</v>
      </c>
      <c r="K148" s="4">
        <v>27.326640000000001</v>
      </c>
      <c r="L148" s="4">
        <v>0</v>
      </c>
      <c r="M148" s="41">
        <v>27.326640000000001</v>
      </c>
      <c r="N148" s="4">
        <v>27.326640000000001</v>
      </c>
      <c r="O148" s="51" t="s">
        <v>90</v>
      </c>
    </row>
    <row r="149" spans="1:15" ht="13.5" thickBot="1" x14ac:dyDescent="0.25">
      <c r="A149" s="50" t="s">
        <v>283</v>
      </c>
      <c r="B149" s="39">
        <v>0</v>
      </c>
      <c r="C149" s="40">
        <v>0</v>
      </c>
      <c r="D149" s="4">
        <v>0</v>
      </c>
      <c r="E149" s="4">
        <v>0</v>
      </c>
      <c r="F149" s="4">
        <v>0</v>
      </c>
      <c r="G149" s="4">
        <v>0</v>
      </c>
      <c r="H149" s="4">
        <v>0</v>
      </c>
      <c r="I149" s="4">
        <v>0</v>
      </c>
      <c r="J149" s="4">
        <v>5.1666699999999999</v>
      </c>
      <c r="K149" s="4">
        <v>0</v>
      </c>
      <c r="L149" s="4">
        <v>0</v>
      </c>
      <c r="M149" s="41">
        <v>5.1666699999999999</v>
      </c>
      <c r="N149" s="4">
        <v>5.1666699999999999</v>
      </c>
      <c r="O149" s="51" t="s">
        <v>90</v>
      </c>
    </row>
    <row r="150" spans="1:15" ht="13.5" thickBot="1" x14ac:dyDescent="0.25">
      <c r="A150" s="38" t="s">
        <v>180</v>
      </c>
      <c r="B150" s="39">
        <v>20062.568208524201</v>
      </c>
      <c r="C150" s="40">
        <v>1671.88068404368</v>
      </c>
      <c r="D150" s="4">
        <v>3161.7870499999999</v>
      </c>
      <c r="E150" s="4">
        <v>2211.7789299999999</v>
      </c>
      <c r="F150" s="4">
        <v>2212.2719000000002</v>
      </c>
      <c r="G150" s="4">
        <v>3182.6339600000001</v>
      </c>
      <c r="H150" s="4">
        <v>1865.92984</v>
      </c>
      <c r="I150" s="4">
        <v>2822.7537000000002</v>
      </c>
      <c r="J150" s="4">
        <v>1840.6245200000001</v>
      </c>
      <c r="K150" s="4">
        <v>3116.0866599999999</v>
      </c>
      <c r="L150" s="4">
        <v>13375.0454723494</v>
      </c>
      <c r="M150" s="41">
        <v>20413.866559999999</v>
      </c>
      <c r="N150" s="4">
        <v>7038.82108765056</v>
      </c>
      <c r="O150" s="42">
        <v>1.0175101386730001</v>
      </c>
    </row>
    <row r="151" spans="1:15" ht="13.5" thickBot="1" x14ac:dyDescent="0.25">
      <c r="A151" s="43" t="s">
        <v>181</v>
      </c>
      <c r="B151" s="39">
        <v>20062.568208524201</v>
      </c>
      <c r="C151" s="40">
        <v>1671.88068404368</v>
      </c>
      <c r="D151" s="4">
        <v>3146.7870499999999</v>
      </c>
      <c r="E151" s="4">
        <v>2206.7789299999999</v>
      </c>
      <c r="F151" s="4">
        <v>2196.8989000000001</v>
      </c>
      <c r="G151" s="4">
        <v>3182.6339600000001</v>
      </c>
      <c r="H151" s="4">
        <v>1860.7498399999999</v>
      </c>
      <c r="I151" s="4">
        <v>2822.0037000000002</v>
      </c>
      <c r="J151" s="4">
        <v>1817.7688499999999</v>
      </c>
      <c r="K151" s="4">
        <v>3116.0866599999999</v>
      </c>
      <c r="L151" s="4">
        <v>13375.0454723494</v>
      </c>
      <c r="M151" s="41">
        <v>20349.707890000001</v>
      </c>
      <c r="N151" s="4">
        <v>6974.6624176505602</v>
      </c>
      <c r="O151" s="42">
        <v>1.0143122096079999</v>
      </c>
    </row>
    <row r="152" spans="1:15" ht="13.5" thickBot="1" x14ac:dyDescent="0.25">
      <c r="A152" s="44" t="s">
        <v>182</v>
      </c>
      <c r="B152" s="39">
        <v>20062.568208524201</v>
      </c>
      <c r="C152" s="40">
        <v>1671.88068404368</v>
      </c>
      <c r="D152" s="4">
        <v>3146.7870499999999</v>
      </c>
      <c r="E152" s="4">
        <v>2206.7789299999999</v>
      </c>
      <c r="F152" s="4">
        <v>2196.8989000000001</v>
      </c>
      <c r="G152" s="4">
        <v>3182.6339600000001</v>
      </c>
      <c r="H152" s="4">
        <v>1860.7498399999999</v>
      </c>
      <c r="I152" s="4">
        <v>2822.0037000000002</v>
      </c>
      <c r="J152" s="4">
        <v>1817.7688499999999</v>
      </c>
      <c r="K152" s="4">
        <v>3116.0866599999999</v>
      </c>
      <c r="L152" s="4">
        <v>13375.0454723494</v>
      </c>
      <c r="M152" s="41">
        <v>20349.707890000001</v>
      </c>
      <c r="N152" s="4">
        <v>6974.6624176505602</v>
      </c>
      <c r="O152" s="42">
        <v>1.0143122096079999</v>
      </c>
    </row>
    <row r="153" spans="1:15" ht="13.5" thickBot="1" x14ac:dyDescent="0.25">
      <c r="A153" s="45" t="s">
        <v>183</v>
      </c>
      <c r="B153" s="46">
        <v>0</v>
      </c>
      <c r="C153" s="47">
        <v>0</v>
      </c>
      <c r="D153" s="3">
        <v>0</v>
      </c>
      <c r="E153" s="3">
        <v>0</v>
      </c>
      <c r="F153" s="3">
        <v>0.56499999999999995</v>
      </c>
      <c r="G153" s="3">
        <v>0</v>
      </c>
      <c r="H153" s="3">
        <v>0</v>
      </c>
      <c r="I153" s="3">
        <v>0</v>
      </c>
      <c r="J153" s="3">
        <v>0</v>
      </c>
      <c r="K153" s="3">
        <v>0</v>
      </c>
      <c r="L153" s="3">
        <v>0</v>
      </c>
      <c r="M153" s="48">
        <v>0.56499999999999995</v>
      </c>
      <c r="N153" s="3">
        <v>0.56499999999999995</v>
      </c>
      <c r="O153" s="55" t="s">
        <v>90</v>
      </c>
    </row>
    <row r="154" spans="1:15" ht="13.5" thickBot="1" x14ac:dyDescent="0.25">
      <c r="A154" s="50" t="s">
        <v>184</v>
      </c>
      <c r="B154" s="39">
        <v>0</v>
      </c>
      <c r="C154" s="40">
        <v>0</v>
      </c>
      <c r="D154" s="4">
        <v>0</v>
      </c>
      <c r="E154" s="4">
        <v>0</v>
      </c>
      <c r="F154" s="4">
        <v>0.56499999999999995</v>
      </c>
      <c r="G154" s="4">
        <v>0</v>
      </c>
      <c r="H154" s="4">
        <v>0</v>
      </c>
      <c r="I154" s="4">
        <v>0</v>
      </c>
      <c r="J154" s="4">
        <v>0</v>
      </c>
      <c r="K154" s="4">
        <v>0</v>
      </c>
      <c r="L154" s="4">
        <v>0</v>
      </c>
      <c r="M154" s="41">
        <v>0.56499999999999995</v>
      </c>
      <c r="N154" s="4">
        <v>0.56499999999999995</v>
      </c>
      <c r="O154" s="51" t="s">
        <v>90</v>
      </c>
    </row>
    <row r="155" spans="1:15" ht="13.5" thickBot="1" x14ac:dyDescent="0.25">
      <c r="A155" s="45" t="s">
        <v>185</v>
      </c>
      <c r="B155" s="46">
        <v>0</v>
      </c>
      <c r="C155" s="47">
        <v>0</v>
      </c>
      <c r="D155" s="3">
        <v>-0.11089</v>
      </c>
      <c r="E155" s="3">
        <v>0</v>
      </c>
      <c r="F155" s="3">
        <v>0</v>
      </c>
      <c r="G155" s="3">
        <v>0</v>
      </c>
      <c r="H155" s="3">
        <v>0</v>
      </c>
      <c r="I155" s="3">
        <v>0</v>
      </c>
      <c r="J155" s="3">
        <v>0</v>
      </c>
      <c r="K155" s="3">
        <v>0</v>
      </c>
      <c r="L155" s="3">
        <v>0</v>
      </c>
      <c r="M155" s="48">
        <v>-0.11089</v>
      </c>
      <c r="N155" s="3">
        <v>-0.11089</v>
      </c>
      <c r="O155" s="55" t="s">
        <v>69</v>
      </c>
    </row>
    <row r="156" spans="1:15" ht="13.5" thickBot="1" x14ac:dyDescent="0.25">
      <c r="A156" s="50" t="s">
        <v>186</v>
      </c>
      <c r="B156" s="39">
        <v>0</v>
      </c>
      <c r="C156" s="40">
        <v>0</v>
      </c>
      <c r="D156" s="4">
        <v>-0.11089</v>
      </c>
      <c r="E156" s="4">
        <v>0</v>
      </c>
      <c r="F156" s="4">
        <v>0</v>
      </c>
      <c r="G156" s="4">
        <v>0</v>
      </c>
      <c r="H156" s="4">
        <v>0</v>
      </c>
      <c r="I156" s="4">
        <v>0</v>
      </c>
      <c r="J156" s="4">
        <v>0</v>
      </c>
      <c r="K156" s="4">
        <v>0</v>
      </c>
      <c r="L156" s="4">
        <v>0</v>
      </c>
      <c r="M156" s="41">
        <v>-0.11089</v>
      </c>
      <c r="N156" s="4">
        <v>-0.11089</v>
      </c>
      <c r="O156" s="51" t="s">
        <v>69</v>
      </c>
    </row>
    <row r="157" spans="1:15" ht="13.5" thickBot="1" x14ac:dyDescent="0.25">
      <c r="A157" s="45" t="s">
        <v>187</v>
      </c>
      <c r="B157" s="46">
        <v>63.840152685744002</v>
      </c>
      <c r="C157" s="47">
        <v>5.3200127238119999</v>
      </c>
      <c r="D157" s="3">
        <v>552.77998000000002</v>
      </c>
      <c r="E157" s="3">
        <v>352.47892999999999</v>
      </c>
      <c r="F157" s="3">
        <v>448.02562</v>
      </c>
      <c r="G157" s="3">
        <v>1307.12518</v>
      </c>
      <c r="H157" s="3">
        <v>146.72564</v>
      </c>
      <c r="I157" s="3">
        <v>712.15517999999997</v>
      </c>
      <c r="J157" s="3">
        <v>-265.30712</v>
      </c>
      <c r="K157" s="3">
        <v>706.39832999999999</v>
      </c>
      <c r="L157" s="3">
        <v>42.560101790495999</v>
      </c>
      <c r="M157" s="48">
        <v>3960.3817399999998</v>
      </c>
      <c r="N157" s="3">
        <v>3917.8216382095002</v>
      </c>
      <c r="O157" s="49">
        <v>62.035906453655997</v>
      </c>
    </row>
    <row r="158" spans="1:15" ht="13.5" thickBot="1" x14ac:dyDescent="0.25">
      <c r="A158" s="50" t="s">
        <v>188</v>
      </c>
      <c r="B158" s="39">
        <v>0</v>
      </c>
      <c r="C158" s="40">
        <v>0</v>
      </c>
      <c r="D158" s="4">
        <v>552.77998000000002</v>
      </c>
      <c r="E158" s="4">
        <v>352.47892999999999</v>
      </c>
      <c r="F158" s="4">
        <v>448.02562</v>
      </c>
      <c r="G158" s="4">
        <v>1307.12518</v>
      </c>
      <c r="H158" s="4">
        <v>146.72564</v>
      </c>
      <c r="I158" s="4">
        <v>712.15517999999997</v>
      </c>
      <c r="J158" s="4">
        <v>-265.30712</v>
      </c>
      <c r="K158" s="4">
        <v>706.39832999999999</v>
      </c>
      <c r="L158" s="4">
        <v>0</v>
      </c>
      <c r="M158" s="41">
        <v>3960.3817399999998</v>
      </c>
      <c r="N158" s="4">
        <v>3960.3817399999998</v>
      </c>
      <c r="O158" s="51" t="s">
        <v>90</v>
      </c>
    </row>
    <row r="159" spans="1:15" ht="13.5" thickBot="1" x14ac:dyDescent="0.25">
      <c r="A159" s="50" t="s">
        <v>189</v>
      </c>
      <c r="B159" s="39">
        <v>63.840152685744002</v>
      </c>
      <c r="C159" s="40">
        <v>5.3200127238119999</v>
      </c>
      <c r="D159" s="4">
        <v>0</v>
      </c>
      <c r="E159" s="4">
        <v>0</v>
      </c>
      <c r="F159" s="4">
        <v>0</v>
      </c>
      <c r="G159" s="4">
        <v>0</v>
      </c>
      <c r="H159" s="4">
        <v>0</v>
      </c>
      <c r="I159" s="4">
        <v>0</v>
      </c>
      <c r="J159" s="4">
        <v>0</v>
      </c>
      <c r="K159" s="4">
        <v>0</v>
      </c>
      <c r="L159" s="4">
        <v>42.560101790495999</v>
      </c>
      <c r="M159" s="41">
        <v>0</v>
      </c>
      <c r="N159" s="4">
        <v>-42.560101790495999</v>
      </c>
      <c r="O159" s="42">
        <v>0</v>
      </c>
    </row>
    <row r="160" spans="1:15" ht="13.5" thickBot="1" x14ac:dyDescent="0.25">
      <c r="A160" s="45" t="s">
        <v>190</v>
      </c>
      <c r="B160" s="46">
        <v>19998.728055838401</v>
      </c>
      <c r="C160" s="47">
        <v>1666.5606713198699</v>
      </c>
      <c r="D160" s="3">
        <v>2471.6927000000001</v>
      </c>
      <c r="E160" s="3">
        <v>1854.2976900000001</v>
      </c>
      <c r="F160" s="3">
        <v>1657.3673899999999</v>
      </c>
      <c r="G160" s="3">
        <v>1875.5087799999999</v>
      </c>
      <c r="H160" s="3">
        <v>1714.0242000000001</v>
      </c>
      <c r="I160" s="3">
        <v>1783.8515299999999</v>
      </c>
      <c r="J160" s="3">
        <v>1925.1660400000001</v>
      </c>
      <c r="K160" s="3">
        <v>2199.0050000000001</v>
      </c>
      <c r="L160" s="3">
        <v>13332.485370558899</v>
      </c>
      <c r="M160" s="48">
        <v>15480.913329999999</v>
      </c>
      <c r="N160" s="3">
        <v>2148.42795944105</v>
      </c>
      <c r="O160" s="49">
        <v>0.77409489677400001</v>
      </c>
    </row>
    <row r="161" spans="1:15" ht="13.5" thickBot="1" x14ac:dyDescent="0.25">
      <c r="A161" s="50" t="s">
        <v>191</v>
      </c>
      <c r="B161" s="39">
        <v>10507.3372128887</v>
      </c>
      <c r="C161" s="40">
        <v>875.61143440739397</v>
      </c>
      <c r="D161" s="4">
        <v>1372.2305899999999</v>
      </c>
      <c r="E161" s="4">
        <v>1141.04269</v>
      </c>
      <c r="F161" s="4">
        <v>984.84684000000095</v>
      </c>
      <c r="G161" s="4">
        <v>1061.58224</v>
      </c>
      <c r="H161" s="4">
        <v>1080.2366999999999</v>
      </c>
      <c r="I161" s="4">
        <v>1222.4019800000001</v>
      </c>
      <c r="J161" s="4">
        <v>1200.08086</v>
      </c>
      <c r="K161" s="4">
        <v>1174.64661</v>
      </c>
      <c r="L161" s="4">
        <v>7004.89147525915</v>
      </c>
      <c r="M161" s="41">
        <v>9237.0685099999992</v>
      </c>
      <c r="N161" s="4">
        <v>2232.1770347408501</v>
      </c>
      <c r="O161" s="42">
        <v>0.879106506515</v>
      </c>
    </row>
    <row r="162" spans="1:15" ht="13.5" thickBot="1" x14ac:dyDescent="0.25">
      <c r="A162" s="50" t="s">
        <v>192</v>
      </c>
      <c r="B162" s="39">
        <v>9491.3908429496896</v>
      </c>
      <c r="C162" s="40">
        <v>790.94923691247402</v>
      </c>
      <c r="D162" s="4">
        <v>1099.4621099999999</v>
      </c>
      <c r="E162" s="4">
        <v>713.255</v>
      </c>
      <c r="F162" s="4">
        <v>672.52055000000098</v>
      </c>
      <c r="G162" s="4">
        <v>813.92654000000005</v>
      </c>
      <c r="H162" s="4">
        <v>633.78750000000002</v>
      </c>
      <c r="I162" s="4">
        <v>561.44955000000004</v>
      </c>
      <c r="J162" s="4">
        <v>725.08518000000004</v>
      </c>
      <c r="K162" s="4">
        <v>1024.3583900000001</v>
      </c>
      <c r="L162" s="4">
        <v>6327.5938952997903</v>
      </c>
      <c r="M162" s="41">
        <v>6243.8448200000003</v>
      </c>
      <c r="N162" s="4">
        <v>-83.749075299791997</v>
      </c>
      <c r="O162" s="42">
        <v>0.65784297826399996</v>
      </c>
    </row>
    <row r="163" spans="1:15" ht="13.5" thickBot="1" x14ac:dyDescent="0.25">
      <c r="A163" s="45" t="s">
        <v>193</v>
      </c>
      <c r="B163" s="46">
        <v>0</v>
      </c>
      <c r="C163" s="47">
        <v>0</v>
      </c>
      <c r="D163" s="3">
        <v>122.42525999999999</v>
      </c>
      <c r="E163" s="3">
        <v>2.31E-3</v>
      </c>
      <c r="F163" s="3">
        <v>90.940889999999996</v>
      </c>
      <c r="G163" s="3">
        <v>0</v>
      </c>
      <c r="H163" s="3">
        <v>0</v>
      </c>
      <c r="I163" s="3">
        <v>325.99698999999998</v>
      </c>
      <c r="J163" s="3">
        <v>157.90993</v>
      </c>
      <c r="K163" s="3">
        <v>210.68333000000001</v>
      </c>
      <c r="L163" s="3">
        <v>0</v>
      </c>
      <c r="M163" s="48">
        <v>907.95871</v>
      </c>
      <c r="N163" s="3">
        <v>907.95871</v>
      </c>
      <c r="O163" s="55" t="s">
        <v>69</v>
      </c>
    </row>
    <row r="164" spans="1:15" ht="13.5" thickBot="1" x14ac:dyDescent="0.25">
      <c r="A164" s="50" t="s">
        <v>279</v>
      </c>
      <c r="B164" s="39">
        <v>0</v>
      </c>
      <c r="C164" s="40">
        <v>0</v>
      </c>
      <c r="D164" s="4">
        <v>0</v>
      </c>
      <c r="E164" s="4">
        <v>0</v>
      </c>
      <c r="F164" s="4">
        <v>0</v>
      </c>
      <c r="G164" s="4">
        <v>0</v>
      </c>
      <c r="H164" s="4">
        <v>0</v>
      </c>
      <c r="I164" s="4">
        <v>288.28293000000002</v>
      </c>
      <c r="J164" s="4">
        <v>0</v>
      </c>
      <c r="K164" s="4">
        <v>210.68333000000001</v>
      </c>
      <c r="L164" s="4">
        <v>0</v>
      </c>
      <c r="M164" s="41">
        <v>498.96625999999998</v>
      </c>
      <c r="N164" s="4">
        <v>498.96625999999998</v>
      </c>
      <c r="O164" s="51" t="s">
        <v>69</v>
      </c>
    </row>
    <row r="165" spans="1:15" ht="13.5" thickBot="1" x14ac:dyDescent="0.25">
      <c r="A165" s="50" t="s">
        <v>194</v>
      </c>
      <c r="B165" s="39">
        <v>0</v>
      </c>
      <c r="C165" s="40">
        <v>0</v>
      </c>
      <c r="D165" s="4">
        <v>122.42525999999999</v>
      </c>
      <c r="E165" s="4">
        <v>2.31E-3</v>
      </c>
      <c r="F165" s="4">
        <v>90.940889999999996</v>
      </c>
      <c r="G165" s="4">
        <v>0</v>
      </c>
      <c r="H165" s="4">
        <v>0</v>
      </c>
      <c r="I165" s="4">
        <v>37.714060000000003</v>
      </c>
      <c r="J165" s="4">
        <v>157.90993</v>
      </c>
      <c r="K165" s="4">
        <v>0</v>
      </c>
      <c r="L165" s="4">
        <v>0</v>
      </c>
      <c r="M165" s="41">
        <v>408.99245000000002</v>
      </c>
      <c r="N165" s="4">
        <v>408.99245000000002</v>
      </c>
      <c r="O165" s="51" t="s">
        <v>69</v>
      </c>
    </row>
    <row r="166" spans="1:15" ht="13.5" thickBot="1" x14ac:dyDescent="0.25">
      <c r="A166" s="43" t="s">
        <v>195</v>
      </c>
      <c r="B166" s="39">
        <v>0</v>
      </c>
      <c r="C166" s="40">
        <v>0</v>
      </c>
      <c r="D166" s="4">
        <v>15</v>
      </c>
      <c r="E166" s="4">
        <v>5</v>
      </c>
      <c r="F166" s="4">
        <v>15.372999999999999</v>
      </c>
      <c r="G166" s="4">
        <v>0</v>
      </c>
      <c r="H166" s="4">
        <v>5.18</v>
      </c>
      <c r="I166" s="4">
        <v>0.75</v>
      </c>
      <c r="J166" s="4">
        <v>22.85567</v>
      </c>
      <c r="K166" s="4">
        <v>0</v>
      </c>
      <c r="L166" s="4">
        <v>0</v>
      </c>
      <c r="M166" s="41">
        <v>64.158670000000001</v>
      </c>
      <c r="N166" s="4">
        <v>64.158670000000001</v>
      </c>
      <c r="O166" s="51" t="s">
        <v>69</v>
      </c>
    </row>
    <row r="167" spans="1:15" ht="13.5" thickBot="1" x14ac:dyDescent="0.25">
      <c r="A167" s="44" t="s">
        <v>196</v>
      </c>
      <c r="B167" s="39">
        <v>0</v>
      </c>
      <c r="C167" s="40">
        <v>0</v>
      </c>
      <c r="D167" s="4">
        <v>15</v>
      </c>
      <c r="E167" s="4">
        <v>5</v>
      </c>
      <c r="F167" s="4">
        <v>15.372999999999999</v>
      </c>
      <c r="G167" s="4">
        <v>0</v>
      </c>
      <c r="H167" s="4">
        <v>5.18</v>
      </c>
      <c r="I167" s="4">
        <v>0.75</v>
      </c>
      <c r="J167" s="4">
        <v>17.689</v>
      </c>
      <c r="K167" s="4">
        <v>0</v>
      </c>
      <c r="L167" s="4">
        <v>0</v>
      </c>
      <c r="M167" s="41">
        <v>58.991999999999997</v>
      </c>
      <c r="N167" s="4">
        <v>58.991999999999997</v>
      </c>
      <c r="O167" s="51" t="s">
        <v>69</v>
      </c>
    </row>
    <row r="168" spans="1:15" ht="13.5" thickBot="1" x14ac:dyDescent="0.25">
      <c r="A168" s="45" t="s">
        <v>197</v>
      </c>
      <c r="B168" s="46">
        <v>0</v>
      </c>
      <c r="C168" s="47">
        <v>0</v>
      </c>
      <c r="D168" s="3">
        <v>0</v>
      </c>
      <c r="E168" s="3">
        <v>0</v>
      </c>
      <c r="F168" s="3">
        <v>15.372999999999999</v>
      </c>
      <c r="G168" s="3">
        <v>0</v>
      </c>
      <c r="H168" s="3">
        <v>5.18</v>
      </c>
      <c r="I168" s="3">
        <v>0</v>
      </c>
      <c r="J168" s="3">
        <v>12.689</v>
      </c>
      <c r="K168" s="3">
        <v>0</v>
      </c>
      <c r="L168" s="3">
        <v>0</v>
      </c>
      <c r="M168" s="48">
        <v>33.241999999999997</v>
      </c>
      <c r="N168" s="3">
        <v>33.241999999999997</v>
      </c>
      <c r="O168" s="55" t="s">
        <v>69</v>
      </c>
    </row>
    <row r="169" spans="1:15" ht="13.5" thickBot="1" x14ac:dyDescent="0.25">
      <c r="A169" s="50" t="s">
        <v>198</v>
      </c>
      <c r="B169" s="39">
        <v>0</v>
      </c>
      <c r="C169" s="40">
        <v>0</v>
      </c>
      <c r="D169" s="4">
        <v>0</v>
      </c>
      <c r="E169" s="4">
        <v>0</v>
      </c>
      <c r="F169" s="4">
        <v>15.372999999999999</v>
      </c>
      <c r="G169" s="4">
        <v>0</v>
      </c>
      <c r="H169" s="4">
        <v>5.18</v>
      </c>
      <c r="I169" s="4">
        <v>0</v>
      </c>
      <c r="J169" s="4">
        <v>12.689</v>
      </c>
      <c r="K169" s="4">
        <v>0</v>
      </c>
      <c r="L169" s="4">
        <v>0</v>
      </c>
      <c r="M169" s="41">
        <v>33.241999999999997</v>
      </c>
      <c r="N169" s="4">
        <v>33.241999999999997</v>
      </c>
      <c r="O169" s="51" t="s">
        <v>69</v>
      </c>
    </row>
    <row r="170" spans="1:15" ht="13.5" thickBot="1" x14ac:dyDescent="0.25">
      <c r="A170" s="45" t="s">
        <v>199</v>
      </c>
      <c r="B170" s="46">
        <v>0</v>
      </c>
      <c r="C170" s="47">
        <v>0</v>
      </c>
      <c r="D170" s="3">
        <v>15</v>
      </c>
      <c r="E170" s="3">
        <v>5</v>
      </c>
      <c r="F170" s="3">
        <v>0</v>
      </c>
      <c r="G170" s="3">
        <v>0</v>
      </c>
      <c r="H170" s="3">
        <v>0</v>
      </c>
      <c r="I170" s="3">
        <v>0.75</v>
      </c>
      <c r="J170" s="3">
        <v>5</v>
      </c>
      <c r="K170" s="3">
        <v>0</v>
      </c>
      <c r="L170" s="3">
        <v>0</v>
      </c>
      <c r="M170" s="48">
        <v>25.75</v>
      </c>
      <c r="N170" s="3">
        <v>25.75</v>
      </c>
      <c r="O170" s="55" t="s">
        <v>69</v>
      </c>
    </row>
    <row r="171" spans="1:15" ht="13.5" thickBot="1" x14ac:dyDescent="0.25">
      <c r="A171" s="50" t="s">
        <v>200</v>
      </c>
      <c r="B171" s="39">
        <v>0</v>
      </c>
      <c r="C171" s="40">
        <v>0</v>
      </c>
      <c r="D171" s="4">
        <v>15</v>
      </c>
      <c r="E171" s="4">
        <v>5</v>
      </c>
      <c r="F171" s="4">
        <v>0</v>
      </c>
      <c r="G171" s="4">
        <v>0</v>
      </c>
      <c r="H171" s="4">
        <v>0</v>
      </c>
      <c r="I171" s="4">
        <v>0.75</v>
      </c>
      <c r="J171" s="4">
        <v>5</v>
      </c>
      <c r="K171" s="4">
        <v>0</v>
      </c>
      <c r="L171" s="4">
        <v>0</v>
      </c>
      <c r="M171" s="41">
        <v>25.75</v>
      </c>
      <c r="N171" s="4">
        <v>25.75</v>
      </c>
      <c r="O171" s="51" t="s">
        <v>69</v>
      </c>
    </row>
    <row r="172" spans="1:15" ht="13.5" thickBot="1" x14ac:dyDescent="0.25">
      <c r="A172" s="54" t="s">
        <v>245</v>
      </c>
      <c r="B172" s="46">
        <v>0</v>
      </c>
      <c r="C172" s="47">
        <v>0</v>
      </c>
      <c r="D172" s="3">
        <v>0</v>
      </c>
      <c r="E172" s="3">
        <v>0</v>
      </c>
      <c r="F172" s="3">
        <v>0</v>
      </c>
      <c r="G172" s="3">
        <v>0</v>
      </c>
      <c r="H172" s="3">
        <v>0</v>
      </c>
      <c r="I172" s="3">
        <v>0</v>
      </c>
      <c r="J172" s="3">
        <v>5.1666699999999999</v>
      </c>
      <c r="K172" s="3">
        <v>0</v>
      </c>
      <c r="L172" s="3">
        <v>0</v>
      </c>
      <c r="M172" s="48">
        <v>5.1666699999999999</v>
      </c>
      <c r="N172" s="3">
        <v>5.1666699999999999</v>
      </c>
      <c r="O172" s="55" t="s">
        <v>69</v>
      </c>
    </row>
    <row r="173" spans="1:15" ht="13.5" thickBot="1" x14ac:dyDescent="0.25">
      <c r="A173" s="45" t="s">
        <v>284</v>
      </c>
      <c r="B173" s="46">
        <v>0</v>
      </c>
      <c r="C173" s="47">
        <v>0</v>
      </c>
      <c r="D173" s="3">
        <v>0</v>
      </c>
      <c r="E173" s="3">
        <v>0</v>
      </c>
      <c r="F173" s="3">
        <v>0</v>
      </c>
      <c r="G173" s="3">
        <v>0</v>
      </c>
      <c r="H173" s="3">
        <v>0</v>
      </c>
      <c r="I173" s="3">
        <v>0</v>
      </c>
      <c r="J173" s="3">
        <v>5.1666699999999999</v>
      </c>
      <c r="K173" s="3">
        <v>0</v>
      </c>
      <c r="L173" s="3">
        <v>0</v>
      </c>
      <c r="M173" s="48">
        <v>5.1666699999999999</v>
      </c>
      <c r="N173" s="3">
        <v>5.1666699999999999</v>
      </c>
      <c r="O173" s="55" t="s">
        <v>90</v>
      </c>
    </row>
    <row r="174" spans="1:15" ht="13.5" thickBot="1" x14ac:dyDescent="0.25">
      <c r="A174" s="50" t="s">
        <v>285</v>
      </c>
      <c r="B174" s="39">
        <v>0</v>
      </c>
      <c r="C174" s="40">
        <v>0</v>
      </c>
      <c r="D174" s="4">
        <v>0</v>
      </c>
      <c r="E174" s="4">
        <v>0</v>
      </c>
      <c r="F174" s="4">
        <v>0</v>
      </c>
      <c r="G174" s="4">
        <v>0</v>
      </c>
      <c r="H174" s="4">
        <v>0</v>
      </c>
      <c r="I174" s="4">
        <v>0</v>
      </c>
      <c r="J174" s="4">
        <v>5.1666699999999999</v>
      </c>
      <c r="K174" s="4">
        <v>0</v>
      </c>
      <c r="L174" s="4">
        <v>0</v>
      </c>
      <c r="M174" s="41">
        <v>5.1666699999999999</v>
      </c>
      <c r="N174" s="4">
        <v>5.1666699999999999</v>
      </c>
      <c r="O174" s="51" t="s">
        <v>90</v>
      </c>
    </row>
    <row r="175" spans="1:15" ht="13.5" thickBot="1" x14ac:dyDescent="0.25">
      <c r="A175" s="38" t="s">
        <v>201</v>
      </c>
      <c r="B175" s="39">
        <v>3995.6661975997399</v>
      </c>
      <c r="C175" s="40">
        <v>332.97218313331098</v>
      </c>
      <c r="D175" s="4">
        <v>389.85093999999998</v>
      </c>
      <c r="E175" s="4">
        <v>405.37939</v>
      </c>
      <c r="F175" s="4">
        <v>418.91196000000002</v>
      </c>
      <c r="G175" s="4">
        <v>435.87506999999999</v>
      </c>
      <c r="H175" s="4">
        <v>393.54083000000003</v>
      </c>
      <c r="I175" s="4">
        <v>462.36</v>
      </c>
      <c r="J175" s="4">
        <v>496.64641</v>
      </c>
      <c r="K175" s="4">
        <v>382.43230999999997</v>
      </c>
      <c r="L175" s="4">
        <v>2663.7774650664901</v>
      </c>
      <c r="M175" s="41">
        <v>3384.9969099999998</v>
      </c>
      <c r="N175" s="4">
        <v>721.21944493350702</v>
      </c>
      <c r="O175" s="42">
        <v>0.84716709119300004</v>
      </c>
    </row>
    <row r="176" spans="1:15" ht="13.5" thickBot="1" x14ac:dyDescent="0.25">
      <c r="A176" s="52" t="s">
        <v>202</v>
      </c>
      <c r="B176" s="46">
        <v>3995.6661975997399</v>
      </c>
      <c r="C176" s="47">
        <v>332.97218313331098</v>
      </c>
      <c r="D176" s="3">
        <v>389.85093999999998</v>
      </c>
      <c r="E176" s="3">
        <v>405.37939</v>
      </c>
      <c r="F176" s="3">
        <v>418.91196000000002</v>
      </c>
      <c r="G176" s="3">
        <v>435.87506999999999</v>
      </c>
      <c r="H176" s="3">
        <v>393.54083000000003</v>
      </c>
      <c r="I176" s="3">
        <v>462.36</v>
      </c>
      <c r="J176" s="3">
        <v>496.64641</v>
      </c>
      <c r="K176" s="3">
        <v>382.43230999999997</v>
      </c>
      <c r="L176" s="3">
        <v>2663.7774650664901</v>
      </c>
      <c r="M176" s="48">
        <v>3384.9969099999998</v>
      </c>
      <c r="N176" s="3">
        <v>721.21944493350702</v>
      </c>
      <c r="O176" s="49">
        <v>0.84716709119300004</v>
      </c>
    </row>
    <row r="177" spans="1:15" ht="13.5" thickBot="1" x14ac:dyDescent="0.25">
      <c r="A177" s="54" t="s">
        <v>203</v>
      </c>
      <c r="B177" s="46">
        <v>3995.6661975997399</v>
      </c>
      <c r="C177" s="47">
        <v>332.97218313331098</v>
      </c>
      <c r="D177" s="3">
        <v>389.85093999999998</v>
      </c>
      <c r="E177" s="3">
        <v>405.37939</v>
      </c>
      <c r="F177" s="3">
        <v>418.91196000000002</v>
      </c>
      <c r="G177" s="3">
        <v>435.87506999999999</v>
      </c>
      <c r="H177" s="3">
        <v>393.54083000000003</v>
      </c>
      <c r="I177" s="3">
        <v>462.36</v>
      </c>
      <c r="J177" s="3">
        <v>496.64641</v>
      </c>
      <c r="K177" s="3">
        <v>382.43230999999997</v>
      </c>
      <c r="L177" s="3">
        <v>2663.7774650664901</v>
      </c>
      <c r="M177" s="48">
        <v>3384.9969099999998</v>
      </c>
      <c r="N177" s="3">
        <v>721.21944493350702</v>
      </c>
      <c r="O177" s="49">
        <v>0.84716709119300004</v>
      </c>
    </row>
    <row r="178" spans="1:15" ht="13.5" thickBot="1" x14ac:dyDescent="0.25">
      <c r="A178" s="53" t="s">
        <v>204</v>
      </c>
      <c r="B178" s="39">
        <v>0</v>
      </c>
      <c r="C178" s="40">
        <v>0</v>
      </c>
      <c r="D178" s="4">
        <v>13.377689999999999</v>
      </c>
      <c r="E178" s="4">
        <v>9.2533100000000008</v>
      </c>
      <c r="F178" s="4">
        <v>12.063359999999999</v>
      </c>
      <c r="G178" s="4">
        <v>13.645239999999999</v>
      </c>
      <c r="H178" s="4">
        <v>2.5590600000000001</v>
      </c>
      <c r="I178" s="4">
        <v>16.449179999999998</v>
      </c>
      <c r="J178" s="4">
        <v>19.219660000000001</v>
      </c>
      <c r="K178" s="4">
        <v>7.2633200000000002</v>
      </c>
      <c r="L178" s="4">
        <v>0</v>
      </c>
      <c r="M178" s="41">
        <v>93.830820000000003</v>
      </c>
      <c r="N178" s="4">
        <v>93.830820000000003</v>
      </c>
      <c r="O178" s="51" t="s">
        <v>90</v>
      </c>
    </row>
    <row r="179" spans="1:15" ht="13.5" thickBot="1" x14ac:dyDescent="0.25">
      <c r="A179" s="50" t="s">
        <v>205</v>
      </c>
      <c r="B179" s="39">
        <v>0</v>
      </c>
      <c r="C179" s="40">
        <v>0</v>
      </c>
      <c r="D179" s="4">
        <v>13.377689999999999</v>
      </c>
      <c r="E179" s="4">
        <v>9.2533100000000008</v>
      </c>
      <c r="F179" s="4">
        <v>12.063359999999999</v>
      </c>
      <c r="G179" s="4">
        <v>13.645239999999999</v>
      </c>
      <c r="H179" s="4">
        <v>2.5590600000000001</v>
      </c>
      <c r="I179" s="4">
        <v>16.449179999999998</v>
      </c>
      <c r="J179" s="4">
        <v>19.219660000000001</v>
      </c>
      <c r="K179" s="4">
        <v>7.2633200000000002</v>
      </c>
      <c r="L179" s="4">
        <v>0</v>
      </c>
      <c r="M179" s="41">
        <v>93.830820000000003</v>
      </c>
      <c r="N179" s="4">
        <v>93.830820000000003</v>
      </c>
      <c r="O179" s="51" t="s">
        <v>90</v>
      </c>
    </row>
    <row r="180" spans="1:15" ht="13.5" thickBot="1" x14ac:dyDescent="0.25">
      <c r="A180" s="45" t="s">
        <v>206</v>
      </c>
      <c r="B180" s="46">
        <v>127.038929440389</v>
      </c>
      <c r="C180" s="47">
        <v>10.586577453365001</v>
      </c>
      <c r="D180" s="3">
        <v>4.4379999999999997</v>
      </c>
      <c r="E180" s="3">
        <v>10.115</v>
      </c>
      <c r="F180" s="3">
        <v>6.0374999999999996</v>
      </c>
      <c r="G180" s="3">
        <v>4.2</v>
      </c>
      <c r="H180" s="3">
        <v>4.2</v>
      </c>
      <c r="I180" s="3">
        <v>1.575</v>
      </c>
      <c r="J180" s="3">
        <v>3.15</v>
      </c>
      <c r="K180" s="3">
        <v>8.4</v>
      </c>
      <c r="L180" s="3">
        <v>84.692619626926003</v>
      </c>
      <c r="M180" s="48">
        <v>42.115499999999997</v>
      </c>
      <c r="N180" s="3">
        <v>-42.577119626925999</v>
      </c>
      <c r="O180" s="49">
        <v>0.33151649014599999</v>
      </c>
    </row>
    <row r="181" spans="1:15" ht="13.5" thickBot="1" x14ac:dyDescent="0.25">
      <c r="A181" s="50" t="s">
        <v>207</v>
      </c>
      <c r="B181" s="39">
        <v>127.038929440389</v>
      </c>
      <c r="C181" s="40">
        <v>10.586577453365001</v>
      </c>
      <c r="D181" s="4">
        <v>4.4379999999999997</v>
      </c>
      <c r="E181" s="4">
        <v>10.115</v>
      </c>
      <c r="F181" s="4">
        <v>6.0374999999999996</v>
      </c>
      <c r="G181" s="4">
        <v>4.2</v>
      </c>
      <c r="H181" s="4">
        <v>4.2</v>
      </c>
      <c r="I181" s="4">
        <v>1.575</v>
      </c>
      <c r="J181" s="4">
        <v>3.15</v>
      </c>
      <c r="K181" s="4">
        <v>8.4</v>
      </c>
      <c r="L181" s="4">
        <v>84.692619626926003</v>
      </c>
      <c r="M181" s="41">
        <v>42.115499999999997</v>
      </c>
      <c r="N181" s="4">
        <v>-42.577119626925999</v>
      </c>
      <c r="O181" s="42">
        <v>0.33151649014599999</v>
      </c>
    </row>
    <row r="182" spans="1:15" ht="13.5" thickBot="1" x14ac:dyDescent="0.25">
      <c r="A182" s="45" t="s">
        <v>208</v>
      </c>
      <c r="B182" s="46">
        <v>219.055776692969</v>
      </c>
      <c r="C182" s="47">
        <v>18.254648057747001</v>
      </c>
      <c r="D182" s="3">
        <v>15.93286</v>
      </c>
      <c r="E182" s="3">
        <v>13.907999999999999</v>
      </c>
      <c r="F182" s="3">
        <v>12.674519999999999</v>
      </c>
      <c r="G182" s="3">
        <v>16.06362</v>
      </c>
      <c r="H182" s="3">
        <v>14.91804</v>
      </c>
      <c r="I182" s="3">
        <v>19.505040000000001</v>
      </c>
      <c r="J182" s="3">
        <v>13.191520000000001</v>
      </c>
      <c r="K182" s="3">
        <v>29.119</v>
      </c>
      <c r="L182" s="3">
        <v>146.037184461979</v>
      </c>
      <c r="M182" s="48">
        <v>135.3126</v>
      </c>
      <c r="N182" s="3">
        <v>-10.724584461978999</v>
      </c>
      <c r="O182" s="49">
        <v>0.61770843044000001</v>
      </c>
    </row>
    <row r="183" spans="1:15" ht="13.5" thickBot="1" x14ac:dyDescent="0.25">
      <c r="A183" s="50" t="s">
        <v>209</v>
      </c>
      <c r="B183" s="39">
        <v>192.597432725023</v>
      </c>
      <c r="C183" s="40">
        <v>16.049786060418</v>
      </c>
      <c r="D183" s="4">
        <v>12.95</v>
      </c>
      <c r="E183" s="4">
        <v>13.32</v>
      </c>
      <c r="F183" s="4">
        <v>12.21</v>
      </c>
      <c r="G183" s="4">
        <v>13.69</v>
      </c>
      <c r="H183" s="4">
        <v>14.43</v>
      </c>
      <c r="I183" s="4">
        <v>18.87</v>
      </c>
      <c r="J183" s="4">
        <v>12.58</v>
      </c>
      <c r="K183" s="4">
        <v>23.68</v>
      </c>
      <c r="L183" s="4">
        <v>128.39828848334901</v>
      </c>
      <c r="M183" s="41">
        <v>121.73</v>
      </c>
      <c r="N183" s="4">
        <v>-6.6682884833480003</v>
      </c>
      <c r="O183" s="42">
        <v>0.63204373120400004</v>
      </c>
    </row>
    <row r="184" spans="1:15" ht="13.5" thickBot="1" x14ac:dyDescent="0.25">
      <c r="A184" s="50" t="s">
        <v>210</v>
      </c>
      <c r="B184" s="39">
        <v>17.468596733125999</v>
      </c>
      <c r="C184" s="40">
        <v>1.455716394427</v>
      </c>
      <c r="D184" s="4">
        <v>2.1038000000000001</v>
      </c>
      <c r="E184" s="4">
        <v>0</v>
      </c>
      <c r="F184" s="4">
        <v>0</v>
      </c>
      <c r="G184" s="4">
        <v>0.65959999999999996</v>
      </c>
      <c r="H184" s="4">
        <v>0</v>
      </c>
      <c r="I184" s="4">
        <v>0</v>
      </c>
      <c r="J184" s="4">
        <v>0</v>
      </c>
      <c r="K184" s="4">
        <v>0</v>
      </c>
      <c r="L184" s="4">
        <v>11.645731155417</v>
      </c>
      <c r="M184" s="41">
        <v>2.7633999999999999</v>
      </c>
      <c r="N184" s="4">
        <v>-8.8823311554170008</v>
      </c>
      <c r="O184" s="42">
        <v>0.15819244339999999</v>
      </c>
    </row>
    <row r="185" spans="1:15" ht="13.5" thickBot="1" x14ac:dyDescent="0.25">
      <c r="A185" s="50" t="s">
        <v>211</v>
      </c>
      <c r="B185" s="39">
        <v>8.9897472348179992</v>
      </c>
      <c r="C185" s="40">
        <v>0.74914560290099996</v>
      </c>
      <c r="D185" s="4">
        <v>0.87905999999999995</v>
      </c>
      <c r="E185" s="4">
        <v>0.58799999999999997</v>
      </c>
      <c r="F185" s="4">
        <v>0.46451999999999999</v>
      </c>
      <c r="G185" s="4">
        <v>1.7140200000000001</v>
      </c>
      <c r="H185" s="4">
        <v>0.48803999999999997</v>
      </c>
      <c r="I185" s="4">
        <v>0.63504000000000005</v>
      </c>
      <c r="J185" s="4">
        <v>0.61151999999999995</v>
      </c>
      <c r="K185" s="4">
        <v>5.4390000000000001</v>
      </c>
      <c r="L185" s="4">
        <v>5.9931648232120001</v>
      </c>
      <c r="M185" s="41">
        <v>10.8192</v>
      </c>
      <c r="N185" s="4">
        <v>4.8260351767870002</v>
      </c>
      <c r="O185" s="42">
        <v>1.203504360845</v>
      </c>
    </row>
    <row r="186" spans="1:15" ht="13.5" thickBot="1" x14ac:dyDescent="0.25">
      <c r="A186" s="45" t="s">
        <v>212</v>
      </c>
      <c r="B186" s="46">
        <v>909.07999912087098</v>
      </c>
      <c r="C186" s="47">
        <v>75.756666593405001</v>
      </c>
      <c r="D186" s="3">
        <v>64.134450000000001</v>
      </c>
      <c r="E186" s="3">
        <v>88.400970000000001</v>
      </c>
      <c r="F186" s="3">
        <v>102.13748</v>
      </c>
      <c r="G186" s="3">
        <v>105.98231</v>
      </c>
      <c r="H186" s="3">
        <v>104.56956</v>
      </c>
      <c r="I186" s="3">
        <v>107.81632999999999</v>
      </c>
      <c r="J186" s="3">
        <v>107.36374000000001</v>
      </c>
      <c r="K186" s="3">
        <v>72.017189999999005</v>
      </c>
      <c r="L186" s="3">
        <v>606.05333274724705</v>
      </c>
      <c r="M186" s="48">
        <v>752.42202999999995</v>
      </c>
      <c r="N186" s="3">
        <v>146.36869725275201</v>
      </c>
      <c r="O186" s="49">
        <v>0.82767416588999998</v>
      </c>
    </row>
    <row r="187" spans="1:15" ht="13.5" thickBot="1" x14ac:dyDescent="0.25">
      <c r="A187" s="50" t="s">
        <v>213</v>
      </c>
      <c r="B187" s="39">
        <v>909.07999912087098</v>
      </c>
      <c r="C187" s="40">
        <v>75.756666593405001</v>
      </c>
      <c r="D187" s="4">
        <v>64.134450000000001</v>
      </c>
      <c r="E187" s="4">
        <v>88.400970000000001</v>
      </c>
      <c r="F187" s="4">
        <v>102.13748</v>
      </c>
      <c r="G187" s="4">
        <v>105.98231</v>
      </c>
      <c r="H187" s="4">
        <v>104.56956</v>
      </c>
      <c r="I187" s="4">
        <v>107.81632999999999</v>
      </c>
      <c r="J187" s="4">
        <v>107.36374000000001</v>
      </c>
      <c r="K187" s="4">
        <v>72.017189999999005</v>
      </c>
      <c r="L187" s="4">
        <v>606.05333274724705</v>
      </c>
      <c r="M187" s="41">
        <v>752.42202999999995</v>
      </c>
      <c r="N187" s="4">
        <v>146.36869725275201</v>
      </c>
      <c r="O187" s="42">
        <v>0.82767416588999998</v>
      </c>
    </row>
    <row r="188" spans="1:15" ht="13.5" thickBot="1" x14ac:dyDescent="0.25">
      <c r="A188" s="45" t="s">
        <v>214</v>
      </c>
      <c r="B188" s="46">
        <v>0</v>
      </c>
      <c r="C188" s="47">
        <v>0</v>
      </c>
      <c r="D188" s="3">
        <v>0.184</v>
      </c>
      <c r="E188" s="3">
        <v>0.252</v>
      </c>
      <c r="F188" s="3">
        <v>0.16800000000000001</v>
      </c>
      <c r="G188" s="3">
        <v>0.19600000000000001</v>
      </c>
      <c r="H188" s="3">
        <v>0.192</v>
      </c>
      <c r="I188" s="3">
        <v>0.23799999999999999</v>
      </c>
      <c r="J188" s="3">
        <v>0.182</v>
      </c>
      <c r="K188" s="3">
        <v>0.19600000000000001</v>
      </c>
      <c r="L188" s="3">
        <v>0</v>
      </c>
      <c r="M188" s="48">
        <v>1.6080000000000001</v>
      </c>
      <c r="N188" s="3">
        <v>1.6080000000000001</v>
      </c>
      <c r="O188" s="55" t="s">
        <v>90</v>
      </c>
    </row>
    <row r="189" spans="1:15" ht="13.5" thickBot="1" x14ac:dyDescent="0.25">
      <c r="A189" s="50" t="s">
        <v>215</v>
      </c>
      <c r="B189" s="39">
        <v>0</v>
      </c>
      <c r="C189" s="40">
        <v>0</v>
      </c>
      <c r="D189" s="4">
        <v>0.184</v>
      </c>
      <c r="E189" s="4">
        <v>0.252</v>
      </c>
      <c r="F189" s="4">
        <v>0.16800000000000001</v>
      </c>
      <c r="G189" s="4">
        <v>0.19600000000000001</v>
      </c>
      <c r="H189" s="4">
        <v>0.192</v>
      </c>
      <c r="I189" s="4">
        <v>0.23799999999999999</v>
      </c>
      <c r="J189" s="4">
        <v>0.182</v>
      </c>
      <c r="K189" s="4">
        <v>0.19600000000000001</v>
      </c>
      <c r="L189" s="4">
        <v>0</v>
      </c>
      <c r="M189" s="41">
        <v>1.6080000000000001</v>
      </c>
      <c r="N189" s="4">
        <v>1.6080000000000001</v>
      </c>
      <c r="O189" s="51" t="s">
        <v>90</v>
      </c>
    </row>
    <row r="190" spans="1:15" ht="13.5" thickBot="1" x14ac:dyDescent="0.25">
      <c r="A190" s="45" t="s">
        <v>216</v>
      </c>
      <c r="B190" s="46">
        <v>209.202490966384</v>
      </c>
      <c r="C190" s="47">
        <v>17.433540913864999</v>
      </c>
      <c r="D190" s="3">
        <v>13.724930000000001</v>
      </c>
      <c r="E190" s="3">
        <v>13.73517</v>
      </c>
      <c r="F190" s="3">
        <v>13.066789999999999</v>
      </c>
      <c r="G190" s="3">
        <v>10.53018</v>
      </c>
      <c r="H190" s="3">
        <v>13.12435</v>
      </c>
      <c r="I190" s="3">
        <v>27.952470000000002</v>
      </c>
      <c r="J190" s="3">
        <v>12.374599999999999</v>
      </c>
      <c r="K190" s="3">
        <v>12.854329999999999</v>
      </c>
      <c r="L190" s="3">
        <v>139.468327310923</v>
      </c>
      <c r="M190" s="48">
        <v>117.36282</v>
      </c>
      <c r="N190" s="3">
        <v>-22.105507310922</v>
      </c>
      <c r="O190" s="49">
        <v>0.561001063887</v>
      </c>
    </row>
    <row r="191" spans="1:15" ht="13.5" thickBot="1" x14ac:dyDescent="0.25">
      <c r="A191" s="50" t="s">
        <v>217</v>
      </c>
      <c r="B191" s="39">
        <v>209.202490966384</v>
      </c>
      <c r="C191" s="40">
        <v>17.433540913864999</v>
      </c>
      <c r="D191" s="4">
        <v>13.724930000000001</v>
      </c>
      <c r="E191" s="4">
        <v>13.73517</v>
      </c>
      <c r="F191" s="4">
        <v>13.066789999999999</v>
      </c>
      <c r="G191" s="4">
        <v>10.53018</v>
      </c>
      <c r="H191" s="4">
        <v>13.12435</v>
      </c>
      <c r="I191" s="4">
        <v>27.952470000000002</v>
      </c>
      <c r="J191" s="4">
        <v>12.374599999999999</v>
      </c>
      <c r="K191" s="4">
        <v>12.854329999999999</v>
      </c>
      <c r="L191" s="4">
        <v>139.468327310923</v>
      </c>
      <c r="M191" s="41">
        <v>117.36282</v>
      </c>
      <c r="N191" s="4">
        <v>-22.105507310922</v>
      </c>
      <c r="O191" s="42">
        <v>0.561001063887</v>
      </c>
    </row>
    <row r="192" spans="1:15" ht="13.5" thickBot="1" x14ac:dyDescent="0.25">
      <c r="A192" s="45" t="s">
        <v>218</v>
      </c>
      <c r="B192" s="46">
        <v>0</v>
      </c>
      <c r="C192" s="47">
        <v>0</v>
      </c>
      <c r="D192" s="3">
        <v>70.469639999999998</v>
      </c>
      <c r="E192" s="3">
        <v>56.661299999999997</v>
      </c>
      <c r="F192" s="3">
        <v>45.561570000000003</v>
      </c>
      <c r="G192" s="3">
        <v>45.445599999999999</v>
      </c>
      <c r="H192" s="3">
        <v>60.981819999999999</v>
      </c>
      <c r="I192" s="3">
        <v>53.215850000000003</v>
      </c>
      <c r="J192" s="3">
        <v>66.002279999999999</v>
      </c>
      <c r="K192" s="3">
        <v>56.152749999999997</v>
      </c>
      <c r="L192" s="3">
        <v>0</v>
      </c>
      <c r="M192" s="48">
        <v>454.49081000000001</v>
      </c>
      <c r="N192" s="3">
        <v>454.49081000000001</v>
      </c>
      <c r="O192" s="55" t="s">
        <v>90</v>
      </c>
    </row>
    <row r="193" spans="1:15" ht="13.5" thickBot="1" x14ac:dyDescent="0.25">
      <c r="A193" s="50" t="s">
        <v>219</v>
      </c>
      <c r="B193" s="39">
        <v>0</v>
      </c>
      <c r="C193" s="40">
        <v>0</v>
      </c>
      <c r="D193" s="4">
        <v>70.469639999999998</v>
      </c>
      <c r="E193" s="4">
        <v>56.661299999999997</v>
      </c>
      <c r="F193" s="4">
        <v>45.561570000000003</v>
      </c>
      <c r="G193" s="4">
        <v>45.445599999999999</v>
      </c>
      <c r="H193" s="4">
        <v>60.981819999999999</v>
      </c>
      <c r="I193" s="4">
        <v>53.215850000000003</v>
      </c>
      <c r="J193" s="4">
        <v>66.002279999999999</v>
      </c>
      <c r="K193" s="4">
        <v>56.152749999999997</v>
      </c>
      <c r="L193" s="4">
        <v>0</v>
      </c>
      <c r="M193" s="41">
        <v>454.49081000000001</v>
      </c>
      <c r="N193" s="4">
        <v>454.49081000000001</v>
      </c>
      <c r="O193" s="51" t="s">
        <v>90</v>
      </c>
    </row>
    <row r="194" spans="1:15" ht="13.5" thickBot="1" x14ac:dyDescent="0.25">
      <c r="A194" s="45" t="s">
        <v>220</v>
      </c>
      <c r="B194" s="46">
        <v>2531.2890013791198</v>
      </c>
      <c r="C194" s="47">
        <v>210.940750114927</v>
      </c>
      <c r="D194" s="3">
        <v>207.58937</v>
      </c>
      <c r="E194" s="3">
        <v>213.05364</v>
      </c>
      <c r="F194" s="3">
        <v>227.20274000000001</v>
      </c>
      <c r="G194" s="3">
        <v>239.81211999999999</v>
      </c>
      <c r="H194" s="3">
        <v>192.99600000000001</v>
      </c>
      <c r="I194" s="3">
        <v>235.60812999999999</v>
      </c>
      <c r="J194" s="3">
        <v>275.16260999999997</v>
      </c>
      <c r="K194" s="3">
        <v>196.42972</v>
      </c>
      <c r="L194" s="3">
        <v>1687.5260009194201</v>
      </c>
      <c r="M194" s="48">
        <v>1787.8543299999999</v>
      </c>
      <c r="N194" s="3">
        <v>100.328329080583</v>
      </c>
      <c r="O194" s="49">
        <v>0.70630193906100003</v>
      </c>
    </row>
    <row r="195" spans="1:15" ht="13.5" thickBot="1" x14ac:dyDescent="0.25">
      <c r="A195" s="50" t="s">
        <v>221</v>
      </c>
      <c r="B195" s="39">
        <v>2531.2890013791198</v>
      </c>
      <c r="C195" s="40">
        <v>210.940750114927</v>
      </c>
      <c r="D195" s="4">
        <v>207.58937</v>
      </c>
      <c r="E195" s="4">
        <v>213.05364</v>
      </c>
      <c r="F195" s="4">
        <v>227.20274000000001</v>
      </c>
      <c r="G195" s="4">
        <v>239.81211999999999</v>
      </c>
      <c r="H195" s="4">
        <v>192.99600000000001</v>
      </c>
      <c r="I195" s="4">
        <v>235.60812999999999</v>
      </c>
      <c r="J195" s="4">
        <v>275.16260999999997</v>
      </c>
      <c r="K195" s="4">
        <v>196.42972</v>
      </c>
      <c r="L195" s="4">
        <v>1687.5260009194201</v>
      </c>
      <c r="M195" s="41">
        <v>1787.8543299999999</v>
      </c>
      <c r="N195" s="4">
        <v>100.328329080583</v>
      </c>
      <c r="O195" s="42">
        <v>0.70630193906100003</v>
      </c>
    </row>
    <row r="196" spans="1:15" ht="13.5" thickBot="1" x14ac:dyDescent="0.25">
      <c r="A196" s="56"/>
      <c r="B196" s="39">
        <v>-17821.0252974455</v>
      </c>
      <c r="C196" s="40">
        <v>-1485.0854414537901</v>
      </c>
      <c r="D196" s="4">
        <v>109.516809999999</v>
      </c>
      <c r="E196" s="4">
        <v>-796.91462000000104</v>
      </c>
      <c r="F196" s="4">
        <v>-1128.3255100000099</v>
      </c>
      <c r="G196" s="4">
        <v>95.422519999985994</v>
      </c>
      <c r="H196" s="4">
        <v>-1190.59413</v>
      </c>
      <c r="I196" s="4">
        <v>-353.09768000000003</v>
      </c>
      <c r="J196" s="4">
        <v>-1880.6952200000001</v>
      </c>
      <c r="K196" s="4">
        <v>-8.1059999999999999</v>
      </c>
      <c r="L196" s="4">
        <v>-11880.6835316303</v>
      </c>
      <c r="M196" s="41">
        <v>-5152.7938300000196</v>
      </c>
      <c r="N196" s="4">
        <v>6727.8897016302799</v>
      </c>
      <c r="O196" s="42">
        <v>0.28914126679000002</v>
      </c>
    </row>
    <row r="197" spans="1:15" ht="13.5" thickBot="1" x14ac:dyDescent="0.25">
      <c r="A197" s="57" t="s">
        <v>222</v>
      </c>
      <c r="B197" s="58">
        <v>-17821.0252974455</v>
      </c>
      <c r="C197" s="59">
        <v>-1485.0854414537901</v>
      </c>
      <c r="D197" s="60">
        <v>109.516809999999</v>
      </c>
      <c r="E197" s="60">
        <v>-796.91462000000104</v>
      </c>
      <c r="F197" s="60">
        <v>-1128.3255100000099</v>
      </c>
      <c r="G197" s="60">
        <v>95.422519999985994</v>
      </c>
      <c r="H197" s="60">
        <v>-1190.59413</v>
      </c>
      <c r="I197" s="60">
        <v>-353.09768000000003</v>
      </c>
      <c r="J197" s="60">
        <v>-1880.6952200000001</v>
      </c>
      <c r="K197" s="60">
        <v>-8.1059999999999999</v>
      </c>
      <c r="L197" s="61">
        <v>-11880.6835316303</v>
      </c>
      <c r="M197" s="62">
        <v>-5152.7938300000196</v>
      </c>
      <c r="N197" s="61">
        <v>6727.8897016302799</v>
      </c>
      <c r="O197" s="63">
        <v>0.28914126679000002</v>
      </c>
    </row>
    <row r="198" spans="1:15" x14ac:dyDescent="0.2">
      <c r="A198" s="269">
        <v>43361</v>
      </c>
      <c r="B198" s="270"/>
      <c r="C198" s="270"/>
      <c r="D198" s="270"/>
      <c r="E198" s="270"/>
      <c r="F198" s="271">
        <v>2</v>
      </c>
      <c r="G198" s="270"/>
      <c r="H198" s="270"/>
      <c r="I198" s="270"/>
      <c r="J198" s="270"/>
      <c r="K198" s="272">
        <v>0.52126156999999995</v>
      </c>
      <c r="L198" s="270"/>
      <c r="M198" s="270"/>
      <c r="N198" s="270"/>
      <c r="O198" s="270"/>
    </row>
  </sheetData>
  <mergeCells count="12">
    <mergeCell ref="A198:E198"/>
    <mergeCell ref="F198:J198"/>
    <mergeCell ref="K198:O198"/>
    <mergeCell ref="N3:N4"/>
    <mergeCell ref="A1:O1"/>
    <mergeCell ref="A2:O2"/>
    <mergeCell ref="O3:O4"/>
    <mergeCell ref="L3:L4"/>
    <mergeCell ref="M3:M4"/>
    <mergeCell ref="A3:A4"/>
    <mergeCell ref="B3:B4"/>
    <mergeCell ref="C3:C4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98"/>
  <sheetViews>
    <sheetView workbookViewId="0">
      <selection activeCell="K5" sqref="K5"/>
    </sheetView>
  </sheetViews>
  <sheetFormatPr defaultRowHeight="12.75" x14ac:dyDescent="0.2"/>
  <cols>
    <col min="1" max="1" width="49" customWidth="1"/>
    <col min="2" max="2" width="8" bestFit="1" customWidth="1"/>
    <col min="3" max="3" width="8.7109375" customWidth="1"/>
    <col min="4" max="11" width="9.42578125" bestFit="1" customWidth="1"/>
    <col min="12" max="12" width="14.7109375" customWidth="1"/>
    <col min="13" max="13" width="9.140625" bestFit="1" customWidth="1"/>
    <col min="14" max="14" width="11.5703125" customWidth="1"/>
    <col min="15" max="15" width="12.42578125" customWidth="1"/>
  </cols>
  <sheetData>
    <row r="1" spans="1:15" ht="18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</row>
    <row r="2" spans="1:15" ht="13.5" thickBot="1" x14ac:dyDescent="0.25">
      <c r="A2" s="276" t="s">
        <v>239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</row>
    <row r="3" spans="1:15" s="146" customFormat="1" ht="13.5" customHeight="1" thickBot="1" x14ac:dyDescent="0.25">
      <c r="A3" s="282"/>
      <c r="B3" s="284" t="s">
        <v>33</v>
      </c>
      <c r="C3" s="286" t="s">
        <v>34</v>
      </c>
      <c r="D3" s="36" t="s">
        <v>35</v>
      </c>
      <c r="E3" s="36" t="s">
        <v>36</v>
      </c>
      <c r="F3" s="36" t="s">
        <v>37</v>
      </c>
      <c r="G3" s="36" t="s">
        <v>38</v>
      </c>
      <c r="H3" s="36" t="s">
        <v>268</v>
      </c>
      <c r="I3" s="36" t="s">
        <v>277</v>
      </c>
      <c r="J3" s="36" t="s">
        <v>280</v>
      </c>
      <c r="K3" s="36" t="s">
        <v>286</v>
      </c>
      <c r="L3" s="273" t="s">
        <v>39</v>
      </c>
      <c r="M3" s="280" t="s">
        <v>40</v>
      </c>
      <c r="N3" s="273" t="s">
        <v>41</v>
      </c>
      <c r="O3" s="278" t="s">
        <v>42</v>
      </c>
    </row>
    <row r="4" spans="1:15" s="146" customFormat="1" ht="13.5" thickBot="1" x14ac:dyDescent="0.25">
      <c r="A4" s="283"/>
      <c r="B4" s="285"/>
      <c r="C4" s="287"/>
      <c r="D4" s="37" t="s">
        <v>43</v>
      </c>
      <c r="E4" s="37" t="s">
        <v>43</v>
      </c>
      <c r="F4" s="37" t="s">
        <v>43</v>
      </c>
      <c r="G4" s="37" t="s">
        <v>43</v>
      </c>
      <c r="H4" s="37" t="s">
        <v>43</v>
      </c>
      <c r="I4" s="37" t="s">
        <v>43</v>
      </c>
      <c r="J4" s="37" t="s">
        <v>43</v>
      </c>
      <c r="K4" s="37" t="s">
        <v>43</v>
      </c>
      <c r="L4" s="274"/>
      <c r="M4" s="281"/>
      <c r="N4" s="274"/>
      <c r="O4" s="279"/>
    </row>
    <row r="5" spans="1:15" ht="13.5" thickBot="1" x14ac:dyDescent="0.25">
      <c r="A5" s="38" t="s">
        <v>44</v>
      </c>
      <c r="B5" s="39">
        <v>3389.5274039670498</v>
      </c>
      <c r="C5" s="40">
        <v>282.46061699725402</v>
      </c>
      <c r="D5" s="4">
        <v>261.04703000000001</v>
      </c>
      <c r="E5" s="4">
        <v>177.90207000000001</v>
      </c>
      <c r="F5" s="4">
        <v>244.81165000000101</v>
      </c>
      <c r="G5" s="4">
        <v>233.71683000000101</v>
      </c>
      <c r="H5" s="4">
        <v>288.16269</v>
      </c>
      <c r="I5" s="4">
        <v>265.32463999999999</v>
      </c>
      <c r="J5" s="4">
        <v>421.49290999999999</v>
      </c>
      <c r="K5" s="4">
        <v>318.88565</v>
      </c>
      <c r="L5" s="4">
        <v>2259.6849359780399</v>
      </c>
      <c r="M5" s="41">
        <v>2211.3434699999998</v>
      </c>
      <c r="N5" s="4">
        <v>-48.341465978033</v>
      </c>
      <c r="O5" s="42">
        <v>0.65240465895300004</v>
      </c>
    </row>
    <row r="6" spans="1:15" ht="13.5" thickBot="1" x14ac:dyDescent="0.25">
      <c r="A6" s="43" t="s">
        <v>45</v>
      </c>
      <c r="B6" s="39">
        <v>49.537762594758</v>
      </c>
      <c r="C6" s="40">
        <v>4.128146882896</v>
      </c>
      <c r="D6" s="4">
        <v>3.6539799999999998</v>
      </c>
      <c r="E6" s="4">
        <v>0.58223000000000003</v>
      </c>
      <c r="F6" s="4">
        <v>0.70920000000000005</v>
      </c>
      <c r="G6" s="4">
        <v>0.90785000000000005</v>
      </c>
      <c r="H6" s="4">
        <v>37.165500000000002</v>
      </c>
      <c r="I6" s="4">
        <v>8.6794899999999995</v>
      </c>
      <c r="J6" s="4">
        <v>26.253039999999999</v>
      </c>
      <c r="K6" s="4">
        <v>49.621690000000001</v>
      </c>
      <c r="L6" s="4">
        <v>33.025175063172</v>
      </c>
      <c r="M6" s="41">
        <v>127.57298</v>
      </c>
      <c r="N6" s="4">
        <v>94.547804936827006</v>
      </c>
      <c r="O6" s="42">
        <v>2.5752672974670001</v>
      </c>
    </row>
    <row r="7" spans="1:15" ht="13.5" thickBot="1" x14ac:dyDescent="0.25">
      <c r="A7" s="44" t="s">
        <v>46</v>
      </c>
      <c r="B7" s="39">
        <v>49.537762594758</v>
      </c>
      <c r="C7" s="40">
        <v>4.128146882896</v>
      </c>
      <c r="D7" s="4">
        <v>3.6539799999999998</v>
      </c>
      <c r="E7" s="4">
        <v>0.58223000000000003</v>
      </c>
      <c r="F7" s="4">
        <v>0.70920000000000005</v>
      </c>
      <c r="G7" s="4">
        <v>0.90785000000000005</v>
      </c>
      <c r="H7" s="4">
        <v>37.165500000000002</v>
      </c>
      <c r="I7" s="4">
        <v>8.6794899999999995</v>
      </c>
      <c r="J7" s="4">
        <v>26.253039999999999</v>
      </c>
      <c r="K7" s="4">
        <v>49.621690000000001</v>
      </c>
      <c r="L7" s="4">
        <v>33.025175063172</v>
      </c>
      <c r="M7" s="41">
        <v>127.57298</v>
      </c>
      <c r="N7" s="4">
        <v>94.547804936827006</v>
      </c>
      <c r="O7" s="42">
        <v>2.5752672974670001</v>
      </c>
    </row>
    <row r="8" spans="1:15" ht="13.5" thickBot="1" x14ac:dyDescent="0.25">
      <c r="A8" s="45" t="s">
        <v>74</v>
      </c>
      <c r="B8" s="46">
        <v>47.026720686109002</v>
      </c>
      <c r="C8" s="47">
        <v>3.918893390509</v>
      </c>
      <c r="D8" s="3">
        <v>3.6539799999999998</v>
      </c>
      <c r="E8" s="3">
        <v>0.58223000000000003</v>
      </c>
      <c r="F8" s="3">
        <v>0.67201999999999995</v>
      </c>
      <c r="G8" s="3">
        <v>0.90785000000000005</v>
      </c>
      <c r="H8" s="3">
        <v>2.8752599999999999</v>
      </c>
      <c r="I8" s="3">
        <v>0.64309000000000005</v>
      </c>
      <c r="J8" s="3">
        <v>0.95943000000000001</v>
      </c>
      <c r="K8" s="3">
        <v>31.45232</v>
      </c>
      <c r="L8" s="3">
        <v>31.351147124072</v>
      </c>
      <c r="M8" s="48">
        <v>41.746180000000003</v>
      </c>
      <c r="N8" s="3">
        <v>10.395032875927001</v>
      </c>
      <c r="O8" s="49">
        <v>0.88771190912099995</v>
      </c>
    </row>
    <row r="9" spans="1:15" ht="13.5" thickBot="1" x14ac:dyDescent="0.25">
      <c r="A9" s="50" t="s">
        <v>75</v>
      </c>
      <c r="B9" s="39">
        <v>0</v>
      </c>
      <c r="C9" s="40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25.85276</v>
      </c>
      <c r="L9" s="4">
        <v>0</v>
      </c>
      <c r="M9" s="41">
        <v>25.85276</v>
      </c>
      <c r="N9" s="4">
        <v>25.85276</v>
      </c>
      <c r="O9" s="51" t="s">
        <v>69</v>
      </c>
    </row>
    <row r="10" spans="1:15" ht="13.5" thickBot="1" x14ac:dyDescent="0.25">
      <c r="A10" s="50" t="s">
        <v>76</v>
      </c>
      <c r="B10" s="39">
        <v>1</v>
      </c>
      <c r="C10" s="40">
        <v>8.3333333332999998E-2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0.66666666666600005</v>
      </c>
      <c r="M10" s="41">
        <v>0</v>
      </c>
      <c r="N10" s="4">
        <v>-0.66666666666600005</v>
      </c>
      <c r="O10" s="42">
        <v>0</v>
      </c>
    </row>
    <row r="11" spans="1:15" ht="13.5" thickBot="1" x14ac:dyDescent="0.25">
      <c r="A11" s="50" t="s">
        <v>78</v>
      </c>
      <c r="B11" s="39">
        <v>15.743602760978</v>
      </c>
      <c r="C11" s="40">
        <v>1.311966896748</v>
      </c>
      <c r="D11" s="4">
        <v>0.95028999999999997</v>
      </c>
      <c r="E11" s="4">
        <v>0.18956000000000001</v>
      </c>
      <c r="F11" s="4">
        <v>0.59101999999999999</v>
      </c>
      <c r="G11" s="4">
        <v>0.58115000000000006</v>
      </c>
      <c r="H11" s="4">
        <v>0.60158</v>
      </c>
      <c r="I11" s="4">
        <v>0.57725000000000004</v>
      </c>
      <c r="J11" s="4">
        <v>0.58472999999999997</v>
      </c>
      <c r="K11" s="4">
        <v>0.57801000000000002</v>
      </c>
      <c r="L11" s="4">
        <v>10.495735173985</v>
      </c>
      <c r="M11" s="41">
        <v>4.6535900000000003</v>
      </c>
      <c r="N11" s="4">
        <v>-5.8421451739850001</v>
      </c>
      <c r="O11" s="42">
        <v>0.29558609110299999</v>
      </c>
    </row>
    <row r="12" spans="1:15" ht="13.5" thickBot="1" x14ac:dyDescent="0.25">
      <c r="A12" s="50" t="s">
        <v>79</v>
      </c>
      <c r="B12" s="39">
        <v>6.3905890214710004</v>
      </c>
      <c r="C12" s="40">
        <v>0.53254908512200005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4.2603926809799999</v>
      </c>
      <c r="M12" s="41">
        <v>0</v>
      </c>
      <c r="N12" s="4">
        <v>-4.2603926809799999</v>
      </c>
      <c r="O12" s="42">
        <v>0</v>
      </c>
    </row>
    <row r="13" spans="1:15" ht="13.5" thickBot="1" x14ac:dyDescent="0.25">
      <c r="A13" s="50" t="s">
        <v>82</v>
      </c>
      <c r="B13" s="39">
        <v>14.818412502484</v>
      </c>
      <c r="C13" s="40">
        <v>1.2348677085399999</v>
      </c>
      <c r="D13" s="4">
        <v>2.6230899999999999</v>
      </c>
      <c r="E13" s="4">
        <v>0.32669999999999999</v>
      </c>
      <c r="F13" s="4">
        <v>0</v>
      </c>
      <c r="G13" s="4">
        <v>0.32669999999999999</v>
      </c>
      <c r="H13" s="4">
        <v>2.2736800000000001</v>
      </c>
      <c r="I13" s="4">
        <v>0</v>
      </c>
      <c r="J13" s="4">
        <v>0.37469999999999998</v>
      </c>
      <c r="K13" s="4">
        <v>5.0215500000000004</v>
      </c>
      <c r="L13" s="4">
        <v>9.8789416683219997</v>
      </c>
      <c r="M13" s="41">
        <v>10.94642</v>
      </c>
      <c r="N13" s="4">
        <v>1.067478331677</v>
      </c>
      <c r="O13" s="42">
        <v>0.73870396023600005</v>
      </c>
    </row>
    <row r="14" spans="1:15" ht="13.5" thickBot="1" x14ac:dyDescent="0.25">
      <c r="A14" s="50" t="s">
        <v>83</v>
      </c>
      <c r="B14" s="39">
        <v>9.0741164011750008</v>
      </c>
      <c r="C14" s="40">
        <v>0.75617636676400002</v>
      </c>
      <c r="D14" s="4">
        <v>8.0600000000000005E-2</v>
      </c>
      <c r="E14" s="4">
        <v>6.5970000000000001E-2</v>
      </c>
      <c r="F14" s="4">
        <v>8.1000000000000003E-2</v>
      </c>
      <c r="G14" s="4">
        <v>0</v>
      </c>
      <c r="H14" s="4">
        <v>0</v>
      </c>
      <c r="I14" s="4">
        <v>6.5839999999999996E-2</v>
      </c>
      <c r="J14" s="4">
        <v>0</v>
      </c>
      <c r="K14" s="4">
        <v>0</v>
      </c>
      <c r="L14" s="4">
        <v>6.0494109341159996</v>
      </c>
      <c r="M14" s="41">
        <v>0.29341</v>
      </c>
      <c r="N14" s="4">
        <v>-5.7560009341159999</v>
      </c>
      <c r="O14" s="42">
        <v>3.2334828762000001E-2</v>
      </c>
    </row>
    <row r="15" spans="1:15" ht="13.5" thickBot="1" x14ac:dyDescent="0.25">
      <c r="A15" s="45" t="s">
        <v>85</v>
      </c>
      <c r="B15" s="46">
        <v>0.19909686187600001</v>
      </c>
      <c r="C15" s="47">
        <v>1.6591405156000001E-2</v>
      </c>
      <c r="D15" s="3">
        <v>0</v>
      </c>
      <c r="E15" s="3">
        <v>0</v>
      </c>
      <c r="F15" s="3">
        <v>3.7179999999999998E-2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0.132731241251</v>
      </c>
      <c r="M15" s="48">
        <v>3.7179999999999998E-2</v>
      </c>
      <c r="N15" s="3">
        <v>-9.5551241250999994E-2</v>
      </c>
      <c r="O15" s="49">
        <v>0.186743274854</v>
      </c>
    </row>
    <row r="16" spans="1:15" ht="13.5" thickBot="1" x14ac:dyDescent="0.25">
      <c r="A16" s="50" t="s">
        <v>91</v>
      </c>
      <c r="B16" s="39">
        <v>0.19909686187600001</v>
      </c>
      <c r="C16" s="40">
        <v>1.6591405156000001E-2</v>
      </c>
      <c r="D16" s="4">
        <v>0</v>
      </c>
      <c r="E16" s="4">
        <v>0</v>
      </c>
      <c r="F16" s="4">
        <v>3.7179999999999998E-2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0.132731241251</v>
      </c>
      <c r="M16" s="41">
        <v>3.7179999999999998E-2</v>
      </c>
      <c r="N16" s="4">
        <v>-9.5551241250999994E-2</v>
      </c>
      <c r="O16" s="42">
        <v>0.186743274854</v>
      </c>
    </row>
    <row r="17" spans="1:15" ht="13.5" thickBot="1" x14ac:dyDescent="0.25">
      <c r="A17" s="45" t="s">
        <v>92</v>
      </c>
      <c r="B17" s="46">
        <v>2.3119450467720002</v>
      </c>
      <c r="C17" s="47">
        <v>0.19266208723100001</v>
      </c>
      <c r="D17" s="3">
        <v>0</v>
      </c>
      <c r="E17" s="3">
        <v>0</v>
      </c>
      <c r="F17" s="3">
        <v>0</v>
      </c>
      <c r="G17" s="3">
        <v>0</v>
      </c>
      <c r="H17" s="3">
        <v>34.290239999999997</v>
      </c>
      <c r="I17" s="3">
        <v>8.0364000000000004</v>
      </c>
      <c r="J17" s="3">
        <v>25.293610000000001</v>
      </c>
      <c r="K17" s="3">
        <v>18.169370000000001</v>
      </c>
      <c r="L17" s="3">
        <v>1.5412966978480001</v>
      </c>
      <c r="M17" s="48">
        <v>85.789619999999999</v>
      </c>
      <c r="N17" s="3">
        <v>84.248323302150993</v>
      </c>
      <c r="O17" s="49">
        <v>37.107119012086997</v>
      </c>
    </row>
    <row r="18" spans="1:15" ht="13.5" thickBot="1" x14ac:dyDescent="0.25">
      <c r="A18" s="50" t="s">
        <v>271</v>
      </c>
      <c r="B18" s="39">
        <v>0</v>
      </c>
      <c r="C18" s="40">
        <v>0</v>
      </c>
      <c r="D18" s="4">
        <v>0</v>
      </c>
      <c r="E18" s="4">
        <v>0</v>
      </c>
      <c r="F18" s="4">
        <v>0</v>
      </c>
      <c r="G18" s="4">
        <v>0</v>
      </c>
      <c r="H18" s="4">
        <v>9.5102799999999998</v>
      </c>
      <c r="I18" s="4">
        <v>1.1850000000000001</v>
      </c>
      <c r="J18" s="4">
        <v>0</v>
      </c>
      <c r="K18" s="4">
        <v>7.1148100000000003</v>
      </c>
      <c r="L18" s="4">
        <v>0</v>
      </c>
      <c r="M18" s="41">
        <v>17.810089999999999</v>
      </c>
      <c r="N18" s="4">
        <v>17.810089999999999</v>
      </c>
      <c r="O18" s="51" t="s">
        <v>90</v>
      </c>
    </row>
    <row r="19" spans="1:15" ht="13.5" thickBot="1" x14ac:dyDescent="0.25">
      <c r="A19" s="50" t="s">
        <v>93</v>
      </c>
      <c r="B19" s="39">
        <v>2.3119450467720002</v>
      </c>
      <c r="C19" s="40">
        <v>0.19266208723100001</v>
      </c>
      <c r="D19" s="4">
        <v>0</v>
      </c>
      <c r="E19" s="4">
        <v>0</v>
      </c>
      <c r="F19" s="4">
        <v>0</v>
      </c>
      <c r="G19" s="4">
        <v>0</v>
      </c>
      <c r="H19" s="4">
        <v>24.779959999999999</v>
      </c>
      <c r="I19" s="4">
        <v>6.8513999999999999</v>
      </c>
      <c r="J19" s="4">
        <v>25.293610000000001</v>
      </c>
      <c r="K19" s="4">
        <v>11.05456</v>
      </c>
      <c r="L19" s="4">
        <v>1.5412966978480001</v>
      </c>
      <c r="M19" s="41">
        <v>67.979529999999997</v>
      </c>
      <c r="N19" s="4">
        <v>66.438233302151005</v>
      </c>
      <c r="O19" s="42">
        <v>29.403609785143001</v>
      </c>
    </row>
    <row r="20" spans="1:15" ht="13.5" thickBot="1" x14ac:dyDescent="0.25">
      <c r="A20" s="52" t="s">
        <v>104</v>
      </c>
      <c r="B20" s="46">
        <v>133.079840985115</v>
      </c>
      <c r="C20" s="47">
        <v>11.089986748758999</v>
      </c>
      <c r="D20" s="3">
        <v>6.7515799999999997</v>
      </c>
      <c r="E20" s="3">
        <v>6.5828100000000003</v>
      </c>
      <c r="F20" s="3">
        <v>12.895759999999999</v>
      </c>
      <c r="G20" s="3">
        <v>7.9473900000000004</v>
      </c>
      <c r="H20" s="3">
        <v>9.1791699999999992</v>
      </c>
      <c r="I20" s="3">
        <v>5.67225</v>
      </c>
      <c r="J20" s="3">
        <v>6.4070900000000002</v>
      </c>
      <c r="K20" s="3">
        <v>5.3481500000000004</v>
      </c>
      <c r="L20" s="3">
        <v>88.719893990076002</v>
      </c>
      <c r="M20" s="48">
        <v>60.784199999999998</v>
      </c>
      <c r="N20" s="3">
        <v>-27.935693990076</v>
      </c>
      <c r="O20" s="49">
        <v>0.45674986947700003</v>
      </c>
    </row>
    <row r="21" spans="1:15" ht="13.5" thickBot="1" x14ac:dyDescent="0.25">
      <c r="A21" s="44" t="s">
        <v>105</v>
      </c>
      <c r="B21" s="39">
        <v>1.4105239248120001</v>
      </c>
      <c r="C21" s="40">
        <v>0.11754366040100001</v>
      </c>
      <c r="D21" s="4">
        <v>0</v>
      </c>
      <c r="E21" s="4">
        <v>0.77366999999999997</v>
      </c>
      <c r="F21" s="4">
        <v>2.3719999999999999</v>
      </c>
      <c r="G21" s="4">
        <v>1.0491900000000001</v>
      </c>
      <c r="H21" s="4">
        <v>0</v>
      </c>
      <c r="I21" s="4">
        <v>0.23685999999999999</v>
      </c>
      <c r="J21" s="4">
        <v>0</v>
      </c>
      <c r="K21" s="4">
        <v>0</v>
      </c>
      <c r="L21" s="4">
        <v>0.94034928320800004</v>
      </c>
      <c r="M21" s="41">
        <v>4.4317200000000003</v>
      </c>
      <c r="N21" s="4">
        <v>3.4913707167910002</v>
      </c>
      <c r="O21" s="42">
        <v>3.14189637059</v>
      </c>
    </row>
    <row r="22" spans="1:15" ht="13.5" thickBot="1" x14ac:dyDescent="0.25">
      <c r="A22" s="53" t="s">
        <v>106</v>
      </c>
      <c r="B22" s="39">
        <v>1.4105239248120001</v>
      </c>
      <c r="C22" s="40">
        <v>0.11754366040100001</v>
      </c>
      <c r="D22" s="4">
        <v>0</v>
      </c>
      <c r="E22" s="4">
        <v>0.77366999999999997</v>
      </c>
      <c r="F22" s="4">
        <v>2.3719999999999999</v>
      </c>
      <c r="G22" s="4">
        <v>1.0491900000000001</v>
      </c>
      <c r="H22" s="4">
        <v>0</v>
      </c>
      <c r="I22" s="4">
        <v>0.23685999999999999</v>
      </c>
      <c r="J22" s="4">
        <v>0</v>
      </c>
      <c r="K22" s="4">
        <v>0</v>
      </c>
      <c r="L22" s="4">
        <v>0.94034928320800004</v>
      </c>
      <c r="M22" s="41">
        <v>4.4317200000000003</v>
      </c>
      <c r="N22" s="4">
        <v>3.4913707167910002</v>
      </c>
      <c r="O22" s="42">
        <v>3.14189637059</v>
      </c>
    </row>
    <row r="23" spans="1:15" ht="13.5" thickBot="1" x14ac:dyDescent="0.25">
      <c r="A23" s="50" t="s">
        <v>240</v>
      </c>
      <c r="B23" s="39">
        <v>0</v>
      </c>
      <c r="C23" s="40">
        <v>0</v>
      </c>
      <c r="D23" s="4">
        <v>0</v>
      </c>
      <c r="E23" s="4">
        <v>0</v>
      </c>
      <c r="F23" s="4">
        <v>2.3719999999999999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1">
        <v>2.3719999999999999</v>
      </c>
      <c r="N23" s="4">
        <v>2.3719999999999999</v>
      </c>
      <c r="O23" s="51" t="s">
        <v>90</v>
      </c>
    </row>
    <row r="24" spans="1:15" ht="13.5" thickBot="1" x14ac:dyDescent="0.25">
      <c r="A24" s="50" t="s">
        <v>109</v>
      </c>
      <c r="B24" s="39">
        <v>1.4105239248120001</v>
      </c>
      <c r="C24" s="40">
        <v>0.11754366040100001</v>
      </c>
      <c r="D24" s="4">
        <v>0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0.94034928320800004</v>
      </c>
      <c r="M24" s="41">
        <v>0</v>
      </c>
      <c r="N24" s="4">
        <v>-0.94034928320800004</v>
      </c>
      <c r="O24" s="42">
        <v>0</v>
      </c>
    </row>
    <row r="25" spans="1:15" ht="13.5" thickBot="1" x14ac:dyDescent="0.25">
      <c r="A25" s="50" t="s">
        <v>110</v>
      </c>
      <c r="B25" s="39">
        <v>0</v>
      </c>
      <c r="C25" s="40">
        <v>0</v>
      </c>
      <c r="D25" s="4">
        <v>0</v>
      </c>
      <c r="E25" s="4">
        <v>0.77366999999999997</v>
      </c>
      <c r="F25" s="4">
        <v>0</v>
      </c>
      <c r="G25" s="4">
        <v>1.0491900000000001</v>
      </c>
      <c r="H25" s="4">
        <v>0</v>
      </c>
      <c r="I25" s="4">
        <v>0.23685999999999999</v>
      </c>
      <c r="J25" s="4">
        <v>0</v>
      </c>
      <c r="K25" s="4">
        <v>0</v>
      </c>
      <c r="L25" s="4">
        <v>0</v>
      </c>
      <c r="M25" s="41">
        <v>2.05972</v>
      </c>
      <c r="N25" s="4">
        <v>2.05972</v>
      </c>
      <c r="O25" s="51" t="s">
        <v>90</v>
      </c>
    </row>
    <row r="26" spans="1:15" ht="13.5" thickBot="1" x14ac:dyDescent="0.25">
      <c r="A26" s="54" t="s">
        <v>111</v>
      </c>
      <c r="B26" s="46">
        <v>0</v>
      </c>
      <c r="C26" s="47">
        <v>0</v>
      </c>
      <c r="D26" s="3">
        <v>0</v>
      </c>
      <c r="E26" s="3">
        <v>0.60499999999999998</v>
      </c>
      <c r="F26" s="3">
        <v>0</v>
      </c>
      <c r="G26" s="3">
        <v>7.8E-2</v>
      </c>
      <c r="H26" s="3">
        <v>0.61</v>
      </c>
      <c r="I26" s="3">
        <v>0</v>
      </c>
      <c r="J26" s="3">
        <v>0</v>
      </c>
      <c r="K26" s="3">
        <v>0</v>
      </c>
      <c r="L26" s="3">
        <v>0</v>
      </c>
      <c r="M26" s="48">
        <v>1.2929999999999999</v>
      </c>
      <c r="N26" s="3">
        <v>1.2929999999999999</v>
      </c>
      <c r="O26" s="55" t="s">
        <v>69</v>
      </c>
    </row>
    <row r="27" spans="1:15" ht="13.5" thickBot="1" x14ac:dyDescent="0.25">
      <c r="A27" s="45" t="s">
        <v>112</v>
      </c>
      <c r="B27" s="46">
        <v>0</v>
      </c>
      <c r="C27" s="47">
        <v>0</v>
      </c>
      <c r="D27" s="3">
        <v>0</v>
      </c>
      <c r="E27" s="3">
        <v>0.60499999999999998</v>
      </c>
      <c r="F27" s="3">
        <v>0</v>
      </c>
      <c r="G27" s="3">
        <v>7.8E-2</v>
      </c>
      <c r="H27" s="3">
        <v>0.61</v>
      </c>
      <c r="I27" s="3">
        <v>0</v>
      </c>
      <c r="J27" s="3">
        <v>0</v>
      </c>
      <c r="K27" s="3">
        <v>0</v>
      </c>
      <c r="L27" s="3">
        <v>0</v>
      </c>
      <c r="M27" s="48">
        <v>1.2929999999999999</v>
      </c>
      <c r="N27" s="3">
        <v>1.2929999999999999</v>
      </c>
      <c r="O27" s="55" t="s">
        <v>69</v>
      </c>
    </row>
    <row r="28" spans="1:15" ht="13.5" thickBot="1" x14ac:dyDescent="0.25">
      <c r="A28" s="50" t="s">
        <v>113</v>
      </c>
      <c r="B28" s="39">
        <v>0</v>
      </c>
      <c r="C28" s="40">
        <v>0</v>
      </c>
      <c r="D28" s="4">
        <v>0</v>
      </c>
      <c r="E28" s="4">
        <v>0.60499999999999998</v>
      </c>
      <c r="F28" s="4">
        <v>0</v>
      </c>
      <c r="G28" s="4">
        <v>7.8E-2</v>
      </c>
      <c r="H28" s="4">
        <v>0.61</v>
      </c>
      <c r="I28" s="4">
        <v>0</v>
      </c>
      <c r="J28" s="4">
        <v>0</v>
      </c>
      <c r="K28" s="4">
        <v>0</v>
      </c>
      <c r="L28" s="4">
        <v>0</v>
      </c>
      <c r="M28" s="41">
        <v>1.2929999999999999</v>
      </c>
      <c r="N28" s="4">
        <v>1.2929999999999999</v>
      </c>
      <c r="O28" s="51" t="s">
        <v>69</v>
      </c>
    </row>
    <row r="29" spans="1:15" ht="13.5" thickBot="1" x14ac:dyDescent="0.25">
      <c r="A29" s="44" t="s">
        <v>116</v>
      </c>
      <c r="B29" s="39">
        <v>131.669317060303</v>
      </c>
      <c r="C29" s="40">
        <v>10.972443088358</v>
      </c>
      <c r="D29" s="4">
        <v>6.7515799999999997</v>
      </c>
      <c r="E29" s="4">
        <v>5.2041399999999998</v>
      </c>
      <c r="F29" s="4">
        <v>10.523759999999999</v>
      </c>
      <c r="G29" s="4">
        <v>6.8201999999999998</v>
      </c>
      <c r="H29" s="4">
        <v>8.5691699999999997</v>
      </c>
      <c r="I29" s="4">
        <v>5.4353899999999999</v>
      </c>
      <c r="J29" s="4">
        <v>6.4070900000000002</v>
      </c>
      <c r="K29" s="4">
        <v>5.3481500000000004</v>
      </c>
      <c r="L29" s="4">
        <v>87.779544706867995</v>
      </c>
      <c r="M29" s="41">
        <v>55.059480000000001</v>
      </c>
      <c r="N29" s="4">
        <v>-32.720064706868001</v>
      </c>
      <c r="O29" s="42">
        <v>0.418164848343</v>
      </c>
    </row>
    <row r="30" spans="1:15" ht="13.5" thickBot="1" x14ac:dyDescent="0.25">
      <c r="A30" s="45" t="s">
        <v>117</v>
      </c>
      <c r="B30" s="46">
        <v>22.128622111729001</v>
      </c>
      <c r="C30" s="47">
        <v>1.844051842644</v>
      </c>
      <c r="D30" s="3">
        <v>1.4928699999999999</v>
      </c>
      <c r="E30" s="3">
        <v>1.2954300000000001</v>
      </c>
      <c r="F30" s="3">
        <v>1.5990800000000001</v>
      </c>
      <c r="G30" s="3">
        <v>1.7364200000000001</v>
      </c>
      <c r="H30" s="3">
        <v>1.81009</v>
      </c>
      <c r="I30" s="3">
        <v>1.7016100000000001</v>
      </c>
      <c r="J30" s="3">
        <v>1.32331</v>
      </c>
      <c r="K30" s="3">
        <v>1.6143700000000001</v>
      </c>
      <c r="L30" s="3">
        <v>14.752414741153</v>
      </c>
      <c r="M30" s="48">
        <v>12.573180000000001</v>
      </c>
      <c r="N30" s="3">
        <v>-2.179234741153</v>
      </c>
      <c r="O30" s="49">
        <v>0.56818630353499999</v>
      </c>
    </row>
    <row r="31" spans="1:15" ht="13.5" thickBot="1" x14ac:dyDescent="0.25">
      <c r="A31" s="50" t="s">
        <v>241</v>
      </c>
      <c r="B31" s="39">
        <v>9.7654138655609994</v>
      </c>
      <c r="C31" s="40">
        <v>0.81378448879599996</v>
      </c>
      <c r="D31" s="4">
        <v>0.97929999999999995</v>
      </c>
      <c r="E31" s="4">
        <v>0.8548</v>
      </c>
      <c r="F31" s="4">
        <v>1.0418000000000001</v>
      </c>
      <c r="G31" s="4">
        <v>1.2035</v>
      </c>
      <c r="H31" s="4">
        <v>1.0024</v>
      </c>
      <c r="I31" s="4">
        <v>0.93100000000000005</v>
      </c>
      <c r="J31" s="4">
        <v>0.72199999999999998</v>
      </c>
      <c r="K31" s="4">
        <v>0.93420000000000003</v>
      </c>
      <c r="L31" s="4">
        <v>6.5102759103740002</v>
      </c>
      <c r="M31" s="41">
        <v>7.6689999999999996</v>
      </c>
      <c r="N31" s="4">
        <v>1.158724089625</v>
      </c>
      <c r="O31" s="42">
        <v>0.78532257880400003</v>
      </c>
    </row>
    <row r="32" spans="1:15" ht="13.5" thickBot="1" x14ac:dyDescent="0.25">
      <c r="A32" s="50" t="s">
        <v>118</v>
      </c>
      <c r="B32" s="39">
        <v>12.363208246168</v>
      </c>
      <c r="C32" s="40">
        <v>1.030267353847</v>
      </c>
      <c r="D32" s="4">
        <v>0.51356999999999997</v>
      </c>
      <c r="E32" s="4">
        <v>0.44063000000000002</v>
      </c>
      <c r="F32" s="4">
        <v>0.55728</v>
      </c>
      <c r="G32" s="4">
        <v>0.53291999999999995</v>
      </c>
      <c r="H32" s="4">
        <v>0.80769000000000002</v>
      </c>
      <c r="I32" s="4">
        <v>0.77061000000000002</v>
      </c>
      <c r="J32" s="4">
        <v>0.60131000000000001</v>
      </c>
      <c r="K32" s="4">
        <v>0.68017000000000005</v>
      </c>
      <c r="L32" s="4">
        <v>8.242138830779</v>
      </c>
      <c r="M32" s="41">
        <v>4.9041800000000002</v>
      </c>
      <c r="N32" s="4">
        <v>-3.3379588307789998</v>
      </c>
      <c r="O32" s="42">
        <v>0.39667535338299997</v>
      </c>
    </row>
    <row r="33" spans="1:15" ht="13.5" thickBot="1" x14ac:dyDescent="0.25">
      <c r="A33" s="45" t="s">
        <v>119</v>
      </c>
      <c r="B33" s="46">
        <v>5.6788732394360002</v>
      </c>
      <c r="C33" s="47">
        <v>0.47323943661899998</v>
      </c>
      <c r="D33" s="3">
        <v>1.35</v>
      </c>
      <c r="E33" s="3">
        <v>0</v>
      </c>
      <c r="F33" s="3">
        <v>0</v>
      </c>
      <c r="G33" s="3">
        <v>1.35</v>
      </c>
      <c r="H33" s="3">
        <v>0</v>
      </c>
      <c r="I33" s="3">
        <v>0</v>
      </c>
      <c r="J33" s="3">
        <v>1.35</v>
      </c>
      <c r="K33" s="3">
        <v>0</v>
      </c>
      <c r="L33" s="3">
        <v>3.7859154929569998</v>
      </c>
      <c r="M33" s="48">
        <v>4.05</v>
      </c>
      <c r="N33" s="3">
        <v>0.26408450704199998</v>
      </c>
      <c r="O33" s="49">
        <v>0.71316964285700002</v>
      </c>
    </row>
    <row r="34" spans="1:15" ht="13.5" thickBot="1" x14ac:dyDescent="0.25">
      <c r="A34" s="50" t="s">
        <v>120</v>
      </c>
      <c r="B34" s="39">
        <v>5.6788732394360002</v>
      </c>
      <c r="C34" s="40">
        <v>0.47323943661899998</v>
      </c>
      <c r="D34" s="4">
        <v>1.35</v>
      </c>
      <c r="E34" s="4">
        <v>0</v>
      </c>
      <c r="F34" s="4">
        <v>0</v>
      </c>
      <c r="G34" s="4">
        <v>1.35</v>
      </c>
      <c r="H34" s="4">
        <v>0</v>
      </c>
      <c r="I34" s="4">
        <v>0</v>
      </c>
      <c r="J34" s="4">
        <v>1.35</v>
      </c>
      <c r="K34" s="4">
        <v>0</v>
      </c>
      <c r="L34" s="4">
        <v>3.7859154929569998</v>
      </c>
      <c r="M34" s="41">
        <v>4.05</v>
      </c>
      <c r="N34" s="4">
        <v>0.26408450704199998</v>
      </c>
      <c r="O34" s="42">
        <v>0.71316964285700002</v>
      </c>
    </row>
    <row r="35" spans="1:15" ht="13.5" thickBot="1" x14ac:dyDescent="0.25">
      <c r="A35" s="45" t="s">
        <v>122</v>
      </c>
      <c r="B35" s="46">
        <v>63.861821709136002</v>
      </c>
      <c r="C35" s="47">
        <v>5.3218184757609999</v>
      </c>
      <c r="D35" s="3">
        <v>3.9087100000000001</v>
      </c>
      <c r="E35" s="3">
        <v>3.9087100000000001</v>
      </c>
      <c r="F35" s="3">
        <v>3.7337799999999999</v>
      </c>
      <c r="G35" s="3">
        <v>3.7337799999999999</v>
      </c>
      <c r="H35" s="3">
        <v>3.7337799999999999</v>
      </c>
      <c r="I35" s="3">
        <v>3.7337799999999999</v>
      </c>
      <c r="J35" s="3">
        <v>3.7337799999999999</v>
      </c>
      <c r="K35" s="3">
        <v>3.7337799999999999</v>
      </c>
      <c r="L35" s="3">
        <v>42.574547806090997</v>
      </c>
      <c r="M35" s="48">
        <v>30.220099999999999</v>
      </c>
      <c r="N35" s="3">
        <v>-12.354447806091001</v>
      </c>
      <c r="O35" s="49">
        <v>0.47321074142899999</v>
      </c>
    </row>
    <row r="36" spans="1:15" ht="13.5" thickBot="1" x14ac:dyDescent="0.25">
      <c r="A36" s="50" t="s">
        <v>123</v>
      </c>
      <c r="B36" s="39">
        <v>44.548348322541003</v>
      </c>
      <c r="C36" s="40">
        <v>3.7123623602109999</v>
      </c>
      <c r="D36" s="4">
        <v>3.3037100000000001</v>
      </c>
      <c r="E36" s="4">
        <v>3.3037100000000001</v>
      </c>
      <c r="F36" s="4">
        <v>3.7337799999999999</v>
      </c>
      <c r="G36" s="4">
        <v>3.7337799999999999</v>
      </c>
      <c r="H36" s="4">
        <v>3.7337799999999999</v>
      </c>
      <c r="I36" s="4">
        <v>3.7337799999999999</v>
      </c>
      <c r="J36" s="4">
        <v>3.7337799999999999</v>
      </c>
      <c r="K36" s="4">
        <v>3.7337799999999999</v>
      </c>
      <c r="L36" s="4">
        <v>29.698898881693999</v>
      </c>
      <c r="M36" s="41">
        <v>29.010100000000001</v>
      </c>
      <c r="N36" s="4">
        <v>-0.68879888169400005</v>
      </c>
      <c r="O36" s="42">
        <v>0.65120483906500004</v>
      </c>
    </row>
    <row r="37" spans="1:15" ht="13.5" thickBot="1" x14ac:dyDescent="0.25">
      <c r="A37" s="50" t="s">
        <v>124</v>
      </c>
      <c r="B37" s="39">
        <v>18.719413980654</v>
      </c>
      <c r="C37" s="40">
        <v>1.5599511650540001</v>
      </c>
      <c r="D37" s="4">
        <v>0.60499999999999998</v>
      </c>
      <c r="E37" s="4">
        <v>0.60499999999999998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0</v>
      </c>
      <c r="L37" s="4">
        <v>12.479609320435999</v>
      </c>
      <c r="M37" s="41">
        <v>1.21</v>
      </c>
      <c r="N37" s="4">
        <v>-11.269609320436</v>
      </c>
      <c r="O37" s="42">
        <v>6.4638775617999994E-2</v>
      </c>
    </row>
    <row r="38" spans="1:15" ht="13.5" thickBot="1" x14ac:dyDescent="0.25">
      <c r="A38" s="50" t="s">
        <v>125</v>
      </c>
      <c r="B38" s="39">
        <v>0.59405940593999995</v>
      </c>
      <c r="C38" s="40">
        <v>4.9504950494999998E-2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0.39603960395999999</v>
      </c>
      <c r="M38" s="41">
        <v>0</v>
      </c>
      <c r="N38" s="4">
        <v>-0.39603960395999999</v>
      </c>
      <c r="O38" s="42">
        <v>0</v>
      </c>
    </row>
    <row r="39" spans="1:15" ht="13.5" thickBot="1" x14ac:dyDescent="0.25">
      <c r="A39" s="45" t="s">
        <v>127</v>
      </c>
      <c r="B39" s="46">
        <v>40</v>
      </c>
      <c r="C39" s="47">
        <v>3.333333333333</v>
      </c>
      <c r="D39" s="3">
        <v>0</v>
      </c>
      <c r="E39" s="3">
        <v>0</v>
      </c>
      <c r="F39" s="3">
        <v>2.42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26.666666666666</v>
      </c>
      <c r="M39" s="48">
        <v>2.42</v>
      </c>
      <c r="N39" s="3">
        <v>-24.246666666665998</v>
      </c>
      <c r="O39" s="49">
        <v>6.0499999999999998E-2</v>
      </c>
    </row>
    <row r="40" spans="1:15" ht="13.5" thickBot="1" x14ac:dyDescent="0.25">
      <c r="A40" s="50" t="s">
        <v>128</v>
      </c>
      <c r="B40" s="39">
        <v>40</v>
      </c>
      <c r="C40" s="40">
        <v>3.333333333333</v>
      </c>
      <c r="D40" s="4">
        <v>0</v>
      </c>
      <c r="E40" s="4">
        <v>0</v>
      </c>
      <c r="F40" s="4">
        <v>2.42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26.666666666666</v>
      </c>
      <c r="M40" s="41">
        <v>2.42</v>
      </c>
      <c r="N40" s="4">
        <v>-24.246666666665998</v>
      </c>
      <c r="O40" s="42">
        <v>6.0499999999999998E-2</v>
      </c>
    </row>
    <row r="41" spans="1:15" ht="13.5" thickBot="1" x14ac:dyDescent="0.25">
      <c r="A41" s="45" t="s">
        <v>242</v>
      </c>
      <c r="B41" s="46">
        <v>0</v>
      </c>
      <c r="C41" s="47">
        <v>0</v>
      </c>
      <c r="D41" s="3">
        <v>0</v>
      </c>
      <c r="E41" s="3">
        <v>0</v>
      </c>
      <c r="F41" s="3">
        <v>2.7709000000000001</v>
      </c>
      <c r="G41" s="3">
        <v>0</v>
      </c>
      <c r="H41" s="3">
        <v>3.0253000000000001</v>
      </c>
      <c r="I41" s="3">
        <v>0</v>
      </c>
      <c r="J41" s="3">
        <v>0</v>
      </c>
      <c r="K41" s="3">
        <v>0</v>
      </c>
      <c r="L41" s="3">
        <v>0</v>
      </c>
      <c r="M41" s="48">
        <v>5.7961999999999998</v>
      </c>
      <c r="N41" s="3">
        <v>5.7961999999999998</v>
      </c>
      <c r="O41" s="55" t="s">
        <v>69</v>
      </c>
    </row>
    <row r="42" spans="1:15" ht="13.5" thickBot="1" x14ac:dyDescent="0.25">
      <c r="A42" s="50" t="s">
        <v>243</v>
      </c>
      <c r="B42" s="39">
        <v>0</v>
      </c>
      <c r="C42" s="40">
        <v>0</v>
      </c>
      <c r="D42" s="4">
        <v>0</v>
      </c>
      <c r="E42" s="4">
        <v>0</v>
      </c>
      <c r="F42" s="4">
        <v>2.7709000000000001</v>
      </c>
      <c r="G42" s="4">
        <v>0</v>
      </c>
      <c r="H42" s="4">
        <v>3.0253000000000001</v>
      </c>
      <c r="I42" s="4">
        <v>0</v>
      </c>
      <c r="J42" s="4">
        <v>0</v>
      </c>
      <c r="K42" s="4">
        <v>0</v>
      </c>
      <c r="L42" s="4">
        <v>0</v>
      </c>
      <c r="M42" s="41">
        <v>5.7961999999999998</v>
      </c>
      <c r="N42" s="4">
        <v>5.7961999999999998</v>
      </c>
      <c r="O42" s="51" t="s">
        <v>69</v>
      </c>
    </row>
    <row r="43" spans="1:15" ht="13.5" thickBot="1" x14ac:dyDescent="0.25">
      <c r="A43" s="43" t="s">
        <v>134</v>
      </c>
      <c r="B43" s="39">
        <v>3168.9029999999898</v>
      </c>
      <c r="C43" s="40">
        <v>264.07524999999902</v>
      </c>
      <c r="D43" s="4">
        <v>247.46046999999999</v>
      </c>
      <c r="E43" s="4">
        <v>167.32603</v>
      </c>
      <c r="F43" s="4">
        <v>227.19069000000101</v>
      </c>
      <c r="G43" s="4">
        <v>219.89559000000099</v>
      </c>
      <c r="H43" s="4">
        <v>238.30202</v>
      </c>
      <c r="I43" s="4">
        <v>247.95689999999999</v>
      </c>
      <c r="J43" s="4">
        <v>386.42178000000001</v>
      </c>
      <c r="K43" s="4">
        <v>249.89365000000001</v>
      </c>
      <c r="L43" s="4">
        <v>2112.6019999999999</v>
      </c>
      <c r="M43" s="41">
        <v>1984.44713</v>
      </c>
      <c r="N43" s="4">
        <v>-128.15486999999399</v>
      </c>
      <c r="O43" s="42">
        <v>0.62622526785999999</v>
      </c>
    </row>
    <row r="44" spans="1:15" ht="13.5" thickBot="1" x14ac:dyDescent="0.25">
      <c r="A44" s="54" t="s">
        <v>135</v>
      </c>
      <c r="B44" s="46">
        <v>2331.5429999999901</v>
      </c>
      <c r="C44" s="47">
        <v>194.29524999999899</v>
      </c>
      <c r="D44" s="3">
        <v>181.95500000000001</v>
      </c>
      <c r="E44" s="3">
        <v>125.458</v>
      </c>
      <c r="F44" s="3">
        <v>167.05199999999999</v>
      </c>
      <c r="G44" s="3">
        <v>161.68800000000101</v>
      </c>
      <c r="H44" s="3">
        <v>175.22300000000001</v>
      </c>
      <c r="I44" s="3">
        <v>182.322</v>
      </c>
      <c r="J44" s="3">
        <v>284.13299999999998</v>
      </c>
      <c r="K44" s="3">
        <v>183.744</v>
      </c>
      <c r="L44" s="3">
        <v>1554.3620000000001</v>
      </c>
      <c r="M44" s="48">
        <v>1461.575</v>
      </c>
      <c r="N44" s="3">
        <v>-92.786999999993995</v>
      </c>
      <c r="O44" s="49">
        <v>0.62687027431999998</v>
      </c>
    </row>
    <row r="45" spans="1:15" ht="13.5" thickBot="1" x14ac:dyDescent="0.25">
      <c r="A45" s="45" t="s">
        <v>136</v>
      </c>
      <c r="B45" s="46">
        <v>2325.99999999999</v>
      </c>
      <c r="C45" s="47">
        <v>193.833333333333</v>
      </c>
      <c r="D45" s="3">
        <v>181.95500000000001</v>
      </c>
      <c r="E45" s="3">
        <v>115.761</v>
      </c>
      <c r="F45" s="3">
        <v>167.05199999999999</v>
      </c>
      <c r="G45" s="3">
        <v>161.68800000000101</v>
      </c>
      <c r="H45" s="3">
        <v>175.22300000000001</v>
      </c>
      <c r="I45" s="3">
        <v>182.322</v>
      </c>
      <c r="J45" s="3">
        <v>284.13299999999998</v>
      </c>
      <c r="K45" s="3">
        <v>183.744</v>
      </c>
      <c r="L45" s="3">
        <v>1550.6666666666599</v>
      </c>
      <c r="M45" s="48">
        <v>1451.8779999999999</v>
      </c>
      <c r="N45" s="3">
        <v>-98.788666666661001</v>
      </c>
      <c r="O45" s="49">
        <v>0.62419518486600001</v>
      </c>
    </row>
    <row r="46" spans="1:15" ht="13.5" thickBot="1" x14ac:dyDescent="0.25">
      <c r="A46" s="50" t="s">
        <v>137</v>
      </c>
      <c r="B46" s="39">
        <v>2325.99999999999</v>
      </c>
      <c r="C46" s="40">
        <v>193.833333333333</v>
      </c>
      <c r="D46" s="4">
        <v>181.95500000000001</v>
      </c>
      <c r="E46" s="4">
        <v>115.761</v>
      </c>
      <c r="F46" s="4">
        <v>167.05199999999999</v>
      </c>
      <c r="G46" s="4">
        <v>161.68800000000101</v>
      </c>
      <c r="H46" s="4">
        <v>175.22300000000001</v>
      </c>
      <c r="I46" s="4">
        <v>182.322</v>
      </c>
      <c r="J46" s="4">
        <v>284.13299999999998</v>
      </c>
      <c r="K46" s="4">
        <v>183.744</v>
      </c>
      <c r="L46" s="4">
        <v>1550.6666666666599</v>
      </c>
      <c r="M46" s="41">
        <v>1451.8779999999999</v>
      </c>
      <c r="N46" s="4">
        <v>-98.788666666661001</v>
      </c>
      <c r="O46" s="42">
        <v>0.62419518486600001</v>
      </c>
    </row>
    <row r="47" spans="1:15" ht="13.5" thickBot="1" x14ac:dyDescent="0.25">
      <c r="A47" s="45" t="s">
        <v>140</v>
      </c>
      <c r="B47" s="46">
        <v>5.5430000000000001</v>
      </c>
      <c r="C47" s="47">
        <v>0.46191666666600001</v>
      </c>
      <c r="D47" s="3">
        <v>0</v>
      </c>
      <c r="E47" s="3">
        <v>9.6969999999999992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3.6953333333330001</v>
      </c>
      <c r="M47" s="48">
        <v>9.6969999999999992</v>
      </c>
      <c r="N47" s="3">
        <v>6.0016666666659999</v>
      </c>
      <c r="O47" s="49">
        <v>1.749413674905</v>
      </c>
    </row>
    <row r="48" spans="1:15" ht="13.5" thickBot="1" x14ac:dyDescent="0.25">
      <c r="A48" s="50" t="s">
        <v>141</v>
      </c>
      <c r="B48" s="39">
        <v>5.5430000000000001</v>
      </c>
      <c r="C48" s="40">
        <v>0.46191666666600001</v>
      </c>
      <c r="D48" s="4">
        <v>0</v>
      </c>
      <c r="E48" s="4">
        <v>9.6969999999999992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3.6953333333330001</v>
      </c>
      <c r="M48" s="41">
        <v>9.6969999999999992</v>
      </c>
      <c r="N48" s="4">
        <v>6.0016666666659999</v>
      </c>
      <c r="O48" s="42">
        <v>1.749413674905</v>
      </c>
    </row>
    <row r="49" spans="1:15" ht="13.5" thickBot="1" x14ac:dyDescent="0.25">
      <c r="A49" s="44" t="s">
        <v>144</v>
      </c>
      <c r="B49" s="39">
        <v>790.84</v>
      </c>
      <c r="C49" s="40">
        <v>65.903333333332995</v>
      </c>
      <c r="D49" s="4">
        <v>61.864899999999999</v>
      </c>
      <c r="E49" s="4">
        <v>39.358249999999998</v>
      </c>
      <c r="F49" s="4">
        <v>56.796999999999997</v>
      </c>
      <c r="G49" s="4">
        <v>54.972999999999999</v>
      </c>
      <c r="H49" s="4">
        <v>59.575749999999999</v>
      </c>
      <c r="I49" s="4">
        <v>61.9895</v>
      </c>
      <c r="J49" s="4">
        <v>96.605249999999998</v>
      </c>
      <c r="K49" s="4">
        <v>62.473999999999997</v>
      </c>
      <c r="L49" s="4">
        <v>527.22666666666601</v>
      </c>
      <c r="M49" s="41">
        <v>493.63765000000001</v>
      </c>
      <c r="N49" s="4">
        <v>-33.589016666665998</v>
      </c>
      <c r="O49" s="42">
        <v>0.62419408477000005</v>
      </c>
    </row>
    <row r="50" spans="1:15" ht="13.5" thickBot="1" x14ac:dyDescent="0.25">
      <c r="A50" s="45" t="s">
        <v>145</v>
      </c>
      <c r="B50" s="46">
        <v>209.340000000001</v>
      </c>
      <c r="C50" s="47">
        <v>17.445</v>
      </c>
      <c r="D50" s="3">
        <v>16.376149999999999</v>
      </c>
      <c r="E50" s="3">
        <v>10.417999999999999</v>
      </c>
      <c r="F50" s="3">
        <v>15.034000000000001</v>
      </c>
      <c r="G50" s="3">
        <v>14.551</v>
      </c>
      <c r="H50" s="3">
        <v>15.77</v>
      </c>
      <c r="I50" s="3">
        <v>16.408999999999999</v>
      </c>
      <c r="J50" s="3">
        <v>25.571999999999999</v>
      </c>
      <c r="K50" s="3">
        <v>16.538</v>
      </c>
      <c r="L50" s="3">
        <v>139.56</v>
      </c>
      <c r="M50" s="48">
        <v>130.66815</v>
      </c>
      <c r="N50" s="3">
        <v>-8.8918499999999998</v>
      </c>
      <c r="O50" s="49">
        <v>0.62419102894800005</v>
      </c>
    </row>
    <row r="51" spans="1:15" ht="13.5" thickBot="1" x14ac:dyDescent="0.25">
      <c r="A51" s="50" t="s">
        <v>146</v>
      </c>
      <c r="B51" s="39">
        <v>209.340000000001</v>
      </c>
      <c r="C51" s="40">
        <v>17.445</v>
      </c>
      <c r="D51" s="4">
        <v>16.376149999999999</v>
      </c>
      <c r="E51" s="4">
        <v>10.417999999999999</v>
      </c>
      <c r="F51" s="4">
        <v>15.034000000000001</v>
      </c>
      <c r="G51" s="4">
        <v>14.551</v>
      </c>
      <c r="H51" s="4">
        <v>15.77</v>
      </c>
      <c r="I51" s="4">
        <v>16.408999999999999</v>
      </c>
      <c r="J51" s="4">
        <v>25.571999999999999</v>
      </c>
      <c r="K51" s="4">
        <v>16.538</v>
      </c>
      <c r="L51" s="4">
        <v>139.56</v>
      </c>
      <c r="M51" s="41">
        <v>130.66815</v>
      </c>
      <c r="N51" s="4">
        <v>-8.8918499999999998</v>
      </c>
      <c r="O51" s="42">
        <v>0.62419102894800005</v>
      </c>
    </row>
    <row r="52" spans="1:15" ht="13.5" thickBot="1" x14ac:dyDescent="0.25">
      <c r="A52" s="45" t="s">
        <v>147</v>
      </c>
      <c r="B52" s="46">
        <v>581.49999999999898</v>
      </c>
      <c r="C52" s="47">
        <v>48.458333333333002</v>
      </c>
      <c r="D52" s="3">
        <v>45.488750000000003</v>
      </c>
      <c r="E52" s="3">
        <v>28.940249999999999</v>
      </c>
      <c r="F52" s="3">
        <v>41.762999999999998</v>
      </c>
      <c r="G52" s="3">
        <v>40.421999999999997</v>
      </c>
      <c r="H52" s="3">
        <v>43.805750000000003</v>
      </c>
      <c r="I52" s="3">
        <v>45.580500000000001</v>
      </c>
      <c r="J52" s="3">
        <v>71.033249999999995</v>
      </c>
      <c r="K52" s="3">
        <v>45.936</v>
      </c>
      <c r="L52" s="3">
        <v>387.666666666666</v>
      </c>
      <c r="M52" s="48">
        <v>362.96949999999998</v>
      </c>
      <c r="N52" s="3">
        <v>-24.697166666665002</v>
      </c>
      <c r="O52" s="49">
        <v>0.62419518486600001</v>
      </c>
    </row>
    <row r="53" spans="1:15" ht="13.5" thickBot="1" x14ac:dyDescent="0.25">
      <c r="A53" s="50" t="s">
        <v>148</v>
      </c>
      <c r="B53" s="39">
        <v>581.49999999999898</v>
      </c>
      <c r="C53" s="40">
        <v>48.458333333333002</v>
      </c>
      <c r="D53" s="4">
        <v>45.488750000000003</v>
      </c>
      <c r="E53" s="4">
        <v>28.940249999999999</v>
      </c>
      <c r="F53" s="4">
        <v>41.762999999999998</v>
      </c>
      <c r="G53" s="4">
        <v>40.421999999999997</v>
      </c>
      <c r="H53" s="4">
        <v>43.805750000000003</v>
      </c>
      <c r="I53" s="4">
        <v>45.580500000000001</v>
      </c>
      <c r="J53" s="4">
        <v>71.033249999999995</v>
      </c>
      <c r="K53" s="4">
        <v>45.936</v>
      </c>
      <c r="L53" s="4">
        <v>387.666666666666</v>
      </c>
      <c r="M53" s="41">
        <v>362.96949999999998</v>
      </c>
      <c r="N53" s="4">
        <v>-24.697166666665002</v>
      </c>
      <c r="O53" s="42">
        <v>0.62419518486600001</v>
      </c>
    </row>
    <row r="54" spans="1:15" ht="13.5" thickBot="1" x14ac:dyDescent="0.25">
      <c r="A54" s="44" t="s">
        <v>149</v>
      </c>
      <c r="B54" s="39">
        <v>46.52</v>
      </c>
      <c r="C54" s="40">
        <v>3.8766666666659999</v>
      </c>
      <c r="D54" s="4">
        <v>3.6405699999999999</v>
      </c>
      <c r="E54" s="4">
        <v>2.5097800000000001</v>
      </c>
      <c r="F54" s="4">
        <v>3.3416899999999998</v>
      </c>
      <c r="G54" s="4">
        <v>3.2345899999999999</v>
      </c>
      <c r="H54" s="4">
        <v>3.5032700000000001</v>
      </c>
      <c r="I54" s="4">
        <v>3.6454</v>
      </c>
      <c r="J54" s="4">
        <v>5.6835300000000002</v>
      </c>
      <c r="K54" s="4">
        <v>3.6756500000000001</v>
      </c>
      <c r="L54" s="4">
        <v>31.013333333333001</v>
      </c>
      <c r="M54" s="41">
        <v>29.234480000000001</v>
      </c>
      <c r="N54" s="4">
        <v>-1.7788533333330001</v>
      </c>
      <c r="O54" s="42">
        <v>0.62842820292299995</v>
      </c>
    </row>
    <row r="55" spans="1:15" ht="13.5" thickBot="1" x14ac:dyDescent="0.25">
      <c r="A55" s="45" t="s">
        <v>150</v>
      </c>
      <c r="B55" s="46">
        <v>46.52</v>
      </c>
      <c r="C55" s="47">
        <v>3.8766666666659999</v>
      </c>
      <c r="D55" s="3">
        <v>3.6405699999999999</v>
      </c>
      <c r="E55" s="3">
        <v>2.5097800000000001</v>
      </c>
      <c r="F55" s="3">
        <v>3.3416899999999998</v>
      </c>
      <c r="G55" s="3">
        <v>3.2345899999999999</v>
      </c>
      <c r="H55" s="3">
        <v>3.5032700000000001</v>
      </c>
      <c r="I55" s="3">
        <v>3.6454</v>
      </c>
      <c r="J55" s="3">
        <v>5.6835300000000002</v>
      </c>
      <c r="K55" s="3">
        <v>3.6756500000000001</v>
      </c>
      <c r="L55" s="3">
        <v>31.013333333333001</v>
      </c>
      <c r="M55" s="48">
        <v>29.234480000000001</v>
      </c>
      <c r="N55" s="3">
        <v>-1.7788533333330001</v>
      </c>
      <c r="O55" s="49">
        <v>0.62842820292299995</v>
      </c>
    </row>
    <row r="56" spans="1:15" ht="13.5" thickBot="1" x14ac:dyDescent="0.25">
      <c r="A56" s="50" t="s">
        <v>151</v>
      </c>
      <c r="B56" s="39">
        <v>46.52</v>
      </c>
      <c r="C56" s="40">
        <v>3.8766666666659999</v>
      </c>
      <c r="D56" s="4">
        <v>3.6405699999999999</v>
      </c>
      <c r="E56" s="4">
        <v>2.5097800000000001</v>
      </c>
      <c r="F56" s="4">
        <v>3.3416899999999998</v>
      </c>
      <c r="G56" s="4">
        <v>3.2345899999999999</v>
      </c>
      <c r="H56" s="4">
        <v>3.5032700000000001</v>
      </c>
      <c r="I56" s="4">
        <v>3.6454</v>
      </c>
      <c r="J56" s="4">
        <v>5.6835300000000002</v>
      </c>
      <c r="K56" s="4">
        <v>3.6756500000000001</v>
      </c>
      <c r="L56" s="4">
        <v>31.013333333333001</v>
      </c>
      <c r="M56" s="41">
        <v>29.234480000000001</v>
      </c>
      <c r="N56" s="4">
        <v>-1.7788533333330001</v>
      </c>
      <c r="O56" s="42">
        <v>0.62842820292299995</v>
      </c>
    </row>
    <row r="57" spans="1:15" ht="13.5" thickBot="1" x14ac:dyDescent="0.25">
      <c r="A57" s="43" t="s">
        <v>152</v>
      </c>
      <c r="B57" s="39">
        <v>8.3176486244980001</v>
      </c>
      <c r="C57" s="40">
        <v>0.69313738537400005</v>
      </c>
      <c r="D57" s="4">
        <v>0.77</v>
      </c>
      <c r="E57" s="4">
        <v>1</v>
      </c>
      <c r="F57" s="4">
        <v>1.605</v>
      </c>
      <c r="G57" s="4">
        <v>2.5550000000000002</v>
      </c>
      <c r="H57" s="4">
        <v>1.105</v>
      </c>
      <c r="I57" s="4">
        <v>0.60499999999999998</v>
      </c>
      <c r="J57" s="4">
        <v>0</v>
      </c>
      <c r="K57" s="4">
        <v>0</v>
      </c>
      <c r="L57" s="4">
        <v>5.5450990829990001</v>
      </c>
      <c r="M57" s="41">
        <v>7.64</v>
      </c>
      <c r="N57" s="4">
        <v>2.0949009169999999</v>
      </c>
      <c r="O57" s="42">
        <v>0.91852882285699999</v>
      </c>
    </row>
    <row r="58" spans="1:15" ht="13.5" thickBot="1" x14ac:dyDescent="0.25">
      <c r="A58" s="44" t="s">
        <v>153</v>
      </c>
      <c r="B58" s="39">
        <v>8.3176486244980001</v>
      </c>
      <c r="C58" s="40">
        <v>0.69313738537400005</v>
      </c>
      <c r="D58" s="4">
        <v>0.77</v>
      </c>
      <c r="E58" s="4">
        <v>1</v>
      </c>
      <c r="F58" s="4">
        <v>1.605</v>
      </c>
      <c r="G58" s="4">
        <v>2.5550000000000002</v>
      </c>
      <c r="H58" s="4">
        <v>1.105</v>
      </c>
      <c r="I58" s="4">
        <v>0.60499999999999998</v>
      </c>
      <c r="J58" s="4">
        <v>0</v>
      </c>
      <c r="K58" s="4">
        <v>0</v>
      </c>
      <c r="L58" s="4">
        <v>5.5450990829990001</v>
      </c>
      <c r="M58" s="41">
        <v>7.64</v>
      </c>
      <c r="N58" s="4">
        <v>2.0949009169999999</v>
      </c>
      <c r="O58" s="42">
        <v>0.91852882285699999</v>
      </c>
    </row>
    <row r="59" spans="1:15" ht="13.5" thickBot="1" x14ac:dyDescent="0.25">
      <c r="A59" s="45" t="s">
        <v>154</v>
      </c>
      <c r="B59" s="46">
        <v>0</v>
      </c>
      <c r="C59" s="47">
        <v>0</v>
      </c>
      <c r="D59" s="3">
        <v>0.77</v>
      </c>
      <c r="E59" s="3">
        <v>0</v>
      </c>
      <c r="F59" s="3">
        <v>0.60499999999999998</v>
      </c>
      <c r="G59" s="3">
        <v>0.60499999999999998</v>
      </c>
      <c r="H59" s="3">
        <v>0.60499999999999998</v>
      </c>
      <c r="I59" s="3">
        <v>0.60499999999999998</v>
      </c>
      <c r="J59" s="3">
        <v>0</v>
      </c>
      <c r="K59" s="3">
        <v>0</v>
      </c>
      <c r="L59" s="3">
        <v>0</v>
      </c>
      <c r="M59" s="48">
        <v>3.19</v>
      </c>
      <c r="N59" s="3">
        <v>3.19</v>
      </c>
      <c r="O59" s="55" t="s">
        <v>69</v>
      </c>
    </row>
    <row r="60" spans="1:15" ht="13.5" thickBot="1" x14ac:dyDescent="0.25">
      <c r="A60" s="50" t="s">
        <v>244</v>
      </c>
      <c r="B60" s="39">
        <v>0</v>
      </c>
      <c r="C60" s="40">
        <v>0</v>
      </c>
      <c r="D60" s="4">
        <v>0</v>
      </c>
      <c r="E60" s="4">
        <v>0</v>
      </c>
      <c r="F60" s="4">
        <v>0.60499999999999998</v>
      </c>
      <c r="G60" s="4">
        <v>0.60499999999999998</v>
      </c>
      <c r="H60" s="4">
        <v>0.60499999999999998</v>
      </c>
      <c r="I60" s="4">
        <v>0.60499999999999998</v>
      </c>
      <c r="J60" s="4">
        <v>0</v>
      </c>
      <c r="K60" s="4">
        <v>0</v>
      </c>
      <c r="L60" s="4">
        <v>0</v>
      </c>
      <c r="M60" s="41">
        <v>2.42</v>
      </c>
      <c r="N60" s="4">
        <v>2.42</v>
      </c>
      <c r="O60" s="51" t="s">
        <v>69</v>
      </c>
    </row>
    <row r="61" spans="1:15" ht="13.5" thickBot="1" x14ac:dyDescent="0.25">
      <c r="A61" s="50" t="s">
        <v>156</v>
      </c>
      <c r="B61" s="39">
        <v>0</v>
      </c>
      <c r="C61" s="40">
        <v>0</v>
      </c>
      <c r="D61" s="4">
        <v>0.77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1">
        <v>0.77</v>
      </c>
      <c r="N61" s="4">
        <v>0.77</v>
      </c>
      <c r="O61" s="51" t="s">
        <v>90</v>
      </c>
    </row>
    <row r="62" spans="1:15" ht="13.5" thickBot="1" x14ac:dyDescent="0.25">
      <c r="A62" s="53" t="s">
        <v>158</v>
      </c>
      <c r="B62" s="39">
        <v>8.3176486244980001</v>
      </c>
      <c r="C62" s="40">
        <v>0.69313738537400005</v>
      </c>
      <c r="D62" s="4">
        <v>0</v>
      </c>
      <c r="E62" s="4">
        <v>1</v>
      </c>
      <c r="F62" s="4">
        <v>1</v>
      </c>
      <c r="G62" s="4">
        <v>1.95</v>
      </c>
      <c r="H62" s="4">
        <v>0.5</v>
      </c>
      <c r="I62" s="4">
        <v>0</v>
      </c>
      <c r="J62" s="4">
        <v>0</v>
      </c>
      <c r="K62" s="4">
        <v>0</v>
      </c>
      <c r="L62" s="4">
        <v>5.5450990829990001</v>
      </c>
      <c r="M62" s="41">
        <v>4.45</v>
      </c>
      <c r="N62" s="4">
        <v>-1.0950990829989999</v>
      </c>
      <c r="O62" s="42">
        <v>0.53500697142800002</v>
      </c>
    </row>
    <row r="63" spans="1:15" ht="13.5" thickBot="1" x14ac:dyDescent="0.25">
      <c r="A63" s="50" t="s">
        <v>159</v>
      </c>
      <c r="B63" s="39">
        <v>8.3176486244980001</v>
      </c>
      <c r="C63" s="40">
        <v>0.69313738537400005</v>
      </c>
      <c r="D63" s="4">
        <v>0</v>
      </c>
      <c r="E63" s="4">
        <v>1</v>
      </c>
      <c r="F63" s="4">
        <v>1</v>
      </c>
      <c r="G63" s="4">
        <v>1.95</v>
      </c>
      <c r="H63" s="4">
        <v>0.5</v>
      </c>
      <c r="I63" s="4">
        <v>0</v>
      </c>
      <c r="J63" s="4">
        <v>0</v>
      </c>
      <c r="K63" s="4">
        <v>0</v>
      </c>
      <c r="L63" s="4">
        <v>5.5450990829990001</v>
      </c>
      <c r="M63" s="41">
        <v>4.45</v>
      </c>
      <c r="N63" s="4">
        <v>-1.0950990829989999</v>
      </c>
      <c r="O63" s="42">
        <v>0.53500697142800002</v>
      </c>
    </row>
    <row r="64" spans="1:15" ht="13.5" thickBot="1" x14ac:dyDescent="0.25">
      <c r="A64" s="43" t="s">
        <v>162</v>
      </c>
      <c r="B64" s="39">
        <v>29.689151762687999</v>
      </c>
      <c r="C64" s="40">
        <v>2.4740959802239999</v>
      </c>
      <c r="D64" s="4">
        <v>2.411</v>
      </c>
      <c r="E64" s="4">
        <v>2.411</v>
      </c>
      <c r="F64" s="4">
        <v>2.411</v>
      </c>
      <c r="G64" s="4">
        <v>2.411</v>
      </c>
      <c r="H64" s="4">
        <v>2.411</v>
      </c>
      <c r="I64" s="4">
        <v>2.411</v>
      </c>
      <c r="J64" s="4">
        <v>2.411</v>
      </c>
      <c r="K64" s="4">
        <v>14.02216</v>
      </c>
      <c r="L64" s="4">
        <v>19.792767841791999</v>
      </c>
      <c r="M64" s="41">
        <v>30.899159999999998</v>
      </c>
      <c r="N64" s="4">
        <v>11.106392158207001</v>
      </c>
      <c r="O64" s="42">
        <v>1.040755904614</v>
      </c>
    </row>
    <row r="65" spans="1:15" ht="13.5" thickBot="1" x14ac:dyDescent="0.25">
      <c r="A65" s="44" t="s">
        <v>163</v>
      </c>
      <c r="B65" s="39">
        <v>29.689151762687999</v>
      </c>
      <c r="C65" s="40">
        <v>2.4740959802239999</v>
      </c>
      <c r="D65" s="4">
        <v>2.411</v>
      </c>
      <c r="E65" s="4">
        <v>2.411</v>
      </c>
      <c r="F65" s="4">
        <v>2.411</v>
      </c>
      <c r="G65" s="4">
        <v>2.411</v>
      </c>
      <c r="H65" s="4">
        <v>2.411</v>
      </c>
      <c r="I65" s="4">
        <v>2.411</v>
      </c>
      <c r="J65" s="4">
        <v>2.411</v>
      </c>
      <c r="K65" s="4">
        <v>2.411</v>
      </c>
      <c r="L65" s="4">
        <v>19.792767841791999</v>
      </c>
      <c r="M65" s="41">
        <v>19.288</v>
      </c>
      <c r="N65" s="4">
        <v>-0.50476784179199996</v>
      </c>
      <c r="O65" s="42">
        <v>0.64966490636600005</v>
      </c>
    </row>
    <row r="66" spans="1:15" ht="13.5" thickBot="1" x14ac:dyDescent="0.25">
      <c r="A66" s="45" t="s">
        <v>164</v>
      </c>
      <c r="B66" s="46">
        <v>29.689151762687999</v>
      </c>
      <c r="C66" s="47">
        <v>2.4740959802239999</v>
      </c>
      <c r="D66" s="3">
        <v>2.411</v>
      </c>
      <c r="E66" s="3">
        <v>2.411</v>
      </c>
      <c r="F66" s="3">
        <v>2.411</v>
      </c>
      <c r="G66" s="3">
        <v>2.411</v>
      </c>
      <c r="H66" s="3">
        <v>2.411</v>
      </c>
      <c r="I66" s="3">
        <v>2.411</v>
      </c>
      <c r="J66" s="3">
        <v>2.411</v>
      </c>
      <c r="K66" s="3">
        <v>2.411</v>
      </c>
      <c r="L66" s="3">
        <v>19.792767841791999</v>
      </c>
      <c r="M66" s="48">
        <v>19.288</v>
      </c>
      <c r="N66" s="3">
        <v>-0.50476784179199996</v>
      </c>
      <c r="O66" s="49">
        <v>0.64966490636600005</v>
      </c>
    </row>
    <row r="67" spans="1:15" ht="13.5" thickBot="1" x14ac:dyDescent="0.25">
      <c r="A67" s="50" t="s">
        <v>165</v>
      </c>
      <c r="B67" s="39">
        <v>23.006542001671001</v>
      </c>
      <c r="C67" s="40">
        <v>1.9172118334720001</v>
      </c>
      <c r="D67" s="4">
        <v>1.8680000000000001</v>
      </c>
      <c r="E67" s="4">
        <v>1.8680000000000001</v>
      </c>
      <c r="F67" s="4">
        <v>1.8680000000000001</v>
      </c>
      <c r="G67" s="4">
        <v>1.8680000000000001</v>
      </c>
      <c r="H67" s="4">
        <v>1.8680000000000001</v>
      </c>
      <c r="I67" s="4">
        <v>1.8680000000000001</v>
      </c>
      <c r="J67" s="4">
        <v>1.8680000000000001</v>
      </c>
      <c r="K67" s="4">
        <v>1.8680000000000001</v>
      </c>
      <c r="L67" s="4">
        <v>15.337694667779999</v>
      </c>
      <c r="M67" s="41">
        <v>14.944000000000001</v>
      </c>
      <c r="N67" s="4">
        <v>-0.39369466778000001</v>
      </c>
      <c r="O67" s="42">
        <v>0.64955437452999998</v>
      </c>
    </row>
    <row r="68" spans="1:15" ht="13.5" thickBot="1" x14ac:dyDescent="0.25">
      <c r="A68" s="50" t="s">
        <v>167</v>
      </c>
      <c r="B68" s="39">
        <v>6.6826097610169999</v>
      </c>
      <c r="C68" s="40">
        <v>0.55688414675099995</v>
      </c>
      <c r="D68" s="4">
        <v>0.54300000000000004</v>
      </c>
      <c r="E68" s="4">
        <v>0.54300000000000004</v>
      </c>
      <c r="F68" s="4">
        <v>0.54300000000000004</v>
      </c>
      <c r="G68" s="4">
        <v>0.54300000000000004</v>
      </c>
      <c r="H68" s="4">
        <v>0.54300000000000004</v>
      </c>
      <c r="I68" s="4">
        <v>0.54300000000000004</v>
      </c>
      <c r="J68" s="4">
        <v>0.54300000000000004</v>
      </c>
      <c r="K68" s="4">
        <v>0.54300000000000004</v>
      </c>
      <c r="L68" s="4">
        <v>4.4550731740109999</v>
      </c>
      <c r="M68" s="41">
        <v>4.3440000000000003</v>
      </c>
      <c r="N68" s="4">
        <v>-0.111073174011</v>
      </c>
      <c r="O68" s="42">
        <v>0.65004543963299999</v>
      </c>
    </row>
    <row r="69" spans="1:15" ht="13.5" thickBot="1" x14ac:dyDescent="0.25">
      <c r="A69" s="44" t="s">
        <v>174</v>
      </c>
      <c r="B69" s="39">
        <v>0</v>
      </c>
      <c r="C69" s="40">
        <v>0</v>
      </c>
      <c r="D69" s="4">
        <v>0</v>
      </c>
      <c r="E69" s="4">
        <v>0</v>
      </c>
      <c r="F69" s="4">
        <v>0</v>
      </c>
      <c r="G69" s="4">
        <v>0</v>
      </c>
      <c r="H69" s="4">
        <v>0</v>
      </c>
      <c r="I69" s="4">
        <v>0</v>
      </c>
      <c r="J69" s="4">
        <v>0</v>
      </c>
      <c r="K69" s="4">
        <v>11.61116</v>
      </c>
      <c r="L69" s="4">
        <v>0</v>
      </c>
      <c r="M69" s="41">
        <v>11.61116</v>
      </c>
      <c r="N69" s="4">
        <v>11.61116</v>
      </c>
      <c r="O69" s="51" t="s">
        <v>90</v>
      </c>
    </row>
    <row r="70" spans="1:15" ht="13.5" thickBot="1" x14ac:dyDescent="0.25">
      <c r="A70" s="45" t="s">
        <v>287</v>
      </c>
      <c r="B70" s="46">
        <v>0</v>
      </c>
      <c r="C70" s="47">
        <v>0</v>
      </c>
      <c r="D70" s="3">
        <v>0</v>
      </c>
      <c r="E70" s="3">
        <v>0</v>
      </c>
      <c r="F70" s="3">
        <v>0</v>
      </c>
      <c r="G70" s="3">
        <v>0</v>
      </c>
      <c r="H70" s="3">
        <v>0</v>
      </c>
      <c r="I70" s="3">
        <v>0</v>
      </c>
      <c r="J70" s="3">
        <v>0</v>
      </c>
      <c r="K70" s="3">
        <v>11.61116</v>
      </c>
      <c r="L70" s="3">
        <v>0</v>
      </c>
      <c r="M70" s="48">
        <v>11.61116</v>
      </c>
      <c r="N70" s="3">
        <v>11.61116</v>
      </c>
      <c r="O70" s="55" t="s">
        <v>90</v>
      </c>
    </row>
    <row r="71" spans="1:15" ht="13.5" thickBot="1" x14ac:dyDescent="0.25">
      <c r="A71" s="50" t="s">
        <v>288</v>
      </c>
      <c r="B71" s="39">
        <v>0</v>
      </c>
      <c r="C71" s="40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11.61116</v>
      </c>
      <c r="L71" s="4">
        <v>0</v>
      </c>
      <c r="M71" s="41">
        <v>11.61116</v>
      </c>
      <c r="N71" s="4">
        <v>11.61116</v>
      </c>
      <c r="O71" s="51" t="s">
        <v>90</v>
      </c>
    </row>
    <row r="72" spans="1:15" ht="13.5" thickBot="1" x14ac:dyDescent="0.25">
      <c r="A72" s="38" t="s">
        <v>180</v>
      </c>
      <c r="B72" s="39">
        <v>6.3890610324789998</v>
      </c>
      <c r="C72" s="40">
        <v>0.53242175270600001</v>
      </c>
      <c r="D72" s="4">
        <v>0</v>
      </c>
      <c r="E72" s="4">
        <v>11.15701</v>
      </c>
      <c r="F72" s="4">
        <v>0</v>
      </c>
      <c r="G72" s="4">
        <v>0</v>
      </c>
      <c r="H72" s="4">
        <v>0</v>
      </c>
      <c r="I72" s="4">
        <v>4.5322300000000002</v>
      </c>
      <c r="J72" s="4">
        <v>12.396699999999999</v>
      </c>
      <c r="K72" s="4">
        <v>0</v>
      </c>
      <c r="L72" s="4">
        <v>4.2593740216520004</v>
      </c>
      <c r="M72" s="41">
        <v>28.085940000000001</v>
      </c>
      <c r="N72" s="4">
        <v>23.826565978346999</v>
      </c>
      <c r="O72" s="42">
        <v>4.3959417287170002</v>
      </c>
    </row>
    <row r="73" spans="1:15" ht="13.5" thickBot="1" x14ac:dyDescent="0.25">
      <c r="A73" s="43" t="s">
        <v>195</v>
      </c>
      <c r="B73" s="39">
        <v>6.3890610324789998</v>
      </c>
      <c r="C73" s="40">
        <v>0.53242175270600001</v>
      </c>
      <c r="D73" s="4">
        <v>0</v>
      </c>
      <c r="E73" s="4">
        <v>11.15701</v>
      </c>
      <c r="F73" s="4">
        <v>0</v>
      </c>
      <c r="G73" s="4">
        <v>0</v>
      </c>
      <c r="H73" s="4">
        <v>0</v>
      </c>
      <c r="I73" s="4">
        <v>4.5322300000000002</v>
      </c>
      <c r="J73" s="4">
        <v>12.396699999999999</v>
      </c>
      <c r="K73" s="4">
        <v>0</v>
      </c>
      <c r="L73" s="4">
        <v>4.2593740216520004</v>
      </c>
      <c r="M73" s="41">
        <v>28.085940000000001</v>
      </c>
      <c r="N73" s="4">
        <v>23.826565978346999</v>
      </c>
      <c r="O73" s="42">
        <v>4.3959417287170002</v>
      </c>
    </row>
    <row r="74" spans="1:15" ht="13.5" thickBot="1" x14ac:dyDescent="0.25">
      <c r="A74" s="54" t="s">
        <v>245</v>
      </c>
      <c r="B74" s="46">
        <v>6.3890610324789998</v>
      </c>
      <c r="C74" s="47">
        <v>0.53242175270600001</v>
      </c>
      <c r="D74" s="3">
        <v>0</v>
      </c>
      <c r="E74" s="3">
        <v>11.15701</v>
      </c>
      <c r="F74" s="3">
        <v>0</v>
      </c>
      <c r="G74" s="3">
        <v>0</v>
      </c>
      <c r="H74" s="3">
        <v>0</v>
      </c>
      <c r="I74" s="3">
        <v>4.5322300000000002</v>
      </c>
      <c r="J74" s="3">
        <v>12.396699999999999</v>
      </c>
      <c r="K74" s="3">
        <v>0</v>
      </c>
      <c r="L74" s="3">
        <v>4.2593740216520004</v>
      </c>
      <c r="M74" s="48">
        <v>28.085940000000001</v>
      </c>
      <c r="N74" s="3">
        <v>23.826565978346999</v>
      </c>
      <c r="O74" s="49">
        <v>4.3959417287170002</v>
      </c>
    </row>
    <row r="75" spans="1:15" ht="13.5" thickBot="1" x14ac:dyDescent="0.25">
      <c r="A75" s="45" t="s">
        <v>246</v>
      </c>
      <c r="B75" s="46">
        <v>0</v>
      </c>
      <c r="C75" s="47">
        <v>0</v>
      </c>
      <c r="D75" s="3">
        <v>0</v>
      </c>
      <c r="E75" s="3">
        <v>-5.0000000000000002E-5</v>
      </c>
      <c r="F75" s="3">
        <v>0</v>
      </c>
      <c r="G75" s="3">
        <v>0</v>
      </c>
      <c r="H75" s="3">
        <v>0</v>
      </c>
      <c r="I75" s="3">
        <v>0</v>
      </c>
      <c r="J75" s="3">
        <v>1.0000000000000001E-5</v>
      </c>
      <c r="K75" s="3">
        <v>0</v>
      </c>
      <c r="L75" s="3">
        <v>0</v>
      </c>
      <c r="M75" s="48">
        <v>-4.0000000000000003E-5</v>
      </c>
      <c r="N75" s="3">
        <v>-4.0000000000000003E-5</v>
      </c>
      <c r="O75" s="55" t="s">
        <v>69</v>
      </c>
    </row>
    <row r="76" spans="1:15" ht="13.5" thickBot="1" x14ac:dyDescent="0.25">
      <c r="A76" s="50" t="s">
        <v>247</v>
      </c>
      <c r="B76" s="39">
        <v>0</v>
      </c>
      <c r="C76" s="40">
        <v>0</v>
      </c>
      <c r="D76" s="4">
        <v>0</v>
      </c>
      <c r="E76" s="4">
        <v>-5.0000000000000002E-5</v>
      </c>
      <c r="F76" s="4">
        <v>0</v>
      </c>
      <c r="G76" s="4">
        <v>0</v>
      </c>
      <c r="H76" s="4">
        <v>0</v>
      </c>
      <c r="I76" s="4">
        <v>0</v>
      </c>
      <c r="J76" s="4">
        <v>1.0000000000000001E-5</v>
      </c>
      <c r="K76" s="4">
        <v>0</v>
      </c>
      <c r="L76" s="4">
        <v>0</v>
      </c>
      <c r="M76" s="41">
        <v>-4.0000000000000003E-5</v>
      </c>
      <c r="N76" s="4">
        <v>-4.0000000000000003E-5</v>
      </c>
      <c r="O76" s="51" t="s">
        <v>90</v>
      </c>
    </row>
    <row r="77" spans="1:15" ht="13.5" thickBot="1" x14ac:dyDescent="0.25">
      <c r="A77" s="45" t="s">
        <v>248</v>
      </c>
      <c r="B77" s="46">
        <v>6.3890610324789998</v>
      </c>
      <c r="C77" s="47">
        <v>0.53242175270600001</v>
      </c>
      <c r="D77" s="3">
        <v>0</v>
      </c>
      <c r="E77" s="3">
        <v>11.15706</v>
      </c>
      <c r="F77" s="3">
        <v>0</v>
      </c>
      <c r="G77" s="3">
        <v>0</v>
      </c>
      <c r="H77" s="3">
        <v>0</v>
      </c>
      <c r="I77" s="3">
        <v>4.5322300000000002</v>
      </c>
      <c r="J77" s="3">
        <v>12.39669</v>
      </c>
      <c r="K77" s="3">
        <v>0</v>
      </c>
      <c r="L77" s="3">
        <v>4.2593740216520004</v>
      </c>
      <c r="M77" s="48">
        <v>28.085979999999999</v>
      </c>
      <c r="N77" s="3">
        <v>23.826605978347001</v>
      </c>
      <c r="O77" s="49">
        <v>4.3959479894179996</v>
      </c>
    </row>
    <row r="78" spans="1:15" ht="13.5" thickBot="1" x14ac:dyDescent="0.25">
      <c r="A78" s="50" t="s">
        <v>249</v>
      </c>
      <c r="B78" s="39">
        <v>5.3745950222000002E-2</v>
      </c>
      <c r="C78" s="40">
        <v>4.4788291849999998E-3</v>
      </c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3.5830633480999997E-2</v>
      </c>
      <c r="M78" s="41">
        <v>0</v>
      </c>
      <c r="N78" s="4">
        <v>-3.5830633480999997E-2</v>
      </c>
      <c r="O78" s="42">
        <v>0</v>
      </c>
    </row>
    <row r="79" spans="1:15" ht="13.5" thickBot="1" x14ac:dyDescent="0.25">
      <c r="A79" s="50" t="s">
        <v>250</v>
      </c>
      <c r="B79" s="39">
        <v>6.3353150822559998</v>
      </c>
      <c r="C79" s="40">
        <v>0.52794292352100003</v>
      </c>
      <c r="D79" s="4">
        <v>0</v>
      </c>
      <c r="E79" s="4">
        <v>11.15706</v>
      </c>
      <c r="F79" s="4">
        <v>0</v>
      </c>
      <c r="G79" s="4">
        <v>0</v>
      </c>
      <c r="H79" s="4">
        <v>0</v>
      </c>
      <c r="I79" s="4">
        <v>4.5322300000000002</v>
      </c>
      <c r="J79" s="4">
        <v>12.39669</v>
      </c>
      <c r="K79" s="4">
        <v>0</v>
      </c>
      <c r="L79" s="4">
        <v>4.2235433881709996</v>
      </c>
      <c r="M79" s="41">
        <v>28.085979999999999</v>
      </c>
      <c r="N79" s="4">
        <v>23.862436611827999</v>
      </c>
      <c r="O79" s="42">
        <v>4.4332412256270004</v>
      </c>
    </row>
    <row r="80" spans="1:15" ht="13.5" thickBot="1" x14ac:dyDescent="0.25">
      <c r="A80" s="38" t="s">
        <v>201</v>
      </c>
      <c r="B80" s="39">
        <v>463.50045427894599</v>
      </c>
      <c r="C80" s="40">
        <v>38.625037856577997</v>
      </c>
      <c r="D80" s="4">
        <v>37.128329999999998</v>
      </c>
      <c r="E80" s="4">
        <v>29.60005</v>
      </c>
      <c r="F80" s="4">
        <v>37.647329999999997</v>
      </c>
      <c r="G80" s="4">
        <v>34.677239999999998</v>
      </c>
      <c r="H80" s="4">
        <v>33.748690000000003</v>
      </c>
      <c r="I80" s="4">
        <v>51.710389999999997</v>
      </c>
      <c r="J80" s="4">
        <v>50.855409999999999</v>
      </c>
      <c r="K80" s="4">
        <v>33.965870000000002</v>
      </c>
      <c r="L80" s="4">
        <v>309.00030285263102</v>
      </c>
      <c r="M80" s="41">
        <v>309.33330999999998</v>
      </c>
      <c r="N80" s="4">
        <v>0.333007147369</v>
      </c>
      <c r="O80" s="42">
        <v>0.66738512798399996</v>
      </c>
    </row>
    <row r="81" spans="1:15" ht="13.5" thickBot="1" x14ac:dyDescent="0.25">
      <c r="A81" s="52" t="s">
        <v>202</v>
      </c>
      <c r="B81" s="46">
        <v>463.50045427894599</v>
      </c>
      <c r="C81" s="47">
        <v>38.625037856577997</v>
      </c>
      <c r="D81" s="3">
        <v>37.128329999999998</v>
      </c>
      <c r="E81" s="3">
        <v>29.60005</v>
      </c>
      <c r="F81" s="3">
        <v>37.647329999999997</v>
      </c>
      <c r="G81" s="3">
        <v>34.677239999999998</v>
      </c>
      <c r="H81" s="3">
        <v>33.748690000000003</v>
      </c>
      <c r="I81" s="3">
        <v>51.710389999999997</v>
      </c>
      <c r="J81" s="3">
        <v>50.855409999999999</v>
      </c>
      <c r="K81" s="3">
        <v>33.965870000000002</v>
      </c>
      <c r="L81" s="3">
        <v>309.00030285263102</v>
      </c>
      <c r="M81" s="48">
        <v>309.33330999999998</v>
      </c>
      <c r="N81" s="3">
        <v>0.333007147369</v>
      </c>
      <c r="O81" s="49">
        <v>0.66738512798399996</v>
      </c>
    </row>
    <row r="82" spans="1:15" ht="13.5" thickBot="1" x14ac:dyDescent="0.25">
      <c r="A82" s="54" t="s">
        <v>203</v>
      </c>
      <c r="B82" s="46">
        <v>463.50045427894599</v>
      </c>
      <c r="C82" s="47">
        <v>38.625037856577997</v>
      </c>
      <c r="D82" s="3">
        <v>37.128329999999998</v>
      </c>
      <c r="E82" s="3">
        <v>29.60005</v>
      </c>
      <c r="F82" s="3">
        <v>37.647329999999997</v>
      </c>
      <c r="G82" s="3">
        <v>34.677239999999998</v>
      </c>
      <c r="H82" s="3">
        <v>33.748690000000003</v>
      </c>
      <c r="I82" s="3">
        <v>51.710389999999997</v>
      </c>
      <c r="J82" s="3">
        <v>50.855409999999999</v>
      </c>
      <c r="K82" s="3">
        <v>33.965870000000002</v>
      </c>
      <c r="L82" s="3">
        <v>309.00030285263102</v>
      </c>
      <c r="M82" s="48">
        <v>309.33330999999998</v>
      </c>
      <c r="N82" s="3">
        <v>0.333007147369</v>
      </c>
      <c r="O82" s="49">
        <v>0.66738512798399996</v>
      </c>
    </row>
    <row r="83" spans="1:15" ht="13.5" thickBot="1" x14ac:dyDescent="0.25">
      <c r="A83" s="45" t="s">
        <v>206</v>
      </c>
      <c r="B83" s="46">
        <v>9.0017142883129999</v>
      </c>
      <c r="C83" s="47">
        <v>0.75014285735899999</v>
      </c>
      <c r="D83" s="3">
        <v>0.40899999999999997</v>
      </c>
      <c r="E83" s="3">
        <v>0</v>
      </c>
      <c r="F83" s="3">
        <v>1.05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6.0011428588750002</v>
      </c>
      <c r="M83" s="48">
        <v>1.4590000000000001</v>
      </c>
      <c r="N83" s="3">
        <v>-4.5421428588749997</v>
      </c>
      <c r="O83" s="49">
        <v>0.162080238637</v>
      </c>
    </row>
    <row r="84" spans="1:15" ht="13.5" thickBot="1" x14ac:dyDescent="0.25">
      <c r="A84" s="50" t="s">
        <v>207</v>
      </c>
      <c r="B84" s="39">
        <v>9.0017142883129999</v>
      </c>
      <c r="C84" s="40">
        <v>0.75014285735899999</v>
      </c>
      <c r="D84" s="4">
        <v>0.40899999999999997</v>
      </c>
      <c r="E84" s="4">
        <v>0</v>
      </c>
      <c r="F84" s="4">
        <v>1.05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6.0011428588750002</v>
      </c>
      <c r="M84" s="41">
        <v>1.4590000000000001</v>
      </c>
      <c r="N84" s="4">
        <v>-4.5421428588749997</v>
      </c>
      <c r="O84" s="42">
        <v>0.162080238637</v>
      </c>
    </row>
    <row r="85" spans="1:15" ht="13.5" thickBot="1" x14ac:dyDescent="0.25">
      <c r="A85" s="45" t="s">
        <v>208</v>
      </c>
      <c r="B85" s="46">
        <v>18.247451364540002</v>
      </c>
      <c r="C85" s="47">
        <v>1.5206209470450001</v>
      </c>
      <c r="D85" s="3">
        <v>0</v>
      </c>
      <c r="E85" s="3">
        <v>0</v>
      </c>
      <c r="F85" s="3">
        <v>2.1976</v>
      </c>
      <c r="G85" s="3">
        <v>0</v>
      </c>
      <c r="H85" s="3">
        <v>0</v>
      </c>
      <c r="I85" s="3">
        <v>0</v>
      </c>
      <c r="J85" s="3">
        <v>0</v>
      </c>
      <c r="K85" s="3">
        <v>0</v>
      </c>
      <c r="L85" s="3">
        <v>12.16496757636</v>
      </c>
      <c r="M85" s="48">
        <v>2.1976</v>
      </c>
      <c r="N85" s="3">
        <v>-9.9673675763599991</v>
      </c>
      <c r="O85" s="49">
        <v>0.120433257012</v>
      </c>
    </row>
    <row r="86" spans="1:15" ht="13.5" thickBot="1" x14ac:dyDescent="0.25">
      <c r="A86" s="50" t="s">
        <v>210</v>
      </c>
      <c r="B86" s="39">
        <v>18.247451364540002</v>
      </c>
      <c r="C86" s="40">
        <v>1.5206209470450001</v>
      </c>
      <c r="D86" s="4">
        <v>0</v>
      </c>
      <c r="E86" s="4">
        <v>0</v>
      </c>
      <c r="F86" s="4">
        <v>2.1976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12.16496757636</v>
      </c>
      <c r="M86" s="41">
        <v>2.1976</v>
      </c>
      <c r="N86" s="4">
        <v>-9.9673675763599991</v>
      </c>
      <c r="O86" s="42">
        <v>0.120433257012</v>
      </c>
    </row>
    <row r="87" spans="1:15" ht="13.5" thickBot="1" x14ac:dyDescent="0.25">
      <c r="A87" s="45" t="s">
        <v>216</v>
      </c>
      <c r="B87" s="46">
        <v>175.73010480072099</v>
      </c>
      <c r="C87" s="47">
        <v>14.64417540006</v>
      </c>
      <c r="D87" s="3">
        <v>11.52894</v>
      </c>
      <c r="E87" s="3">
        <v>11.53754</v>
      </c>
      <c r="F87" s="3">
        <v>10.97611</v>
      </c>
      <c r="G87" s="3">
        <v>8.8453499999999998</v>
      </c>
      <c r="H87" s="3">
        <v>11.02445</v>
      </c>
      <c r="I87" s="3">
        <v>23.480080000000001</v>
      </c>
      <c r="J87" s="3">
        <v>10.39466</v>
      </c>
      <c r="K87" s="3">
        <v>10.797639999999999</v>
      </c>
      <c r="L87" s="3">
        <v>117.15340320048099</v>
      </c>
      <c r="M87" s="48">
        <v>98.584770000000006</v>
      </c>
      <c r="N87" s="3">
        <v>-18.568633200480001</v>
      </c>
      <c r="O87" s="49">
        <v>0.561001031165</v>
      </c>
    </row>
    <row r="88" spans="1:15" ht="13.5" thickBot="1" x14ac:dyDescent="0.25">
      <c r="A88" s="50" t="s">
        <v>217</v>
      </c>
      <c r="B88" s="39">
        <v>175.73010480072099</v>
      </c>
      <c r="C88" s="40">
        <v>14.64417540006</v>
      </c>
      <c r="D88" s="4">
        <v>11.52894</v>
      </c>
      <c r="E88" s="4">
        <v>11.53754</v>
      </c>
      <c r="F88" s="4">
        <v>10.97611</v>
      </c>
      <c r="G88" s="4">
        <v>8.8453499999999998</v>
      </c>
      <c r="H88" s="4">
        <v>11.02445</v>
      </c>
      <c r="I88" s="4">
        <v>23.480080000000001</v>
      </c>
      <c r="J88" s="4">
        <v>10.39466</v>
      </c>
      <c r="K88" s="4">
        <v>10.797639999999999</v>
      </c>
      <c r="L88" s="4">
        <v>117.15340320048099</v>
      </c>
      <c r="M88" s="41">
        <v>98.584770000000006</v>
      </c>
      <c r="N88" s="4">
        <v>-18.568633200480001</v>
      </c>
      <c r="O88" s="42">
        <v>0.561001031165</v>
      </c>
    </row>
    <row r="89" spans="1:15" ht="13.5" thickBot="1" x14ac:dyDescent="0.25">
      <c r="A89" s="45" t="s">
        <v>220</v>
      </c>
      <c r="B89" s="46">
        <v>260.521183825371</v>
      </c>
      <c r="C89" s="47">
        <v>21.710098652113999</v>
      </c>
      <c r="D89" s="3">
        <v>25.190390000000001</v>
      </c>
      <c r="E89" s="3">
        <v>18.06251</v>
      </c>
      <c r="F89" s="3">
        <v>23.42362</v>
      </c>
      <c r="G89" s="3">
        <v>25.831890000000001</v>
      </c>
      <c r="H89" s="3">
        <v>22.724240000000002</v>
      </c>
      <c r="I89" s="3">
        <v>28.230309999999999</v>
      </c>
      <c r="J89" s="3">
        <v>40.460749999999997</v>
      </c>
      <c r="K89" s="3">
        <v>23.168230000000001</v>
      </c>
      <c r="L89" s="3">
        <v>173.68078921691401</v>
      </c>
      <c r="M89" s="48">
        <v>207.09193999999999</v>
      </c>
      <c r="N89" s="3">
        <v>33.411150783086001</v>
      </c>
      <c r="O89" s="49">
        <v>0.79491401412700002</v>
      </c>
    </row>
    <row r="90" spans="1:15" ht="13.5" thickBot="1" x14ac:dyDescent="0.25">
      <c r="A90" s="50" t="s">
        <v>221</v>
      </c>
      <c r="B90" s="39">
        <v>260.521183825371</v>
      </c>
      <c r="C90" s="40">
        <v>21.710098652113999</v>
      </c>
      <c r="D90" s="4">
        <v>25.190390000000001</v>
      </c>
      <c r="E90" s="4">
        <v>18.06251</v>
      </c>
      <c r="F90" s="4">
        <v>23.42362</v>
      </c>
      <c r="G90" s="4">
        <v>25.831890000000001</v>
      </c>
      <c r="H90" s="4">
        <v>22.724240000000002</v>
      </c>
      <c r="I90" s="4">
        <v>28.230309999999999</v>
      </c>
      <c r="J90" s="4">
        <v>40.460749999999997</v>
      </c>
      <c r="K90" s="4">
        <v>23.168230000000001</v>
      </c>
      <c r="L90" s="4">
        <v>173.68078921691401</v>
      </c>
      <c r="M90" s="41">
        <v>207.09193999999999</v>
      </c>
      <c r="N90" s="4">
        <v>33.411150783086001</v>
      </c>
      <c r="O90" s="42">
        <v>0.79491401412700002</v>
      </c>
    </row>
    <row r="91" spans="1:15" ht="13.5" thickBot="1" x14ac:dyDescent="0.25">
      <c r="A91" s="38" t="s">
        <v>272</v>
      </c>
      <c r="B91" s="39">
        <v>0</v>
      </c>
      <c r="C91" s="40">
        <v>0</v>
      </c>
      <c r="D91" s="4">
        <v>0</v>
      </c>
      <c r="E91" s="4">
        <v>0</v>
      </c>
      <c r="F91" s="4">
        <v>0</v>
      </c>
      <c r="G91" s="4">
        <v>0</v>
      </c>
      <c r="H91" s="4">
        <v>2</v>
      </c>
      <c r="I91" s="4">
        <v>0</v>
      </c>
      <c r="J91" s="4">
        <v>0</v>
      </c>
      <c r="K91" s="4">
        <v>0</v>
      </c>
      <c r="L91" s="4">
        <v>0</v>
      </c>
      <c r="M91" s="41">
        <v>2</v>
      </c>
      <c r="N91" s="4">
        <v>2</v>
      </c>
      <c r="O91" s="51" t="s">
        <v>69</v>
      </c>
    </row>
    <row r="92" spans="1:15" ht="13.5" thickBot="1" x14ac:dyDescent="0.25">
      <c r="A92" s="52" t="s">
        <v>273</v>
      </c>
      <c r="B92" s="46">
        <v>0</v>
      </c>
      <c r="C92" s="47">
        <v>0</v>
      </c>
      <c r="D92" s="3">
        <v>0</v>
      </c>
      <c r="E92" s="3">
        <v>0</v>
      </c>
      <c r="F92" s="3">
        <v>0</v>
      </c>
      <c r="G92" s="3">
        <v>0</v>
      </c>
      <c r="H92" s="3">
        <v>2</v>
      </c>
      <c r="I92" s="3">
        <v>0</v>
      </c>
      <c r="J92" s="3">
        <v>0</v>
      </c>
      <c r="K92" s="3">
        <v>0</v>
      </c>
      <c r="L92" s="3">
        <v>0</v>
      </c>
      <c r="M92" s="48">
        <v>2</v>
      </c>
      <c r="N92" s="3">
        <v>2</v>
      </c>
      <c r="O92" s="55" t="s">
        <v>69</v>
      </c>
    </row>
    <row r="93" spans="1:15" ht="13.5" thickBot="1" x14ac:dyDescent="0.25">
      <c r="A93" s="54" t="s">
        <v>274</v>
      </c>
      <c r="B93" s="46">
        <v>0</v>
      </c>
      <c r="C93" s="47">
        <v>0</v>
      </c>
      <c r="D93" s="3">
        <v>0</v>
      </c>
      <c r="E93" s="3">
        <v>0</v>
      </c>
      <c r="F93" s="3">
        <v>0</v>
      </c>
      <c r="G93" s="3">
        <v>0</v>
      </c>
      <c r="H93" s="3">
        <v>2</v>
      </c>
      <c r="I93" s="3">
        <v>0</v>
      </c>
      <c r="J93" s="3">
        <v>0</v>
      </c>
      <c r="K93" s="3">
        <v>0</v>
      </c>
      <c r="L93" s="3">
        <v>0</v>
      </c>
      <c r="M93" s="48">
        <v>2</v>
      </c>
      <c r="N93" s="3">
        <v>2</v>
      </c>
      <c r="O93" s="55" t="s">
        <v>69</v>
      </c>
    </row>
    <row r="94" spans="1:15" ht="13.5" thickBot="1" x14ac:dyDescent="0.25">
      <c r="A94" s="45" t="s">
        <v>275</v>
      </c>
      <c r="B94" s="46">
        <v>0</v>
      </c>
      <c r="C94" s="47">
        <v>0</v>
      </c>
      <c r="D94" s="3">
        <v>0</v>
      </c>
      <c r="E94" s="3">
        <v>0</v>
      </c>
      <c r="F94" s="3">
        <v>0</v>
      </c>
      <c r="G94" s="3">
        <v>0</v>
      </c>
      <c r="H94" s="3">
        <v>2</v>
      </c>
      <c r="I94" s="3">
        <v>0</v>
      </c>
      <c r="J94" s="3">
        <v>0</v>
      </c>
      <c r="K94" s="3">
        <v>0</v>
      </c>
      <c r="L94" s="3">
        <v>0</v>
      </c>
      <c r="M94" s="48">
        <v>2</v>
      </c>
      <c r="N94" s="3">
        <v>2</v>
      </c>
      <c r="O94" s="55" t="s">
        <v>90</v>
      </c>
    </row>
    <row r="95" spans="1:15" ht="13.5" thickBot="1" x14ac:dyDescent="0.25">
      <c r="A95" s="50" t="s">
        <v>276</v>
      </c>
      <c r="B95" s="39">
        <v>0</v>
      </c>
      <c r="C95" s="40">
        <v>0</v>
      </c>
      <c r="D95" s="4">
        <v>0</v>
      </c>
      <c r="E95" s="4">
        <v>0</v>
      </c>
      <c r="F95" s="4">
        <v>0</v>
      </c>
      <c r="G95" s="4">
        <v>0</v>
      </c>
      <c r="H95" s="4">
        <v>2</v>
      </c>
      <c r="I95" s="4">
        <v>0</v>
      </c>
      <c r="J95" s="4">
        <v>0</v>
      </c>
      <c r="K95" s="4">
        <v>0</v>
      </c>
      <c r="L95" s="4">
        <v>0</v>
      </c>
      <c r="M95" s="41">
        <v>2</v>
      </c>
      <c r="N95" s="4">
        <v>2</v>
      </c>
      <c r="O95" s="51" t="s">
        <v>90</v>
      </c>
    </row>
    <row r="96" spans="1:15" ht="13.5" thickBot="1" x14ac:dyDescent="0.25">
      <c r="A96" s="56"/>
      <c r="B96" s="39">
        <v>-3846.6387972135199</v>
      </c>
      <c r="C96" s="40">
        <v>-320.55323310112698</v>
      </c>
      <c r="D96" s="4">
        <v>-298.17536000000001</v>
      </c>
      <c r="E96" s="4">
        <v>-196.34511000000001</v>
      </c>
      <c r="F96" s="4">
        <v>-282.45898000000102</v>
      </c>
      <c r="G96" s="4">
        <v>-268.39407000000102</v>
      </c>
      <c r="H96" s="4">
        <v>-319.91138000000001</v>
      </c>
      <c r="I96" s="4">
        <v>-312.50279999999998</v>
      </c>
      <c r="J96" s="4">
        <v>-459.95161999999999</v>
      </c>
      <c r="K96" s="4">
        <v>-352.85151999999999</v>
      </c>
      <c r="L96" s="4">
        <v>-2564.4258648090099</v>
      </c>
      <c r="M96" s="41">
        <v>-2490.5908399999998</v>
      </c>
      <c r="N96" s="4">
        <v>73.835024809011998</v>
      </c>
      <c r="O96" s="42">
        <v>0.64747198042200005</v>
      </c>
    </row>
    <row r="97" spans="1:15" ht="13.5" thickBot="1" x14ac:dyDescent="0.25">
      <c r="A97" s="57" t="s">
        <v>222</v>
      </c>
      <c r="B97" s="58">
        <v>-3846.6387972135199</v>
      </c>
      <c r="C97" s="59">
        <v>-320.55323310112698</v>
      </c>
      <c r="D97" s="60">
        <v>-298.17536000000001</v>
      </c>
      <c r="E97" s="60">
        <v>-196.34511000000001</v>
      </c>
      <c r="F97" s="60">
        <v>-282.45898000000102</v>
      </c>
      <c r="G97" s="60">
        <v>-268.39407000000102</v>
      </c>
      <c r="H97" s="60">
        <v>-319.91138000000001</v>
      </c>
      <c r="I97" s="60">
        <v>-312.50279999999998</v>
      </c>
      <c r="J97" s="60">
        <v>-459.95161999999999</v>
      </c>
      <c r="K97" s="60">
        <v>-352.85151999999999</v>
      </c>
      <c r="L97" s="61">
        <v>-2564.4258648090099</v>
      </c>
      <c r="M97" s="62">
        <v>-2490.5908399999998</v>
      </c>
      <c r="N97" s="61">
        <v>73.835024809011998</v>
      </c>
      <c r="O97" s="63">
        <v>0.64747198042200005</v>
      </c>
    </row>
    <row r="98" spans="1:15" x14ac:dyDescent="0.2">
      <c r="A98" s="269">
        <v>43361</v>
      </c>
      <c r="B98" s="270"/>
      <c r="C98" s="270"/>
      <c r="D98" s="270"/>
      <c r="E98" s="270"/>
      <c r="F98" s="271">
        <v>1</v>
      </c>
      <c r="G98" s="270"/>
      <c r="H98" s="270"/>
      <c r="I98" s="270"/>
      <c r="J98" s="270"/>
      <c r="K98" s="272">
        <v>0.52126156999999995</v>
      </c>
      <c r="L98" s="270"/>
      <c r="M98" s="270"/>
      <c r="N98" s="270"/>
      <c r="O98" s="270"/>
    </row>
  </sheetData>
  <mergeCells count="12">
    <mergeCell ref="A1:O1"/>
    <mergeCell ref="A2:O2"/>
    <mergeCell ref="O3:O4"/>
    <mergeCell ref="A98:E98"/>
    <mergeCell ref="F98:J98"/>
    <mergeCell ref="K98:O98"/>
    <mergeCell ref="N3:N4"/>
    <mergeCell ref="L3:L4"/>
    <mergeCell ref="M3:M4"/>
    <mergeCell ref="A3:A4"/>
    <mergeCell ref="B3:B4"/>
    <mergeCell ref="C3:C4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-0.249977111117893"/>
  </sheetPr>
  <dimension ref="A3:L33"/>
  <sheetViews>
    <sheetView workbookViewId="0">
      <selection activeCell="C40" sqref="C40"/>
    </sheetView>
  </sheetViews>
  <sheetFormatPr defaultRowHeight="12.75" x14ac:dyDescent="0.2"/>
  <cols>
    <col min="1" max="1" width="17.85546875" customWidth="1"/>
    <col min="2" max="2" width="12.7109375" customWidth="1"/>
    <col min="3" max="12" width="15.7109375" customWidth="1"/>
    <col min="13" max="13" width="15.140625" customWidth="1"/>
    <col min="14" max="22" width="7.28515625" customWidth="1"/>
    <col min="23" max="52" width="8.42578125" customWidth="1"/>
    <col min="53" max="61" width="10.140625" bestFit="1" customWidth="1"/>
    <col min="62" max="62" width="15.140625" bestFit="1" customWidth="1"/>
  </cols>
  <sheetData>
    <row r="3" spans="1:12" x14ac:dyDescent="0.2">
      <c r="A3" s="189" t="s">
        <v>378</v>
      </c>
      <c r="C3" s="189" t="s">
        <v>363</v>
      </c>
      <c r="D3" s="189" t="s">
        <v>362</v>
      </c>
    </row>
    <row r="4" spans="1:12" x14ac:dyDescent="0.2">
      <c r="C4" s="130">
        <v>2018</v>
      </c>
      <c r="G4" s="130" t="s">
        <v>373</v>
      </c>
      <c r="H4" s="130">
        <v>2019</v>
      </c>
      <c r="L4" s="130" t="s">
        <v>374</v>
      </c>
    </row>
    <row r="5" spans="1:12" x14ac:dyDescent="0.2">
      <c r="A5" s="189" t="s">
        <v>364</v>
      </c>
      <c r="B5" s="189" t="s">
        <v>375</v>
      </c>
      <c r="C5" s="130">
        <v>9</v>
      </c>
      <c r="D5" s="130">
        <v>10</v>
      </c>
      <c r="E5" s="130">
        <v>11</v>
      </c>
      <c r="F5" s="130">
        <v>12</v>
      </c>
      <c r="H5" s="130">
        <v>1</v>
      </c>
      <c r="I5" s="130">
        <v>2</v>
      </c>
      <c r="J5" s="130">
        <v>3</v>
      </c>
      <c r="K5" s="130">
        <v>4</v>
      </c>
    </row>
    <row r="6" spans="1:12" x14ac:dyDescent="0.2">
      <c r="A6" s="192">
        <v>3011</v>
      </c>
      <c r="B6" s="186" t="s">
        <v>365</v>
      </c>
      <c r="C6" s="130">
        <v>173033</v>
      </c>
      <c r="D6" s="130">
        <v>124166</v>
      </c>
      <c r="E6" s="130">
        <v>161233</v>
      </c>
      <c r="F6" s="130">
        <v>108511</v>
      </c>
      <c r="G6" s="130">
        <v>566943</v>
      </c>
      <c r="H6" s="130">
        <v>136475</v>
      </c>
      <c r="I6" s="130">
        <v>104728</v>
      </c>
      <c r="J6" s="130">
        <v>96962</v>
      </c>
      <c r="K6" s="130">
        <v>152520</v>
      </c>
      <c r="L6" s="130">
        <v>490685</v>
      </c>
    </row>
    <row r="7" spans="1:12" x14ac:dyDescent="0.2">
      <c r="B7" s="186" t="s">
        <v>376</v>
      </c>
      <c r="C7" s="130">
        <v>43386</v>
      </c>
      <c r="D7" s="130">
        <v>70400</v>
      </c>
      <c r="E7" s="130">
        <v>53284</v>
      </c>
      <c r="F7" s="130">
        <v>52458</v>
      </c>
      <c r="G7" s="130">
        <v>219528</v>
      </c>
      <c r="H7" s="130">
        <v>74441</v>
      </c>
      <c r="I7" s="130">
        <v>30495</v>
      </c>
      <c r="J7" s="130">
        <v>45664</v>
      </c>
      <c r="K7" s="130">
        <v>76827</v>
      </c>
      <c r="L7" s="130">
        <v>227427</v>
      </c>
    </row>
    <row r="8" spans="1:12" x14ac:dyDescent="0.2">
      <c r="B8" s="186" t="s">
        <v>369</v>
      </c>
      <c r="C8" s="130">
        <v>1472191</v>
      </c>
      <c r="D8" s="130">
        <v>1522200</v>
      </c>
      <c r="E8" s="130">
        <v>1831148</v>
      </c>
      <c r="F8" s="130">
        <v>1810795</v>
      </c>
      <c r="G8" s="130">
        <v>6636334</v>
      </c>
      <c r="H8" s="130">
        <v>1481574</v>
      </c>
      <c r="I8" s="130">
        <v>1458913</v>
      </c>
      <c r="J8" s="130">
        <v>1468286</v>
      </c>
      <c r="K8" s="130">
        <v>1465599</v>
      </c>
      <c r="L8" s="130">
        <v>5874372</v>
      </c>
    </row>
    <row r="9" spans="1:12" x14ac:dyDescent="0.2">
      <c r="B9" s="186" t="s">
        <v>368</v>
      </c>
      <c r="C9" s="130">
        <v>1231250</v>
      </c>
      <c r="D9" s="130">
        <v>517988</v>
      </c>
      <c r="E9" s="130">
        <v>680483</v>
      </c>
      <c r="F9" s="130">
        <v>642193</v>
      </c>
      <c r="G9" s="130">
        <v>3071914</v>
      </c>
      <c r="H9" s="130">
        <v>504183</v>
      </c>
      <c r="I9" s="130">
        <v>411157</v>
      </c>
      <c r="J9" s="130">
        <v>753412</v>
      </c>
      <c r="K9" s="130">
        <v>410648</v>
      </c>
      <c r="L9" s="130">
        <v>2079400</v>
      </c>
    </row>
    <row r="10" spans="1:12" x14ac:dyDescent="0.2">
      <c r="B10" s="186" t="s">
        <v>367</v>
      </c>
      <c r="C10" s="130">
        <v>375590</v>
      </c>
      <c r="D10" s="130">
        <v>162373</v>
      </c>
      <c r="E10" s="130">
        <v>181774</v>
      </c>
      <c r="F10" s="130">
        <v>190757</v>
      </c>
      <c r="G10" s="130">
        <v>910494</v>
      </c>
      <c r="H10" s="130">
        <v>147916</v>
      </c>
      <c r="I10" s="130">
        <v>152828</v>
      </c>
      <c r="J10" s="130">
        <v>149523</v>
      </c>
      <c r="K10" s="130">
        <v>153048</v>
      </c>
      <c r="L10" s="130">
        <v>603315</v>
      </c>
    </row>
    <row r="11" spans="1:12" x14ac:dyDescent="0.2">
      <c r="B11" s="186" t="s">
        <v>366</v>
      </c>
      <c r="C11" s="130">
        <v>146930</v>
      </c>
      <c r="D11" s="130">
        <v>177720</v>
      </c>
      <c r="E11" s="130">
        <v>156878</v>
      </c>
      <c r="F11" s="130">
        <v>194874</v>
      </c>
      <c r="G11" s="130">
        <v>676402</v>
      </c>
      <c r="H11" s="130">
        <v>133271</v>
      </c>
      <c r="I11" s="130">
        <v>165982</v>
      </c>
      <c r="J11" s="130">
        <v>146673</v>
      </c>
      <c r="K11" s="130">
        <v>195974</v>
      </c>
      <c r="L11" s="130">
        <v>641900</v>
      </c>
    </row>
    <row r="12" spans="1:12" x14ac:dyDescent="0.2">
      <c r="A12" s="192" t="s">
        <v>379</v>
      </c>
      <c r="B12" s="186"/>
      <c r="C12" s="130">
        <v>3442380</v>
      </c>
      <c r="D12" s="130">
        <v>2574847</v>
      </c>
      <c r="E12" s="130">
        <v>3064800</v>
      </c>
      <c r="F12" s="130">
        <v>2999588</v>
      </c>
      <c r="G12" s="130">
        <v>12081615</v>
      </c>
      <c r="H12" s="130">
        <v>2477860</v>
      </c>
      <c r="I12" s="130">
        <v>2324103</v>
      </c>
      <c r="J12" s="130">
        <v>2660520</v>
      </c>
      <c r="K12" s="130">
        <v>2454616</v>
      </c>
      <c r="L12" s="130">
        <v>9917099</v>
      </c>
    </row>
    <row r="15" spans="1:12" x14ac:dyDescent="0.2">
      <c r="A15" s="189" t="s">
        <v>378</v>
      </c>
      <c r="C15" s="189" t="s">
        <v>363</v>
      </c>
      <c r="D15" s="189" t="s">
        <v>362</v>
      </c>
    </row>
    <row r="16" spans="1:12" x14ac:dyDescent="0.2">
      <c r="C16" s="130">
        <v>2018</v>
      </c>
      <c r="G16" s="130" t="s">
        <v>373</v>
      </c>
      <c r="H16" s="130">
        <v>2019</v>
      </c>
      <c r="L16" s="130" t="s">
        <v>374</v>
      </c>
    </row>
    <row r="17" spans="1:12" x14ac:dyDescent="0.2">
      <c r="A17" s="189" t="s">
        <v>364</v>
      </c>
      <c r="B17" s="189" t="s">
        <v>375</v>
      </c>
      <c r="C17" s="130">
        <v>9</v>
      </c>
      <c r="D17" s="130">
        <v>10</v>
      </c>
      <c r="E17" s="130">
        <v>11</v>
      </c>
      <c r="F17" s="130">
        <v>12</v>
      </c>
      <c r="H17" s="130">
        <v>1</v>
      </c>
      <c r="I17" s="130">
        <v>2</v>
      </c>
      <c r="J17" s="130">
        <v>3</v>
      </c>
      <c r="K17" s="130">
        <v>4</v>
      </c>
    </row>
    <row r="18" spans="1:12" x14ac:dyDescent="0.2">
      <c r="A18" s="192">
        <v>3011</v>
      </c>
      <c r="B18" s="186" t="s">
        <v>370</v>
      </c>
      <c r="C18" s="130">
        <v>25</v>
      </c>
      <c r="D18" s="130">
        <v>25</v>
      </c>
      <c r="E18" s="130">
        <v>25</v>
      </c>
      <c r="F18" s="130">
        <v>25</v>
      </c>
      <c r="G18" s="130">
        <v>100</v>
      </c>
      <c r="H18" s="130">
        <v>25</v>
      </c>
      <c r="I18" s="130">
        <v>25</v>
      </c>
      <c r="J18" s="130">
        <v>25</v>
      </c>
      <c r="K18" s="130">
        <v>25</v>
      </c>
      <c r="L18" s="130">
        <v>100</v>
      </c>
    </row>
    <row r="19" spans="1:12" x14ac:dyDescent="0.2">
      <c r="B19" s="186" t="s">
        <v>371</v>
      </c>
      <c r="C19" s="130">
        <v>30</v>
      </c>
      <c r="D19" s="130">
        <v>31</v>
      </c>
      <c r="E19" s="130">
        <v>30</v>
      </c>
      <c r="F19" s="130">
        <v>31</v>
      </c>
      <c r="G19" s="130">
        <v>122</v>
      </c>
      <c r="H19" s="130">
        <v>31</v>
      </c>
      <c r="I19" s="130">
        <v>28</v>
      </c>
      <c r="J19" s="130">
        <v>31</v>
      </c>
      <c r="K19" s="130">
        <v>30</v>
      </c>
      <c r="L19" s="130">
        <v>120</v>
      </c>
    </row>
    <row r="20" spans="1:12" x14ac:dyDescent="0.2">
      <c r="B20" s="186" t="s">
        <v>372</v>
      </c>
      <c r="C20" s="130">
        <v>622</v>
      </c>
      <c r="D20" s="130">
        <v>742</v>
      </c>
      <c r="E20" s="130">
        <v>744</v>
      </c>
      <c r="F20" s="130">
        <v>720</v>
      </c>
      <c r="G20" s="130">
        <v>2828</v>
      </c>
      <c r="H20" s="130">
        <v>722</v>
      </c>
      <c r="I20" s="130">
        <v>689</v>
      </c>
      <c r="J20" s="130">
        <v>737</v>
      </c>
      <c r="K20" s="130">
        <v>719</v>
      </c>
      <c r="L20" s="130">
        <v>2867</v>
      </c>
    </row>
    <row r="21" spans="1:12" x14ac:dyDescent="0.2">
      <c r="A21" s="192" t="s">
        <v>379</v>
      </c>
      <c r="B21" s="186"/>
      <c r="C21" s="130">
        <v>677</v>
      </c>
      <c r="D21" s="130">
        <v>798</v>
      </c>
      <c r="E21" s="130">
        <v>799</v>
      </c>
      <c r="F21" s="130">
        <v>776</v>
      </c>
      <c r="G21" s="130">
        <v>3050</v>
      </c>
      <c r="H21" s="130">
        <v>778</v>
      </c>
      <c r="I21" s="130">
        <v>742</v>
      </c>
      <c r="J21" s="130">
        <v>793</v>
      </c>
      <c r="K21" s="130">
        <v>774</v>
      </c>
      <c r="L21" s="130">
        <v>3087</v>
      </c>
    </row>
    <row r="23" spans="1:12" x14ac:dyDescent="0.2">
      <c r="A23" s="195"/>
    </row>
    <row r="24" spans="1:12" x14ac:dyDescent="0.2">
      <c r="A24" s="202" t="s">
        <v>28</v>
      </c>
      <c r="B24" s="198"/>
      <c r="C24" s="198" t="s">
        <v>363</v>
      </c>
      <c r="D24" s="198" t="s">
        <v>362</v>
      </c>
      <c r="E24" s="198"/>
      <c r="F24" s="198"/>
      <c r="G24" s="198"/>
      <c r="H24" s="198"/>
      <c r="I24" s="198"/>
      <c r="J24" s="198"/>
      <c r="K24" s="198"/>
      <c r="L24" s="198"/>
    </row>
    <row r="25" spans="1:12" x14ac:dyDescent="0.2">
      <c r="A25" s="202"/>
      <c r="B25" s="198"/>
      <c r="C25" s="199">
        <v>2018</v>
      </c>
      <c r="D25" s="198"/>
      <c r="E25" s="198"/>
      <c r="F25" s="198"/>
      <c r="G25" s="196" t="s">
        <v>373</v>
      </c>
      <c r="H25" s="199">
        <v>2019</v>
      </c>
      <c r="I25" s="198"/>
      <c r="J25" s="198"/>
      <c r="K25" s="198"/>
      <c r="L25" s="196" t="s">
        <v>374</v>
      </c>
    </row>
    <row r="26" spans="1:12" x14ac:dyDescent="0.2">
      <c r="A26" s="200" t="s">
        <v>364</v>
      </c>
      <c r="B26" s="200" t="s">
        <v>375</v>
      </c>
      <c r="C26" s="201">
        <v>9</v>
      </c>
      <c r="D26" s="201">
        <v>10</v>
      </c>
      <c r="E26" s="201">
        <v>11</v>
      </c>
      <c r="F26" s="201">
        <v>12</v>
      </c>
      <c r="G26" s="197"/>
      <c r="H26" s="201">
        <v>1</v>
      </c>
      <c r="I26" s="201">
        <v>2</v>
      </c>
      <c r="J26" s="201">
        <v>3</v>
      </c>
      <c r="K26" s="201">
        <v>4</v>
      </c>
      <c r="L26" s="197"/>
    </row>
    <row r="27" spans="1:12" x14ac:dyDescent="0.2">
      <c r="B27" s="186" t="s">
        <v>365</v>
      </c>
      <c r="C27" s="130">
        <f>+C6/$C$20</f>
        <v>278.18810289389069</v>
      </c>
      <c r="D27" s="130">
        <f t="shared" ref="D27:D33" si="0">+D6/$D$20</f>
        <v>167.33962264150944</v>
      </c>
      <c r="E27" s="130">
        <f t="shared" ref="E27:E33" si="1">+E6/$E$20</f>
        <v>216.71102150537635</v>
      </c>
      <c r="F27" s="130">
        <f t="shared" ref="F27:F33" si="2">+F6/$F$20</f>
        <v>150.70972222222221</v>
      </c>
      <c r="G27" s="206">
        <f t="shared" ref="G27:G33" si="3">+G6/$G$20</f>
        <v>200.47489391796321</v>
      </c>
      <c r="H27" s="130">
        <f>+H6/$H$20</f>
        <v>189.02354570637118</v>
      </c>
      <c r="I27" s="130">
        <f t="shared" ref="I27:I33" si="4">+I6/$I$20</f>
        <v>152</v>
      </c>
      <c r="J27" s="130">
        <f t="shared" ref="J27:J33" si="5">+J6/$J$20</f>
        <v>131.56309362279512</v>
      </c>
      <c r="K27" s="130">
        <f t="shared" ref="K27:K33" si="6">+K6/$K$20</f>
        <v>212.1279554937413</v>
      </c>
      <c r="L27" s="206">
        <f t="shared" ref="L27:L33" si="7">+L6/$L$20</f>
        <v>171.14928496686431</v>
      </c>
    </row>
    <row r="28" spans="1:12" x14ac:dyDescent="0.2">
      <c r="B28" s="186" t="s">
        <v>376</v>
      </c>
      <c r="C28" s="130">
        <f t="shared" ref="C28:C32" si="8">+C7/$C$20</f>
        <v>69.752411575562704</v>
      </c>
      <c r="D28" s="130">
        <f t="shared" si="0"/>
        <v>94.878706199460922</v>
      </c>
      <c r="E28" s="130">
        <f t="shared" si="1"/>
        <v>71.618279569892479</v>
      </c>
      <c r="F28" s="130">
        <f t="shared" si="2"/>
        <v>72.858333333333334</v>
      </c>
      <c r="G28" s="206">
        <f t="shared" si="3"/>
        <v>77.626591230551625</v>
      </c>
      <c r="H28" s="130">
        <f t="shared" ref="H28:H32" si="9">+H7/$H$20</f>
        <v>103.10387811634349</v>
      </c>
      <c r="I28" s="130">
        <f t="shared" si="4"/>
        <v>44.259796806966619</v>
      </c>
      <c r="J28" s="130">
        <f t="shared" si="5"/>
        <v>61.959294436906376</v>
      </c>
      <c r="K28" s="130">
        <f t="shared" si="6"/>
        <v>106.85257301808066</v>
      </c>
      <c r="L28" s="206">
        <f t="shared" si="7"/>
        <v>79.325776072549701</v>
      </c>
    </row>
    <row r="29" spans="1:12" x14ac:dyDescent="0.2">
      <c r="B29" s="186" t="s">
        <v>369</v>
      </c>
      <c r="C29" s="130">
        <f t="shared" si="8"/>
        <v>2366.8665594855306</v>
      </c>
      <c r="D29" s="130">
        <f t="shared" si="0"/>
        <v>2051.4824797843667</v>
      </c>
      <c r="E29" s="130">
        <f t="shared" si="1"/>
        <v>2461.2204301075267</v>
      </c>
      <c r="F29" s="130">
        <f t="shared" si="2"/>
        <v>2514.9930555555557</v>
      </c>
      <c r="G29" s="206">
        <f t="shared" si="3"/>
        <v>2346.652758132956</v>
      </c>
      <c r="H29" s="130">
        <f t="shared" si="9"/>
        <v>2052.0415512465374</v>
      </c>
      <c r="I29" s="130">
        <f t="shared" si="4"/>
        <v>2117.4354136429606</v>
      </c>
      <c r="J29" s="130">
        <f t="shared" si="5"/>
        <v>1992.246947082768</v>
      </c>
      <c r="K29" s="130">
        <f t="shared" si="6"/>
        <v>2038.385257301808</v>
      </c>
      <c r="L29" s="206">
        <f t="shared" si="7"/>
        <v>2048.9612835716775</v>
      </c>
    </row>
    <row r="30" spans="1:12" x14ac:dyDescent="0.2">
      <c r="B30" s="186" t="s">
        <v>368</v>
      </c>
      <c r="C30" s="130">
        <f t="shared" si="8"/>
        <v>1979.5016077170419</v>
      </c>
      <c r="D30" s="130">
        <f t="shared" si="0"/>
        <v>698.09703504043125</v>
      </c>
      <c r="E30" s="130">
        <f t="shared" si="1"/>
        <v>914.62768817204301</v>
      </c>
      <c r="F30" s="130">
        <f t="shared" si="2"/>
        <v>891.93472222222226</v>
      </c>
      <c r="G30" s="206">
        <f t="shared" si="3"/>
        <v>1086.2496463932107</v>
      </c>
      <c r="H30" s="130">
        <f t="shared" si="9"/>
        <v>698.31440443213296</v>
      </c>
      <c r="I30" s="130">
        <f t="shared" si="4"/>
        <v>596.74455732946296</v>
      </c>
      <c r="J30" s="130">
        <f t="shared" si="5"/>
        <v>1022.2686567164179</v>
      </c>
      <c r="K30" s="130">
        <f t="shared" si="6"/>
        <v>571.13769123783027</v>
      </c>
      <c r="L30" s="206">
        <f t="shared" si="7"/>
        <v>725.28775723753051</v>
      </c>
    </row>
    <row r="31" spans="1:12" x14ac:dyDescent="0.2">
      <c r="B31" s="186" t="s">
        <v>367</v>
      </c>
      <c r="C31" s="130">
        <f t="shared" si="8"/>
        <v>603.84244372990349</v>
      </c>
      <c r="D31" s="130">
        <f t="shared" si="0"/>
        <v>218.83153638814017</v>
      </c>
      <c r="E31" s="130">
        <f t="shared" si="1"/>
        <v>244.31989247311827</v>
      </c>
      <c r="F31" s="130">
        <f t="shared" si="2"/>
        <v>264.94027777777779</v>
      </c>
      <c r="G31" s="206">
        <f t="shared" si="3"/>
        <v>321.95685997171148</v>
      </c>
      <c r="H31" s="130">
        <f t="shared" si="9"/>
        <v>204.86980609418282</v>
      </c>
      <c r="I31" s="130">
        <f t="shared" si="4"/>
        <v>221.81132075471697</v>
      </c>
      <c r="J31" s="130">
        <f t="shared" si="5"/>
        <v>202.88059701492537</v>
      </c>
      <c r="K31" s="130">
        <f t="shared" si="6"/>
        <v>212.86230876216968</v>
      </c>
      <c r="L31" s="206">
        <f t="shared" si="7"/>
        <v>210.43425183118242</v>
      </c>
    </row>
    <row r="32" spans="1:12" x14ac:dyDescent="0.2">
      <c r="B32" s="186" t="s">
        <v>366</v>
      </c>
      <c r="C32" s="130">
        <f t="shared" si="8"/>
        <v>236.22186495176848</v>
      </c>
      <c r="D32" s="130">
        <f t="shared" si="0"/>
        <v>239.51482479784366</v>
      </c>
      <c r="E32" s="130">
        <f t="shared" si="1"/>
        <v>210.85752688172042</v>
      </c>
      <c r="F32" s="130">
        <f t="shared" si="2"/>
        <v>270.65833333333336</v>
      </c>
      <c r="G32" s="206">
        <f t="shared" si="3"/>
        <v>239.18033946251768</v>
      </c>
      <c r="H32" s="130">
        <f t="shared" si="9"/>
        <v>184.58587257617728</v>
      </c>
      <c r="I32" s="130">
        <f t="shared" si="4"/>
        <v>240.90275761973876</v>
      </c>
      <c r="J32" s="130">
        <f t="shared" si="5"/>
        <v>199.0135685210312</v>
      </c>
      <c r="K32" s="130">
        <f t="shared" si="6"/>
        <v>272.5646731571627</v>
      </c>
      <c r="L32" s="206">
        <f t="shared" si="7"/>
        <v>223.89257063132195</v>
      </c>
    </row>
    <row r="33" spans="1:12" x14ac:dyDescent="0.2">
      <c r="A33" s="203" t="s">
        <v>379</v>
      </c>
      <c r="B33" s="204"/>
      <c r="C33" s="205">
        <f>+C12/$C$20</f>
        <v>5534.3729903536978</v>
      </c>
      <c r="D33" s="205">
        <f t="shared" si="0"/>
        <v>3470.144204851752</v>
      </c>
      <c r="E33" s="205">
        <f t="shared" si="1"/>
        <v>4119.3548387096771</v>
      </c>
      <c r="F33" s="205">
        <f t="shared" si="2"/>
        <v>4166.0944444444449</v>
      </c>
      <c r="G33" s="207">
        <f t="shared" si="3"/>
        <v>4272.1410891089108</v>
      </c>
      <c r="H33" s="205">
        <f>+H12/$H$20</f>
        <v>3431.9390581717453</v>
      </c>
      <c r="I33" s="205">
        <f t="shared" si="4"/>
        <v>3373.1538461538462</v>
      </c>
      <c r="J33" s="205">
        <f t="shared" si="5"/>
        <v>3609.9321573948441</v>
      </c>
      <c r="K33" s="205">
        <f t="shared" si="6"/>
        <v>3413.9304589707926</v>
      </c>
      <c r="L33" s="207">
        <f t="shared" si="7"/>
        <v>3459.0509243111264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-0.249977111117893"/>
  </sheetPr>
  <dimension ref="A3:T33"/>
  <sheetViews>
    <sheetView workbookViewId="0">
      <selection activeCell="B39" sqref="B39"/>
    </sheetView>
  </sheetViews>
  <sheetFormatPr defaultRowHeight="12.75" x14ac:dyDescent="0.2"/>
  <cols>
    <col min="1" max="1" width="17.28515625" customWidth="1"/>
    <col min="2" max="2" width="13.28515625" customWidth="1"/>
    <col min="3" max="14" width="10.140625" customWidth="1"/>
    <col min="15" max="15" width="11.28515625" customWidth="1"/>
    <col min="16" max="20" width="10.140625" customWidth="1"/>
    <col min="21" max="21" width="15.140625" customWidth="1"/>
    <col min="22" max="24" width="18" bestFit="1" customWidth="1"/>
    <col min="25" max="25" width="24.28515625" bestFit="1" customWidth="1"/>
    <col min="26" max="26" width="19.42578125" bestFit="1" customWidth="1"/>
    <col min="27" max="34" width="16.7109375" bestFit="1" customWidth="1"/>
    <col min="35" max="35" width="24.28515625" bestFit="1" customWidth="1"/>
    <col min="36" max="36" width="19.42578125" bestFit="1" customWidth="1"/>
    <col min="37" max="37" width="24" bestFit="1" customWidth="1"/>
    <col min="38" max="38" width="19.140625" bestFit="1" customWidth="1"/>
  </cols>
  <sheetData>
    <row r="3" spans="1:20" x14ac:dyDescent="0.2">
      <c r="A3" s="189" t="s">
        <v>378</v>
      </c>
      <c r="C3" s="189" t="s">
        <v>363</v>
      </c>
      <c r="D3" s="189" t="s">
        <v>362</v>
      </c>
    </row>
    <row r="4" spans="1:20" ht="25.5" x14ac:dyDescent="0.2">
      <c r="C4" s="130">
        <v>2018</v>
      </c>
      <c r="O4" s="208" t="s">
        <v>380</v>
      </c>
      <c r="P4" s="130">
        <v>2019</v>
      </c>
      <c r="T4" s="209" t="s">
        <v>381</v>
      </c>
    </row>
    <row r="5" spans="1:20" x14ac:dyDescent="0.2">
      <c r="A5" s="189" t="s">
        <v>364</v>
      </c>
      <c r="B5" s="189" t="s">
        <v>375</v>
      </c>
      <c r="C5" s="130">
        <v>1</v>
      </c>
      <c r="D5" s="130">
        <v>2</v>
      </c>
      <c r="E5" s="130">
        <v>3</v>
      </c>
      <c r="F5" s="130">
        <v>4</v>
      </c>
      <c r="G5" s="130">
        <v>5</v>
      </c>
      <c r="H5" s="130">
        <v>6</v>
      </c>
      <c r="I5" s="130">
        <v>7</v>
      </c>
      <c r="J5" s="130">
        <v>8</v>
      </c>
      <c r="K5" s="130">
        <v>9</v>
      </c>
      <c r="L5" s="130">
        <v>10</v>
      </c>
      <c r="M5" s="130">
        <v>11</v>
      </c>
      <c r="N5" s="130">
        <v>12</v>
      </c>
      <c r="O5" s="210"/>
      <c r="P5" s="130">
        <v>1</v>
      </c>
      <c r="Q5" s="130">
        <v>2</v>
      </c>
      <c r="R5" s="130">
        <v>3</v>
      </c>
      <c r="S5" s="130">
        <v>4</v>
      </c>
      <c r="T5" s="211"/>
    </row>
    <row r="6" spans="1:20" x14ac:dyDescent="0.2">
      <c r="A6" s="192">
        <v>3011</v>
      </c>
      <c r="B6" s="187" t="s">
        <v>365</v>
      </c>
      <c r="C6" s="130">
        <v>201322</v>
      </c>
      <c r="D6" s="130">
        <v>168093</v>
      </c>
      <c r="E6" s="130">
        <v>202039</v>
      </c>
      <c r="F6" s="130">
        <v>144079</v>
      </c>
      <c r="G6" s="130">
        <v>191375</v>
      </c>
      <c r="H6" s="130">
        <v>229182</v>
      </c>
      <c r="I6" s="130">
        <v>162016</v>
      </c>
      <c r="J6" s="130">
        <v>97013</v>
      </c>
      <c r="K6" s="130">
        <v>173033</v>
      </c>
      <c r="L6" s="130">
        <v>124166</v>
      </c>
      <c r="M6" s="130">
        <v>161233</v>
      </c>
      <c r="N6" s="130">
        <v>108511</v>
      </c>
      <c r="O6" s="130">
        <v>1962062</v>
      </c>
      <c r="P6" s="130">
        <v>136475</v>
      </c>
      <c r="Q6" s="130">
        <v>104728</v>
      </c>
      <c r="R6" s="130">
        <v>96962</v>
      </c>
      <c r="S6" s="130">
        <v>152520</v>
      </c>
      <c r="T6" s="130">
        <v>490685</v>
      </c>
    </row>
    <row r="7" spans="1:20" x14ac:dyDescent="0.2">
      <c r="B7" s="187" t="s">
        <v>376</v>
      </c>
      <c r="C7" s="130">
        <v>69375</v>
      </c>
      <c r="D7" s="130">
        <v>69231</v>
      </c>
      <c r="E7" s="130">
        <v>90434</v>
      </c>
      <c r="F7" s="130">
        <v>103538</v>
      </c>
      <c r="G7" s="130">
        <v>91605</v>
      </c>
      <c r="H7" s="130">
        <v>84758</v>
      </c>
      <c r="I7" s="130">
        <v>92835</v>
      </c>
      <c r="J7" s="130">
        <v>81910</v>
      </c>
      <c r="K7" s="130">
        <v>43386</v>
      </c>
      <c r="L7" s="130">
        <v>70400</v>
      </c>
      <c r="M7" s="130">
        <v>53284</v>
      </c>
      <c r="N7" s="130">
        <v>52458</v>
      </c>
      <c r="O7" s="130">
        <v>903214</v>
      </c>
      <c r="P7" s="130">
        <v>74441</v>
      </c>
      <c r="Q7" s="130">
        <v>30495</v>
      </c>
      <c r="R7" s="130">
        <v>45664</v>
      </c>
      <c r="S7" s="130">
        <v>76827</v>
      </c>
      <c r="T7" s="130">
        <v>227427</v>
      </c>
    </row>
    <row r="8" spans="1:20" x14ac:dyDescent="0.2">
      <c r="B8" s="187" t="s">
        <v>369</v>
      </c>
      <c r="C8" s="130">
        <v>2037871</v>
      </c>
      <c r="D8" s="130">
        <v>2008514</v>
      </c>
      <c r="E8" s="130">
        <v>2199293</v>
      </c>
      <c r="F8" s="130">
        <v>2042044</v>
      </c>
      <c r="G8" s="130">
        <v>2023629</v>
      </c>
      <c r="H8" s="130">
        <v>2069448</v>
      </c>
      <c r="I8" s="130">
        <v>2627025</v>
      </c>
      <c r="J8" s="130">
        <v>2118759</v>
      </c>
      <c r="K8" s="130">
        <v>1472191</v>
      </c>
      <c r="L8" s="130">
        <v>1522200</v>
      </c>
      <c r="M8" s="130">
        <v>1831148</v>
      </c>
      <c r="N8" s="130">
        <v>1810795</v>
      </c>
      <c r="O8" s="130">
        <v>23762917</v>
      </c>
      <c r="P8" s="130">
        <v>1481574</v>
      </c>
      <c r="Q8" s="130">
        <v>1458913</v>
      </c>
      <c r="R8" s="130">
        <v>1468286</v>
      </c>
      <c r="S8" s="130">
        <v>1465599</v>
      </c>
      <c r="T8" s="130">
        <v>5874372</v>
      </c>
    </row>
    <row r="9" spans="1:20" x14ac:dyDescent="0.2">
      <c r="B9" s="187" t="s">
        <v>368</v>
      </c>
      <c r="C9" s="130">
        <v>536113</v>
      </c>
      <c r="D9" s="130">
        <v>549802</v>
      </c>
      <c r="E9" s="130">
        <v>621628</v>
      </c>
      <c r="F9" s="130">
        <v>557738</v>
      </c>
      <c r="G9" s="130">
        <v>556919</v>
      </c>
      <c r="H9" s="130">
        <v>556856</v>
      </c>
      <c r="I9" s="130">
        <v>564281</v>
      </c>
      <c r="J9" s="130">
        <v>630080</v>
      </c>
      <c r="K9" s="130">
        <v>1231250</v>
      </c>
      <c r="L9" s="130">
        <v>517988</v>
      </c>
      <c r="M9" s="130">
        <v>680483</v>
      </c>
      <c r="N9" s="130">
        <v>642193</v>
      </c>
      <c r="O9" s="130">
        <v>7645331</v>
      </c>
      <c r="P9" s="130">
        <v>504183</v>
      </c>
      <c r="Q9" s="130">
        <v>411157</v>
      </c>
      <c r="R9" s="130">
        <v>753412</v>
      </c>
      <c r="S9" s="130">
        <v>410648</v>
      </c>
      <c r="T9" s="130">
        <v>2079400</v>
      </c>
    </row>
    <row r="10" spans="1:20" x14ac:dyDescent="0.2">
      <c r="B10" s="187" t="s">
        <v>367</v>
      </c>
      <c r="C10" s="130">
        <v>195233</v>
      </c>
      <c r="D10" s="130">
        <v>137043</v>
      </c>
      <c r="E10" s="130">
        <v>181252</v>
      </c>
      <c r="F10" s="130">
        <v>174352</v>
      </c>
      <c r="G10" s="130">
        <v>208784</v>
      </c>
      <c r="H10" s="130">
        <v>208461</v>
      </c>
      <c r="I10" s="130">
        <v>313308</v>
      </c>
      <c r="J10" s="130">
        <v>234046</v>
      </c>
      <c r="K10" s="130">
        <v>375590</v>
      </c>
      <c r="L10" s="130">
        <v>162373</v>
      </c>
      <c r="M10" s="130">
        <v>181774</v>
      </c>
      <c r="N10" s="130">
        <v>190757</v>
      </c>
      <c r="O10" s="130">
        <v>2562973</v>
      </c>
      <c r="P10" s="130">
        <v>147916</v>
      </c>
      <c r="Q10" s="130">
        <v>152828</v>
      </c>
      <c r="R10" s="130">
        <v>149523</v>
      </c>
      <c r="S10" s="130">
        <v>153048</v>
      </c>
      <c r="T10" s="130">
        <v>603315</v>
      </c>
    </row>
    <row r="11" spans="1:20" x14ac:dyDescent="0.2">
      <c r="B11" s="187" t="s">
        <v>366</v>
      </c>
      <c r="C11" s="130">
        <v>207589</v>
      </c>
      <c r="D11" s="130">
        <v>213054</v>
      </c>
      <c r="E11" s="130">
        <v>227203</v>
      </c>
      <c r="F11" s="130">
        <v>239812</v>
      </c>
      <c r="G11" s="130">
        <v>192996</v>
      </c>
      <c r="H11" s="130">
        <v>235608</v>
      </c>
      <c r="I11" s="130">
        <v>275163</v>
      </c>
      <c r="J11" s="130">
        <v>196430</v>
      </c>
      <c r="K11" s="130">
        <v>146930</v>
      </c>
      <c r="L11" s="130">
        <v>177720</v>
      </c>
      <c r="M11" s="130">
        <v>156878</v>
      </c>
      <c r="N11" s="130">
        <v>194874</v>
      </c>
      <c r="O11" s="130">
        <v>2464257</v>
      </c>
      <c r="P11" s="130">
        <v>133271</v>
      </c>
      <c r="Q11" s="130">
        <v>165982</v>
      </c>
      <c r="R11" s="130">
        <v>146673</v>
      </c>
      <c r="S11" s="130">
        <v>195974</v>
      </c>
      <c r="T11" s="130">
        <v>641900</v>
      </c>
    </row>
    <row r="12" spans="1:20" x14ac:dyDescent="0.2">
      <c r="A12" s="192" t="s">
        <v>379</v>
      </c>
      <c r="B12" s="187"/>
      <c r="C12" s="130">
        <v>3247503</v>
      </c>
      <c r="D12" s="130">
        <v>3145737</v>
      </c>
      <c r="E12" s="130">
        <v>3521849</v>
      </c>
      <c r="F12" s="130">
        <v>3261563</v>
      </c>
      <c r="G12" s="130">
        <v>3265308</v>
      </c>
      <c r="H12" s="130">
        <v>3384313</v>
      </c>
      <c r="I12" s="130">
        <v>4034628</v>
      </c>
      <c r="J12" s="130">
        <v>3358238</v>
      </c>
      <c r="K12" s="130">
        <v>3442380</v>
      </c>
      <c r="L12" s="130">
        <v>2574847</v>
      </c>
      <c r="M12" s="130">
        <v>3064800</v>
      </c>
      <c r="N12" s="130">
        <v>2999588</v>
      </c>
      <c r="O12" s="130">
        <v>39300754</v>
      </c>
      <c r="P12" s="130">
        <v>2477860</v>
      </c>
      <c r="Q12" s="130">
        <v>2324103</v>
      </c>
      <c r="R12" s="130">
        <v>2660520</v>
      </c>
      <c r="S12" s="130">
        <v>2454616</v>
      </c>
      <c r="T12" s="130">
        <v>9917099</v>
      </c>
    </row>
    <row r="15" spans="1:20" x14ac:dyDescent="0.2">
      <c r="A15" s="189" t="s">
        <v>378</v>
      </c>
      <c r="C15" s="189" t="s">
        <v>363</v>
      </c>
      <c r="D15" s="189" t="s">
        <v>362</v>
      </c>
    </row>
    <row r="16" spans="1:20" ht="25.5" customHeight="1" x14ac:dyDescent="0.2">
      <c r="C16" s="130">
        <v>2018</v>
      </c>
      <c r="O16" s="208" t="s">
        <v>380</v>
      </c>
      <c r="P16" s="130">
        <v>2019</v>
      </c>
      <c r="T16" s="208" t="s">
        <v>381</v>
      </c>
    </row>
    <row r="17" spans="1:20" x14ac:dyDescent="0.2">
      <c r="A17" s="189" t="s">
        <v>364</v>
      </c>
      <c r="B17" s="189" t="s">
        <v>375</v>
      </c>
      <c r="C17" s="130">
        <v>1</v>
      </c>
      <c r="D17" s="130">
        <v>2</v>
      </c>
      <c r="E17" s="130">
        <v>3</v>
      </c>
      <c r="F17" s="130">
        <v>4</v>
      </c>
      <c r="G17" s="130">
        <v>5</v>
      </c>
      <c r="H17" s="130">
        <v>6</v>
      </c>
      <c r="I17" s="130">
        <v>7</v>
      </c>
      <c r="J17" s="130">
        <v>8</v>
      </c>
      <c r="K17" s="130">
        <v>9</v>
      </c>
      <c r="L17" s="130">
        <v>10</v>
      </c>
      <c r="M17" s="130">
        <v>11</v>
      </c>
      <c r="N17" s="130">
        <v>12</v>
      </c>
      <c r="P17" s="130">
        <v>1</v>
      </c>
      <c r="Q17" s="130">
        <v>2</v>
      </c>
      <c r="R17" s="130">
        <v>3</v>
      </c>
      <c r="S17" s="130">
        <v>4</v>
      </c>
    </row>
    <row r="18" spans="1:20" x14ac:dyDescent="0.2">
      <c r="A18" s="192">
        <v>3011</v>
      </c>
      <c r="B18" s="187" t="s">
        <v>371</v>
      </c>
      <c r="C18" s="130">
        <v>31</v>
      </c>
      <c r="D18" s="130">
        <v>28</v>
      </c>
      <c r="E18" s="130">
        <v>31</v>
      </c>
      <c r="F18" s="130">
        <v>30</v>
      </c>
      <c r="G18" s="130">
        <v>31</v>
      </c>
      <c r="H18" s="130">
        <v>30</v>
      </c>
      <c r="I18" s="130">
        <v>31</v>
      </c>
      <c r="J18" s="130">
        <v>31</v>
      </c>
      <c r="K18" s="130">
        <v>30</v>
      </c>
      <c r="L18" s="130">
        <v>31</v>
      </c>
      <c r="M18" s="130">
        <v>30</v>
      </c>
      <c r="N18" s="130">
        <v>31</v>
      </c>
      <c r="O18" s="130">
        <v>365</v>
      </c>
      <c r="P18" s="130">
        <v>31</v>
      </c>
      <c r="Q18" s="130">
        <v>28</v>
      </c>
      <c r="R18" s="130">
        <v>31</v>
      </c>
      <c r="S18" s="130">
        <v>30</v>
      </c>
      <c r="T18" s="130">
        <v>120</v>
      </c>
    </row>
    <row r="19" spans="1:20" x14ac:dyDescent="0.2">
      <c r="B19" s="187" t="s">
        <v>370</v>
      </c>
      <c r="C19" s="130">
        <v>40</v>
      </c>
      <c r="D19" s="130">
        <v>40</v>
      </c>
      <c r="E19" s="130">
        <v>40</v>
      </c>
      <c r="F19" s="130">
        <v>40</v>
      </c>
      <c r="G19" s="130">
        <v>40</v>
      </c>
      <c r="H19" s="130">
        <v>40</v>
      </c>
      <c r="I19" s="130">
        <v>40</v>
      </c>
      <c r="J19" s="130">
        <v>25</v>
      </c>
      <c r="K19" s="130">
        <v>25</v>
      </c>
      <c r="L19" s="130">
        <v>25</v>
      </c>
      <c r="M19" s="130">
        <v>25</v>
      </c>
      <c r="N19" s="130">
        <v>25</v>
      </c>
      <c r="O19" s="130">
        <v>405</v>
      </c>
      <c r="P19" s="130">
        <v>25</v>
      </c>
      <c r="Q19" s="130">
        <v>25</v>
      </c>
      <c r="R19" s="130">
        <v>25</v>
      </c>
      <c r="S19" s="130">
        <v>25</v>
      </c>
      <c r="T19" s="130">
        <v>100</v>
      </c>
    </row>
    <row r="20" spans="1:20" x14ac:dyDescent="0.2">
      <c r="B20" s="187" t="s">
        <v>372</v>
      </c>
      <c r="C20" s="130">
        <v>1104</v>
      </c>
      <c r="D20" s="130">
        <v>996</v>
      </c>
      <c r="E20" s="130">
        <v>1117</v>
      </c>
      <c r="F20" s="130">
        <v>1172</v>
      </c>
      <c r="G20" s="130">
        <v>1138</v>
      </c>
      <c r="H20" s="130">
        <v>1122</v>
      </c>
      <c r="I20" s="130">
        <v>1153</v>
      </c>
      <c r="J20" s="130">
        <v>725</v>
      </c>
      <c r="K20" s="130">
        <v>622</v>
      </c>
      <c r="L20" s="130">
        <v>742</v>
      </c>
      <c r="M20" s="130">
        <v>744</v>
      </c>
      <c r="N20" s="130">
        <v>720</v>
      </c>
      <c r="O20" s="130">
        <v>11355</v>
      </c>
      <c r="P20" s="130">
        <v>722</v>
      </c>
      <c r="Q20" s="130">
        <v>689</v>
      </c>
      <c r="R20" s="130">
        <v>737</v>
      </c>
      <c r="S20" s="130">
        <v>719</v>
      </c>
      <c r="T20" s="130">
        <v>2867</v>
      </c>
    </row>
    <row r="21" spans="1:20" x14ac:dyDescent="0.2">
      <c r="A21" s="192" t="s">
        <v>379</v>
      </c>
      <c r="B21" s="187"/>
      <c r="C21" s="130">
        <v>1175</v>
      </c>
      <c r="D21" s="130">
        <v>1064</v>
      </c>
      <c r="E21" s="130">
        <v>1188</v>
      </c>
      <c r="F21" s="130">
        <v>1242</v>
      </c>
      <c r="G21" s="130">
        <v>1209</v>
      </c>
      <c r="H21" s="130">
        <v>1192</v>
      </c>
      <c r="I21" s="130">
        <v>1224</v>
      </c>
      <c r="J21" s="130">
        <v>781</v>
      </c>
      <c r="K21" s="130">
        <v>677</v>
      </c>
      <c r="L21" s="130">
        <v>798</v>
      </c>
      <c r="M21" s="130">
        <v>799</v>
      </c>
      <c r="N21" s="130">
        <v>776</v>
      </c>
      <c r="O21" s="130">
        <v>12125</v>
      </c>
      <c r="P21" s="130">
        <v>778</v>
      </c>
      <c r="Q21" s="130">
        <v>742</v>
      </c>
      <c r="R21" s="130">
        <v>793</v>
      </c>
      <c r="S21" s="130">
        <v>774</v>
      </c>
      <c r="T21" s="130">
        <v>3087</v>
      </c>
    </row>
    <row r="24" spans="1:20" x14ac:dyDescent="0.2">
      <c r="A24" s="202" t="s">
        <v>28</v>
      </c>
      <c r="B24" s="198"/>
      <c r="C24" s="198" t="s">
        <v>363</v>
      </c>
      <c r="D24" s="198" t="s">
        <v>362</v>
      </c>
      <c r="E24" s="198"/>
      <c r="F24" s="198"/>
      <c r="G24" s="198"/>
      <c r="H24" s="198"/>
      <c r="I24" s="198"/>
      <c r="J24" s="198"/>
      <c r="K24" s="198"/>
      <c r="L24" s="198"/>
      <c r="M24" s="198"/>
      <c r="N24" s="198"/>
      <c r="O24" s="198"/>
      <c r="P24" s="198"/>
      <c r="Q24" s="198"/>
      <c r="R24" s="198"/>
      <c r="S24" s="198"/>
      <c r="T24" s="198"/>
    </row>
    <row r="25" spans="1:20" ht="26.25" customHeight="1" x14ac:dyDescent="0.2">
      <c r="A25" s="202"/>
      <c r="B25" s="198"/>
      <c r="C25" s="199">
        <v>2018</v>
      </c>
      <c r="D25" s="198"/>
      <c r="E25" s="198"/>
      <c r="F25" s="198"/>
      <c r="G25" s="198"/>
      <c r="H25" s="198"/>
      <c r="I25" s="198"/>
      <c r="J25" s="198"/>
      <c r="K25" s="198"/>
      <c r="L25" s="198"/>
      <c r="M25" s="198"/>
      <c r="N25" s="198"/>
      <c r="O25" s="212" t="s">
        <v>380</v>
      </c>
      <c r="P25" s="199">
        <v>2019</v>
      </c>
      <c r="Q25" s="198"/>
      <c r="R25" s="198"/>
      <c r="S25" s="198"/>
      <c r="T25" s="212" t="s">
        <v>374</v>
      </c>
    </row>
    <row r="26" spans="1:20" x14ac:dyDescent="0.2">
      <c r="A26" s="200" t="s">
        <v>364</v>
      </c>
      <c r="B26" s="200" t="s">
        <v>375</v>
      </c>
      <c r="C26" s="201">
        <v>1</v>
      </c>
      <c r="D26" s="201">
        <v>2</v>
      </c>
      <c r="E26" s="201">
        <v>3</v>
      </c>
      <c r="F26" s="201">
        <v>4</v>
      </c>
      <c r="G26" s="201">
        <v>5</v>
      </c>
      <c r="H26" s="201">
        <v>6</v>
      </c>
      <c r="I26" s="201">
        <v>7</v>
      </c>
      <c r="J26" s="201">
        <v>8</v>
      </c>
      <c r="K26" s="201">
        <v>9</v>
      </c>
      <c r="L26" s="201">
        <v>10</v>
      </c>
      <c r="M26" s="201">
        <v>11</v>
      </c>
      <c r="N26" s="201">
        <v>12</v>
      </c>
      <c r="O26" s="197"/>
      <c r="P26" s="201">
        <v>1</v>
      </c>
      <c r="Q26" s="201">
        <v>2</v>
      </c>
      <c r="R26" s="201">
        <v>3</v>
      </c>
      <c r="S26" s="201">
        <v>4</v>
      </c>
      <c r="T26" s="197"/>
    </row>
    <row r="27" spans="1:20" x14ac:dyDescent="0.2">
      <c r="A27" s="187"/>
      <c r="B27" s="187" t="s">
        <v>365</v>
      </c>
      <c r="C27" s="130">
        <f>+C6/$C$20</f>
        <v>182.356884057971</v>
      </c>
      <c r="D27" s="130">
        <f t="shared" ref="D27:D33" si="0">+D6/$D$20</f>
        <v>168.76807228915663</v>
      </c>
      <c r="E27" s="130">
        <f t="shared" ref="E27:E33" si="1">+E6/$E$20</f>
        <v>180.87645478961505</v>
      </c>
      <c r="F27" s="130">
        <f t="shared" ref="F27:F33" si="2">+F6/$F$20</f>
        <v>122.93430034129693</v>
      </c>
      <c r="G27" s="130">
        <f t="shared" ref="G27:G33" si="3">+G6/$G$20</f>
        <v>168.16783831282953</v>
      </c>
      <c r="H27" s="130">
        <f t="shared" ref="H27:H33" si="4">+H6/$H$20</f>
        <v>204.26203208556149</v>
      </c>
      <c r="I27" s="130">
        <f t="shared" ref="I27:I33" si="5">+I6/$I$20</f>
        <v>140.51691240242846</v>
      </c>
      <c r="J27" s="130">
        <f t="shared" ref="J27:J33" si="6">+J6/$J$20</f>
        <v>133.81103448275863</v>
      </c>
      <c r="K27" s="130">
        <f t="shared" ref="K27:K33" si="7">+K6/$K$20</f>
        <v>278.18810289389069</v>
      </c>
      <c r="L27" s="130">
        <f t="shared" ref="L27:L33" si="8">+L6/$L$20</f>
        <v>167.33962264150944</v>
      </c>
      <c r="M27" s="130">
        <f t="shared" ref="M27:M33" si="9">+M6/$M$20</f>
        <v>216.71102150537635</v>
      </c>
      <c r="N27" s="130">
        <f t="shared" ref="N27:N33" si="10">+N6/$N$20</f>
        <v>150.70972222222221</v>
      </c>
      <c r="O27" s="206">
        <f t="shared" ref="O27:O33" si="11">+O6/$O$20</f>
        <v>172.79277851166887</v>
      </c>
      <c r="P27" s="130">
        <f t="shared" ref="P27:P33" si="12">+P6/$P$20</f>
        <v>189.02354570637118</v>
      </c>
      <c r="Q27" s="130">
        <f t="shared" ref="Q27:Q33" si="13">+Q6/$Q$20</f>
        <v>152</v>
      </c>
      <c r="R27" s="130">
        <f t="shared" ref="R27:R33" si="14">+R6/$R$20</f>
        <v>131.56309362279512</v>
      </c>
      <c r="S27" s="130">
        <f t="shared" ref="S27:S33" si="15">+S6/$S$20</f>
        <v>212.1279554937413</v>
      </c>
      <c r="T27" s="206">
        <f t="shared" ref="T27:T33" si="16">+T6/$T$20</f>
        <v>171.14928496686431</v>
      </c>
    </row>
    <row r="28" spans="1:20" x14ac:dyDescent="0.2">
      <c r="A28" s="187"/>
      <c r="B28" s="187" t="s">
        <v>376</v>
      </c>
      <c r="C28" s="130">
        <f t="shared" ref="C28:C32" si="17">+C7/$C$20</f>
        <v>62.839673913043477</v>
      </c>
      <c r="D28" s="130">
        <f t="shared" si="0"/>
        <v>69.509036144578317</v>
      </c>
      <c r="E28" s="130">
        <f t="shared" si="1"/>
        <v>80.961504028648164</v>
      </c>
      <c r="F28" s="130">
        <f t="shared" si="2"/>
        <v>88.343003412969281</v>
      </c>
      <c r="G28" s="130">
        <f t="shared" si="3"/>
        <v>80.496485061511422</v>
      </c>
      <c r="H28" s="130">
        <f t="shared" si="4"/>
        <v>75.541889483065958</v>
      </c>
      <c r="I28" s="130">
        <f t="shared" si="5"/>
        <v>80.516045099739813</v>
      </c>
      <c r="J28" s="130">
        <f t="shared" si="6"/>
        <v>112.97931034482758</v>
      </c>
      <c r="K28" s="130">
        <f t="shared" si="7"/>
        <v>69.752411575562704</v>
      </c>
      <c r="L28" s="130">
        <f t="shared" si="8"/>
        <v>94.878706199460922</v>
      </c>
      <c r="M28" s="130">
        <f t="shared" si="9"/>
        <v>71.618279569892479</v>
      </c>
      <c r="N28" s="130">
        <f t="shared" si="10"/>
        <v>72.858333333333334</v>
      </c>
      <c r="O28" s="206">
        <f t="shared" si="11"/>
        <v>79.543284896521357</v>
      </c>
      <c r="P28" s="130">
        <f t="shared" si="12"/>
        <v>103.10387811634349</v>
      </c>
      <c r="Q28" s="130">
        <f t="shared" si="13"/>
        <v>44.259796806966619</v>
      </c>
      <c r="R28" s="130">
        <f t="shared" si="14"/>
        <v>61.959294436906376</v>
      </c>
      <c r="S28" s="130">
        <f t="shared" si="15"/>
        <v>106.85257301808066</v>
      </c>
      <c r="T28" s="206">
        <f t="shared" si="16"/>
        <v>79.325776072549701</v>
      </c>
    </row>
    <row r="29" spans="1:20" x14ac:dyDescent="0.2">
      <c r="A29" s="187"/>
      <c r="B29" s="187" t="s">
        <v>369</v>
      </c>
      <c r="C29" s="130">
        <f t="shared" si="17"/>
        <v>1845.8976449275362</v>
      </c>
      <c r="D29" s="130">
        <f t="shared" si="0"/>
        <v>2016.5803212851406</v>
      </c>
      <c r="E29" s="130">
        <f t="shared" si="1"/>
        <v>1968.9283795881827</v>
      </c>
      <c r="F29" s="130">
        <f t="shared" si="2"/>
        <v>1742.358361774744</v>
      </c>
      <c r="G29" s="130">
        <f t="shared" si="3"/>
        <v>1778.2328646748681</v>
      </c>
      <c r="H29" s="130">
        <f t="shared" si="4"/>
        <v>1844.4278074866311</v>
      </c>
      <c r="I29" s="130">
        <f t="shared" si="5"/>
        <v>2278.4258456201214</v>
      </c>
      <c r="J29" s="130">
        <f t="shared" si="6"/>
        <v>2922.4262068965518</v>
      </c>
      <c r="K29" s="130">
        <f t="shared" si="7"/>
        <v>2366.8665594855306</v>
      </c>
      <c r="L29" s="130">
        <f t="shared" si="8"/>
        <v>2051.4824797843667</v>
      </c>
      <c r="M29" s="130">
        <f t="shared" si="9"/>
        <v>2461.2204301075267</v>
      </c>
      <c r="N29" s="130">
        <f t="shared" si="10"/>
        <v>2514.9930555555557</v>
      </c>
      <c r="O29" s="206">
        <f t="shared" si="11"/>
        <v>2092.7271686481727</v>
      </c>
      <c r="P29" s="130">
        <f t="shared" si="12"/>
        <v>2052.0415512465374</v>
      </c>
      <c r="Q29" s="130">
        <f t="shared" si="13"/>
        <v>2117.4354136429606</v>
      </c>
      <c r="R29" s="130">
        <f t="shared" si="14"/>
        <v>1992.246947082768</v>
      </c>
      <c r="S29" s="130">
        <f t="shared" si="15"/>
        <v>2038.385257301808</v>
      </c>
      <c r="T29" s="206">
        <f t="shared" si="16"/>
        <v>2048.9612835716775</v>
      </c>
    </row>
    <row r="30" spans="1:20" x14ac:dyDescent="0.2">
      <c r="A30" s="187"/>
      <c r="B30" s="187" t="s">
        <v>368</v>
      </c>
      <c r="C30" s="130">
        <f t="shared" si="17"/>
        <v>485.60960144927537</v>
      </c>
      <c r="D30" s="130">
        <f t="shared" si="0"/>
        <v>552.01004016064257</v>
      </c>
      <c r="E30" s="130">
        <f t="shared" si="1"/>
        <v>556.51566696508507</v>
      </c>
      <c r="F30" s="130">
        <f t="shared" si="2"/>
        <v>475.88566552901023</v>
      </c>
      <c r="G30" s="130">
        <f t="shared" si="3"/>
        <v>489.38400702987695</v>
      </c>
      <c r="H30" s="130">
        <f t="shared" si="4"/>
        <v>496.3065953654189</v>
      </c>
      <c r="I30" s="130">
        <f t="shared" si="5"/>
        <v>489.40242844752817</v>
      </c>
      <c r="J30" s="130">
        <f t="shared" si="6"/>
        <v>869.07586206896553</v>
      </c>
      <c r="K30" s="130">
        <f t="shared" si="7"/>
        <v>1979.5016077170419</v>
      </c>
      <c r="L30" s="130">
        <f t="shared" si="8"/>
        <v>698.09703504043125</v>
      </c>
      <c r="M30" s="130">
        <f t="shared" si="9"/>
        <v>914.62768817204301</v>
      </c>
      <c r="N30" s="130">
        <f t="shared" si="10"/>
        <v>891.93472222222226</v>
      </c>
      <c r="O30" s="206">
        <f t="shared" si="11"/>
        <v>673.30083663584321</v>
      </c>
      <c r="P30" s="130">
        <f t="shared" si="12"/>
        <v>698.31440443213296</v>
      </c>
      <c r="Q30" s="130">
        <f t="shared" si="13"/>
        <v>596.74455732946296</v>
      </c>
      <c r="R30" s="130">
        <f t="shared" si="14"/>
        <v>1022.2686567164179</v>
      </c>
      <c r="S30" s="130">
        <f t="shared" si="15"/>
        <v>571.13769123783027</v>
      </c>
      <c r="T30" s="206">
        <f t="shared" si="16"/>
        <v>725.28775723753051</v>
      </c>
    </row>
    <row r="31" spans="1:20" x14ac:dyDescent="0.2">
      <c r="A31" s="187"/>
      <c r="B31" s="187" t="s">
        <v>367</v>
      </c>
      <c r="C31" s="130">
        <f t="shared" si="17"/>
        <v>176.84148550724638</v>
      </c>
      <c r="D31" s="130">
        <f t="shared" si="0"/>
        <v>137.59337349397592</v>
      </c>
      <c r="E31" s="130">
        <f t="shared" si="1"/>
        <v>162.2667860340197</v>
      </c>
      <c r="F31" s="130">
        <f t="shared" si="2"/>
        <v>148.76450511945393</v>
      </c>
      <c r="G31" s="130">
        <f t="shared" si="3"/>
        <v>183.46572934973639</v>
      </c>
      <c r="H31" s="130">
        <f t="shared" si="4"/>
        <v>185.79411764705881</v>
      </c>
      <c r="I31" s="130">
        <f t="shared" si="5"/>
        <v>271.7328707718994</v>
      </c>
      <c r="J31" s="130">
        <f t="shared" si="6"/>
        <v>322.82206896551725</v>
      </c>
      <c r="K31" s="130">
        <f t="shared" si="7"/>
        <v>603.84244372990349</v>
      </c>
      <c r="L31" s="130">
        <f t="shared" si="8"/>
        <v>218.83153638814017</v>
      </c>
      <c r="M31" s="130">
        <f t="shared" si="9"/>
        <v>244.31989247311827</v>
      </c>
      <c r="N31" s="130">
        <f t="shared" si="10"/>
        <v>264.94027777777779</v>
      </c>
      <c r="O31" s="206">
        <f t="shared" si="11"/>
        <v>225.7131660061647</v>
      </c>
      <c r="P31" s="130">
        <f t="shared" si="12"/>
        <v>204.86980609418282</v>
      </c>
      <c r="Q31" s="130">
        <f t="shared" si="13"/>
        <v>221.81132075471697</v>
      </c>
      <c r="R31" s="130">
        <f t="shared" si="14"/>
        <v>202.88059701492537</v>
      </c>
      <c r="S31" s="130">
        <f t="shared" si="15"/>
        <v>212.86230876216968</v>
      </c>
      <c r="T31" s="206">
        <f t="shared" si="16"/>
        <v>210.43425183118242</v>
      </c>
    </row>
    <row r="32" spans="1:20" x14ac:dyDescent="0.2">
      <c r="A32" s="187"/>
      <c r="B32" s="187" t="s">
        <v>366</v>
      </c>
      <c r="C32" s="130">
        <f t="shared" si="17"/>
        <v>188.03351449275362</v>
      </c>
      <c r="D32" s="130">
        <f t="shared" si="0"/>
        <v>213.90963855421685</v>
      </c>
      <c r="E32" s="130">
        <f t="shared" si="1"/>
        <v>203.40465532676814</v>
      </c>
      <c r="F32" s="130">
        <f t="shared" si="2"/>
        <v>204.61774744027304</v>
      </c>
      <c r="G32" s="130">
        <f t="shared" si="3"/>
        <v>169.59226713532513</v>
      </c>
      <c r="H32" s="130">
        <f t="shared" si="4"/>
        <v>209.98930481283423</v>
      </c>
      <c r="I32" s="130">
        <f t="shared" si="5"/>
        <v>238.64960971379011</v>
      </c>
      <c r="J32" s="130">
        <f t="shared" si="6"/>
        <v>270.93793103448274</v>
      </c>
      <c r="K32" s="130">
        <f t="shared" si="7"/>
        <v>236.22186495176848</v>
      </c>
      <c r="L32" s="130">
        <f t="shared" si="8"/>
        <v>239.51482479784366</v>
      </c>
      <c r="M32" s="130">
        <f t="shared" si="9"/>
        <v>210.85752688172042</v>
      </c>
      <c r="N32" s="130">
        <f t="shared" si="10"/>
        <v>270.65833333333336</v>
      </c>
      <c r="O32" s="206">
        <f t="shared" si="11"/>
        <v>217.01955085865256</v>
      </c>
      <c r="P32" s="130">
        <f t="shared" si="12"/>
        <v>184.58587257617728</v>
      </c>
      <c r="Q32" s="130">
        <f t="shared" si="13"/>
        <v>240.90275761973876</v>
      </c>
      <c r="R32" s="130">
        <f t="shared" si="14"/>
        <v>199.0135685210312</v>
      </c>
      <c r="S32" s="130">
        <f t="shared" si="15"/>
        <v>272.5646731571627</v>
      </c>
      <c r="T32" s="206">
        <f t="shared" si="16"/>
        <v>223.89257063132195</v>
      </c>
    </row>
    <row r="33" spans="1:20" x14ac:dyDescent="0.2">
      <c r="A33" s="203" t="s">
        <v>379</v>
      </c>
      <c r="B33" s="204"/>
      <c r="C33" s="205">
        <f>+C12/$C$20</f>
        <v>2941.578804347826</v>
      </c>
      <c r="D33" s="205">
        <f t="shared" si="0"/>
        <v>3158.3704819277109</v>
      </c>
      <c r="E33" s="205">
        <f t="shared" si="1"/>
        <v>3152.9534467323188</v>
      </c>
      <c r="F33" s="205">
        <f t="shared" si="2"/>
        <v>2782.9035836177472</v>
      </c>
      <c r="G33" s="205">
        <f t="shared" si="3"/>
        <v>2869.3391915641478</v>
      </c>
      <c r="H33" s="205">
        <f t="shared" si="4"/>
        <v>3016.3217468805706</v>
      </c>
      <c r="I33" s="205">
        <f t="shared" si="5"/>
        <v>3499.2437120555073</v>
      </c>
      <c r="J33" s="205">
        <f t="shared" si="6"/>
        <v>4632.0524137931034</v>
      </c>
      <c r="K33" s="205">
        <f t="shared" si="7"/>
        <v>5534.3729903536978</v>
      </c>
      <c r="L33" s="205">
        <f t="shared" si="8"/>
        <v>3470.144204851752</v>
      </c>
      <c r="M33" s="205">
        <f t="shared" si="9"/>
        <v>4119.3548387096771</v>
      </c>
      <c r="N33" s="205">
        <f t="shared" si="10"/>
        <v>4166.0944444444449</v>
      </c>
      <c r="O33" s="207">
        <f t="shared" si="11"/>
        <v>3461.0967855570234</v>
      </c>
      <c r="P33" s="205">
        <f t="shared" si="12"/>
        <v>3431.9390581717453</v>
      </c>
      <c r="Q33" s="205">
        <f t="shared" si="13"/>
        <v>3373.1538461538462</v>
      </c>
      <c r="R33" s="205">
        <f t="shared" si="14"/>
        <v>3609.9321573948441</v>
      </c>
      <c r="S33" s="205">
        <f t="shared" si="15"/>
        <v>3413.9304589707926</v>
      </c>
      <c r="T33" s="207">
        <f t="shared" si="16"/>
        <v>3459.0509243111264</v>
      </c>
    </row>
  </sheetData>
  <pageMargins left="0.7" right="0.7" top="0.78740157499999996" bottom="0.78740157499999996" header="0.3" footer="0.3"/>
  <pageSetup paperSize="9" orientation="portrait" verticalDpi="0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S209"/>
  <sheetViews>
    <sheetView topLeftCell="B1" workbookViewId="0">
      <selection activeCell="A45" sqref="A45"/>
    </sheetView>
  </sheetViews>
  <sheetFormatPr defaultRowHeight="12.75" customHeight="1" x14ac:dyDescent="0.2"/>
  <cols>
    <col min="1" max="1" width="76.42578125" bestFit="1" customWidth="1"/>
    <col min="2" max="2" width="9" bestFit="1" customWidth="1"/>
    <col min="3" max="3" width="15.85546875" bestFit="1" customWidth="1"/>
    <col min="4" max="15" width="10.140625" bestFit="1" customWidth="1"/>
    <col min="16" max="16" width="25" bestFit="1" customWidth="1"/>
    <col min="17" max="17" width="10.140625" bestFit="1" customWidth="1"/>
    <col min="18" max="18" width="21.5703125" bestFit="1" customWidth="1"/>
    <col min="19" max="19" width="18.140625" bestFit="1" customWidth="1"/>
  </cols>
  <sheetData>
    <row r="1" spans="1:19" ht="21" customHeight="1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270"/>
      <c r="R1" s="270"/>
      <c r="S1" s="270"/>
    </row>
    <row r="2" spans="1:19" ht="13.5" thickBot="1" x14ac:dyDescent="0.25">
      <c r="A2" s="276" t="s">
        <v>32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277"/>
    </row>
    <row r="3" spans="1:19" ht="13.5" thickBot="1" x14ac:dyDescent="0.25">
      <c r="A3" s="288"/>
      <c r="B3" s="290" t="s">
        <v>33</v>
      </c>
      <c r="C3" s="292" t="s">
        <v>34</v>
      </c>
      <c r="D3" s="153" t="s">
        <v>35</v>
      </c>
      <c r="E3" s="153" t="s">
        <v>36</v>
      </c>
      <c r="F3" s="153" t="s">
        <v>37</v>
      </c>
      <c r="G3" s="153" t="s">
        <v>38</v>
      </c>
      <c r="H3" s="153" t="s">
        <v>268</v>
      </c>
      <c r="I3" s="153" t="s">
        <v>277</v>
      </c>
      <c r="J3" s="153" t="s">
        <v>280</v>
      </c>
      <c r="K3" s="153" t="s">
        <v>286</v>
      </c>
      <c r="L3" s="153" t="s">
        <v>290</v>
      </c>
      <c r="M3" s="153" t="s">
        <v>291</v>
      </c>
      <c r="N3" s="153" t="s">
        <v>292</v>
      </c>
      <c r="O3" s="153" t="s">
        <v>293</v>
      </c>
      <c r="P3" s="294" t="s">
        <v>39</v>
      </c>
      <c r="Q3" s="296" t="s">
        <v>40</v>
      </c>
      <c r="R3" s="294" t="s">
        <v>41</v>
      </c>
      <c r="S3" s="298" t="s">
        <v>42</v>
      </c>
    </row>
    <row r="4" spans="1:19" ht="13.5" thickBot="1" x14ac:dyDescent="0.25">
      <c r="A4" s="289"/>
      <c r="B4" s="291"/>
      <c r="C4" s="293"/>
      <c r="D4" s="154" t="s">
        <v>43</v>
      </c>
      <c r="E4" s="154" t="s">
        <v>43</v>
      </c>
      <c r="F4" s="154" t="s">
        <v>43</v>
      </c>
      <c r="G4" s="154" t="s">
        <v>43</v>
      </c>
      <c r="H4" s="154" t="s">
        <v>43</v>
      </c>
      <c r="I4" s="154" t="s">
        <v>43</v>
      </c>
      <c r="J4" s="154" t="s">
        <v>43</v>
      </c>
      <c r="K4" s="154" t="s">
        <v>43</v>
      </c>
      <c r="L4" s="154" t="s">
        <v>43</v>
      </c>
      <c r="M4" s="154" t="s">
        <v>43</v>
      </c>
      <c r="N4" s="154" t="s">
        <v>43</v>
      </c>
      <c r="O4" s="154" t="s">
        <v>43</v>
      </c>
      <c r="P4" s="295"/>
      <c r="Q4" s="297"/>
      <c r="R4" s="295"/>
      <c r="S4" s="299"/>
    </row>
    <row r="5" spans="1:19" ht="13.5" thickBot="1" x14ac:dyDescent="0.25">
      <c r="A5" s="38" t="s">
        <v>44</v>
      </c>
      <c r="B5" s="39">
        <v>34259.927308369901</v>
      </c>
      <c r="C5" s="40">
        <v>2854.9939423641599</v>
      </c>
      <c r="D5" s="4">
        <v>2662.4193</v>
      </c>
      <c r="E5" s="4">
        <v>2603.3141599999999</v>
      </c>
      <c r="F5" s="4">
        <v>2921.68545000001</v>
      </c>
      <c r="G5" s="4">
        <v>2651.33637000001</v>
      </c>
      <c r="H5" s="4">
        <v>2662.9831399999998</v>
      </c>
      <c r="I5" s="4">
        <v>2713.4913799999999</v>
      </c>
      <c r="J5" s="4">
        <v>3224.6733300000001</v>
      </c>
      <c r="K5" s="4">
        <v>2741.76035</v>
      </c>
      <c r="L5" s="4">
        <v>2787.3958700000098</v>
      </c>
      <c r="M5" s="4">
        <v>2086.28667000001</v>
      </c>
      <c r="N5" s="4">
        <v>2589.5877500000001</v>
      </c>
      <c r="O5" s="4">
        <v>2511.3933000000102</v>
      </c>
      <c r="P5" s="4">
        <v>34259.927308369901</v>
      </c>
      <c r="Q5" s="41">
        <v>32156.327070000101</v>
      </c>
      <c r="R5" s="4">
        <v>-2103.6002383698201</v>
      </c>
      <c r="S5" s="42">
        <v>0.93859881197499995</v>
      </c>
    </row>
    <row r="6" spans="1:19" ht="13.5" thickBot="1" x14ac:dyDescent="0.25">
      <c r="A6" s="43" t="s">
        <v>45</v>
      </c>
      <c r="B6" s="39">
        <v>5700.7300193711199</v>
      </c>
      <c r="C6" s="40">
        <v>475.060834947594</v>
      </c>
      <c r="D6" s="4">
        <v>496.25049999999999</v>
      </c>
      <c r="E6" s="4">
        <v>447.89263</v>
      </c>
      <c r="F6" s="4">
        <v>548.58494000000098</v>
      </c>
      <c r="G6" s="4">
        <v>487.28876000000201</v>
      </c>
      <c r="H6" s="4">
        <v>514.53165999999999</v>
      </c>
      <c r="I6" s="4">
        <v>529.29127000000005</v>
      </c>
      <c r="J6" s="4">
        <v>494.89346999999998</v>
      </c>
      <c r="K6" s="4">
        <v>404.96337999999997</v>
      </c>
      <c r="L6" s="4">
        <v>369.98199000000102</v>
      </c>
      <c r="M6" s="4">
        <v>379.16198000000202</v>
      </c>
      <c r="N6" s="4">
        <v>462.27695000000102</v>
      </c>
      <c r="O6" s="4">
        <v>341.925000000002</v>
      </c>
      <c r="P6" s="4">
        <v>5700.7300193711199</v>
      </c>
      <c r="Q6" s="41">
        <v>5477.0425300000097</v>
      </c>
      <c r="R6" s="4">
        <v>-223.68748937111599</v>
      </c>
      <c r="S6" s="42">
        <v>0.960761606213</v>
      </c>
    </row>
    <row r="7" spans="1:19" ht="13.5" thickBot="1" x14ac:dyDescent="0.25">
      <c r="A7" s="44" t="s">
        <v>46</v>
      </c>
      <c r="B7" s="39">
        <v>4886.60040215342</v>
      </c>
      <c r="C7" s="40">
        <v>407.216700179452</v>
      </c>
      <c r="D7" s="4">
        <v>395.9905</v>
      </c>
      <c r="E7" s="4">
        <v>358.07463000000001</v>
      </c>
      <c r="F7" s="4">
        <v>539.35094000000095</v>
      </c>
      <c r="G7" s="4">
        <v>446.529760000002</v>
      </c>
      <c r="H7" s="4">
        <v>478.11066</v>
      </c>
      <c r="I7" s="4">
        <v>497.23426999999998</v>
      </c>
      <c r="J7" s="4">
        <v>455.87947000000003</v>
      </c>
      <c r="K7" s="4">
        <v>369.11538000000002</v>
      </c>
      <c r="L7" s="4">
        <v>333.97199000000001</v>
      </c>
      <c r="M7" s="4">
        <v>328.36098000000197</v>
      </c>
      <c r="N7" s="4">
        <v>406.64595000000099</v>
      </c>
      <c r="O7" s="4">
        <v>284.48800000000102</v>
      </c>
      <c r="P7" s="4">
        <v>4886.60040215342</v>
      </c>
      <c r="Q7" s="41">
        <v>4893.7525300000098</v>
      </c>
      <c r="R7" s="4">
        <v>7.1521278465830003</v>
      </c>
      <c r="S7" s="42">
        <v>1.0014636203609999</v>
      </c>
    </row>
    <row r="8" spans="1:19" ht="13.5" thickBot="1" x14ac:dyDescent="0.25">
      <c r="A8" s="45" t="s">
        <v>252</v>
      </c>
      <c r="B8" s="46">
        <v>0</v>
      </c>
      <c r="C8" s="47">
        <v>0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-6.9999999999999999E-4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48">
        <v>-6.9999999999999999E-4</v>
      </c>
      <c r="R8" s="3">
        <v>-6.9999999999999999E-4</v>
      </c>
      <c r="S8" s="55" t="s">
        <v>69</v>
      </c>
    </row>
    <row r="9" spans="1:19" ht="13.5" thickBot="1" x14ac:dyDescent="0.25">
      <c r="A9" s="50" t="s">
        <v>253</v>
      </c>
      <c r="B9" s="39">
        <v>0</v>
      </c>
      <c r="C9" s="40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-6.9999999999999999E-4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0</v>
      </c>
      <c r="Q9" s="41">
        <v>-6.9999999999999999E-4</v>
      </c>
      <c r="R9" s="4">
        <v>-6.9999999999999999E-4</v>
      </c>
      <c r="S9" s="51" t="s">
        <v>69</v>
      </c>
    </row>
    <row r="10" spans="1:19" ht="13.5" thickBot="1" x14ac:dyDescent="0.25">
      <c r="A10" s="45" t="s">
        <v>47</v>
      </c>
      <c r="B10" s="46">
        <v>2069.6399201998302</v>
      </c>
      <c r="C10" s="47">
        <v>172.469993349986</v>
      </c>
      <c r="D10" s="3">
        <v>201.32248000000001</v>
      </c>
      <c r="E10" s="3">
        <v>168.09309999999999</v>
      </c>
      <c r="F10" s="3">
        <v>202.03934000000001</v>
      </c>
      <c r="G10" s="3">
        <v>144.07888000000099</v>
      </c>
      <c r="H10" s="3">
        <v>191.37469999999999</v>
      </c>
      <c r="I10" s="3">
        <v>229.18164999999999</v>
      </c>
      <c r="J10" s="3">
        <v>162.01568</v>
      </c>
      <c r="K10" s="3">
        <v>97.013199999999998</v>
      </c>
      <c r="L10" s="3">
        <v>173.03270000000001</v>
      </c>
      <c r="M10" s="3">
        <v>124.166130000001</v>
      </c>
      <c r="N10" s="3">
        <v>161.23294999999999</v>
      </c>
      <c r="O10" s="3">
        <v>108.51088</v>
      </c>
      <c r="P10" s="3">
        <v>2069.6399201998302</v>
      </c>
      <c r="Q10" s="48">
        <v>1962.06169</v>
      </c>
      <c r="R10" s="3">
        <v>-107.578230199825</v>
      </c>
      <c r="S10" s="49">
        <v>0.94802079861800004</v>
      </c>
    </row>
    <row r="11" spans="1:19" ht="13.5" thickBot="1" x14ac:dyDescent="0.25">
      <c r="A11" s="50" t="s">
        <v>48</v>
      </c>
      <c r="B11" s="39">
        <v>1403.8196641186801</v>
      </c>
      <c r="C11" s="40">
        <v>116.98497200989</v>
      </c>
      <c r="D11" s="4">
        <v>140.08931000000001</v>
      </c>
      <c r="E11" s="4">
        <v>121.51674</v>
      </c>
      <c r="F11" s="4">
        <v>149.80082999999999</v>
      </c>
      <c r="G11" s="4">
        <v>110.65319</v>
      </c>
      <c r="H11" s="4">
        <v>126.71782</v>
      </c>
      <c r="I11" s="4">
        <v>148.88247000000001</v>
      </c>
      <c r="J11" s="4">
        <v>112.71164</v>
      </c>
      <c r="K11" s="4">
        <v>66.937970000000007</v>
      </c>
      <c r="L11" s="4">
        <v>63.402920000000002</v>
      </c>
      <c r="M11" s="4">
        <v>87.234189999999998</v>
      </c>
      <c r="N11" s="4">
        <v>102.43865</v>
      </c>
      <c r="O11" s="4">
        <v>71.107439999999997</v>
      </c>
      <c r="P11" s="4">
        <v>1403.8196641186801</v>
      </c>
      <c r="Q11" s="41">
        <v>1301.49317</v>
      </c>
      <c r="R11" s="4">
        <v>-102.32649411868</v>
      </c>
      <c r="S11" s="42">
        <v>0.92710851918199999</v>
      </c>
    </row>
    <row r="12" spans="1:19" ht="13.5" thickBot="1" x14ac:dyDescent="0.25">
      <c r="A12" s="50" t="s">
        <v>49</v>
      </c>
      <c r="B12" s="39">
        <v>49</v>
      </c>
      <c r="C12" s="40">
        <v>4.083333333333</v>
      </c>
      <c r="D12" s="4">
        <v>0</v>
      </c>
      <c r="E12" s="4">
        <v>0</v>
      </c>
      <c r="F12" s="4">
        <v>0</v>
      </c>
      <c r="G12" s="4">
        <v>0</v>
      </c>
      <c r="H12" s="4">
        <v>4.8863799999999999</v>
      </c>
      <c r="I12" s="4">
        <v>0</v>
      </c>
      <c r="J12" s="4">
        <v>0</v>
      </c>
      <c r="K12" s="4">
        <v>0</v>
      </c>
      <c r="L12" s="4">
        <v>2.5718000000000001</v>
      </c>
      <c r="M12" s="4">
        <v>0</v>
      </c>
      <c r="N12" s="4">
        <v>0</v>
      </c>
      <c r="O12" s="4">
        <v>0</v>
      </c>
      <c r="P12" s="4">
        <v>49</v>
      </c>
      <c r="Q12" s="41">
        <v>7.4581799999999996</v>
      </c>
      <c r="R12" s="4">
        <v>-41.541820000000001</v>
      </c>
      <c r="S12" s="42">
        <v>0.15220775510199999</v>
      </c>
    </row>
    <row r="13" spans="1:19" ht="13.5" thickBot="1" x14ac:dyDescent="0.25">
      <c r="A13" s="50" t="s">
        <v>50</v>
      </c>
      <c r="B13" s="39">
        <v>145.71522643153801</v>
      </c>
      <c r="C13" s="40">
        <v>12.142935535961</v>
      </c>
      <c r="D13" s="4">
        <v>11.38444</v>
      </c>
      <c r="E13" s="4">
        <v>8.0723900000000004</v>
      </c>
      <c r="F13" s="4">
        <v>11.982100000000001</v>
      </c>
      <c r="G13" s="4">
        <v>9.2089800000000004</v>
      </c>
      <c r="H13" s="4">
        <v>10.810689999999999</v>
      </c>
      <c r="I13" s="4">
        <v>19.52169</v>
      </c>
      <c r="J13" s="4">
        <v>15.31053</v>
      </c>
      <c r="K13" s="4">
        <v>5.4787600000000003</v>
      </c>
      <c r="L13" s="4">
        <v>9.9621600000000008</v>
      </c>
      <c r="M13" s="4">
        <v>14.447100000000001</v>
      </c>
      <c r="N13" s="4">
        <v>18.661200000000001</v>
      </c>
      <c r="O13" s="4">
        <v>11.981009999999999</v>
      </c>
      <c r="P13" s="4">
        <v>145.71522643153801</v>
      </c>
      <c r="Q13" s="41">
        <v>146.82105000000001</v>
      </c>
      <c r="R13" s="4">
        <v>1.1058235684619999</v>
      </c>
      <c r="S13" s="42">
        <v>1.0075889362799999</v>
      </c>
    </row>
    <row r="14" spans="1:19" ht="13.5" thickBot="1" x14ac:dyDescent="0.25">
      <c r="A14" s="50" t="s">
        <v>51</v>
      </c>
      <c r="B14" s="39">
        <v>15.6</v>
      </c>
      <c r="C14" s="40">
        <v>1.3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15.6</v>
      </c>
      <c r="Q14" s="41">
        <v>0</v>
      </c>
      <c r="R14" s="4">
        <v>-15.6</v>
      </c>
      <c r="S14" s="42">
        <v>0</v>
      </c>
    </row>
    <row r="15" spans="1:19" ht="13.5" thickBot="1" x14ac:dyDescent="0.25">
      <c r="A15" s="50" t="s">
        <v>52</v>
      </c>
      <c r="B15" s="39">
        <v>400.26443378046997</v>
      </c>
      <c r="C15" s="40">
        <v>33.355369481704997</v>
      </c>
      <c r="D15" s="4">
        <v>33.869120000000002</v>
      </c>
      <c r="E15" s="4">
        <v>26.086069999999999</v>
      </c>
      <c r="F15" s="4">
        <v>28.596209999999999</v>
      </c>
      <c r="G15" s="4">
        <v>17.362469999999998</v>
      </c>
      <c r="H15" s="4">
        <v>41.219670000000001</v>
      </c>
      <c r="I15" s="4">
        <v>56.628540000000001</v>
      </c>
      <c r="J15" s="4">
        <v>32.889510000000001</v>
      </c>
      <c r="K15" s="4">
        <v>13.76947</v>
      </c>
      <c r="L15" s="4">
        <v>88.743300000000005</v>
      </c>
      <c r="M15" s="4">
        <v>18.073170000000001</v>
      </c>
      <c r="N15" s="4">
        <v>27.413170000000001</v>
      </c>
      <c r="O15" s="4">
        <v>16.28546</v>
      </c>
      <c r="P15" s="4">
        <v>400.26443378046997</v>
      </c>
      <c r="Q15" s="41">
        <v>400.936160000001</v>
      </c>
      <c r="R15" s="4">
        <v>0.67172621953</v>
      </c>
      <c r="S15" s="42">
        <v>1.001678206112</v>
      </c>
    </row>
    <row r="16" spans="1:19" ht="13.5" thickBot="1" x14ac:dyDescent="0.25">
      <c r="A16" s="50" t="s">
        <v>53</v>
      </c>
      <c r="B16" s="39">
        <v>23.404405629431</v>
      </c>
      <c r="C16" s="40">
        <v>1.9503671357850001</v>
      </c>
      <c r="D16" s="4">
        <v>12.72683</v>
      </c>
      <c r="E16" s="4">
        <v>10.25164</v>
      </c>
      <c r="F16" s="4">
        <v>8.9496900000000004</v>
      </c>
      <c r="G16" s="4">
        <v>4.6599399999999997</v>
      </c>
      <c r="H16" s="4">
        <v>5.0852000000000004</v>
      </c>
      <c r="I16" s="4">
        <v>0.23627999999999999</v>
      </c>
      <c r="J16" s="4">
        <v>0</v>
      </c>
      <c r="K16" s="4">
        <v>8.6705799999999993</v>
      </c>
      <c r="L16" s="4">
        <v>6.3412499999999996</v>
      </c>
      <c r="M16" s="4">
        <v>2.3657599999999999</v>
      </c>
      <c r="N16" s="4">
        <v>10.68093</v>
      </c>
      <c r="O16" s="4">
        <v>7.0000200000000001</v>
      </c>
      <c r="P16" s="4">
        <v>23.404405629431</v>
      </c>
      <c r="Q16" s="41">
        <v>76.968119999999999</v>
      </c>
      <c r="R16" s="4">
        <v>53.563714370568</v>
      </c>
      <c r="S16" s="42">
        <v>3.2886167339019998</v>
      </c>
    </row>
    <row r="17" spans="1:19" ht="13.5" thickBot="1" x14ac:dyDescent="0.25">
      <c r="A17" s="50" t="s">
        <v>54</v>
      </c>
      <c r="B17" s="39">
        <v>31.836190239707001</v>
      </c>
      <c r="C17" s="40">
        <v>2.6530158533080002</v>
      </c>
      <c r="D17" s="4">
        <v>3.25278</v>
      </c>
      <c r="E17" s="4">
        <v>2.1662599999999999</v>
      </c>
      <c r="F17" s="4">
        <v>2.7105100000000002</v>
      </c>
      <c r="G17" s="4">
        <v>2.1943000000000001</v>
      </c>
      <c r="H17" s="4">
        <v>2.6549399999999999</v>
      </c>
      <c r="I17" s="4">
        <v>3.9126699999999999</v>
      </c>
      <c r="J17" s="4">
        <v>1.1040000000000001</v>
      </c>
      <c r="K17" s="4">
        <v>2.1564199999999998</v>
      </c>
      <c r="L17" s="4">
        <v>2.0112700000000001</v>
      </c>
      <c r="M17" s="4">
        <v>2.0459100000000001</v>
      </c>
      <c r="N17" s="4">
        <v>2.0390000000000001</v>
      </c>
      <c r="O17" s="4">
        <v>2.1369500000000001</v>
      </c>
      <c r="P17" s="4">
        <v>31.836190239707001</v>
      </c>
      <c r="Q17" s="41">
        <v>28.385010000000001</v>
      </c>
      <c r="R17" s="4">
        <v>-3.4511802397069999</v>
      </c>
      <c r="S17" s="42">
        <v>0.891595689882</v>
      </c>
    </row>
    <row r="18" spans="1:19" ht="13.5" thickBot="1" x14ac:dyDescent="0.25">
      <c r="A18" s="45" t="s">
        <v>55</v>
      </c>
      <c r="B18" s="46">
        <v>116.76481894515901</v>
      </c>
      <c r="C18" s="47">
        <v>9.7304015787630007</v>
      </c>
      <c r="D18" s="3">
        <v>11.78</v>
      </c>
      <c r="E18" s="3">
        <v>0</v>
      </c>
      <c r="F18" s="3">
        <v>2.1</v>
      </c>
      <c r="G18" s="3">
        <v>13.09</v>
      </c>
      <c r="H18" s="3">
        <v>19.25</v>
      </c>
      <c r="I18" s="3">
        <v>19.739999999999998</v>
      </c>
      <c r="J18" s="3">
        <v>11.97</v>
      </c>
      <c r="K18" s="3">
        <v>7.28</v>
      </c>
      <c r="L18" s="3">
        <v>0</v>
      </c>
      <c r="M18" s="3">
        <v>2.1</v>
      </c>
      <c r="N18" s="3">
        <v>18.989999999999998</v>
      </c>
      <c r="O18" s="3">
        <v>5.18</v>
      </c>
      <c r="P18" s="3">
        <v>116.76481894515901</v>
      </c>
      <c r="Q18" s="48">
        <v>111.48</v>
      </c>
      <c r="R18" s="3">
        <v>-5.2848189451580003</v>
      </c>
      <c r="S18" s="49">
        <v>0.95473962968500004</v>
      </c>
    </row>
    <row r="19" spans="1:19" ht="13.5" thickBot="1" x14ac:dyDescent="0.25">
      <c r="A19" s="50" t="s">
        <v>56</v>
      </c>
      <c r="B19" s="39">
        <v>115.125402016264</v>
      </c>
      <c r="C19" s="40">
        <v>9.5937835013550004</v>
      </c>
      <c r="D19" s="4">
        <v>10.99</v>
      </c>
      <c r="E19" s="4">
        <v>0</v>
      </c>
      <c r="F19" s="4">
        <v>2.1</v>
      </c>
      <c r="G19" s="4">
        <v>13.09</v>
      </c>
      <c r="H19" s="4">
        <v>19.25</v>
      </c>
      <c r="I19" s="4">
        <v>19.739999999999998</v>
      </c>
      <c r="J19" s="4">
        <v>11.97</v>
      </c>
      <c r="K19" s="4">
        <v>7.28</v>
      </c>
      <c r="L19" s="4">
        <v>0</v>
      </c>
      <c r="M19" s="4">
        <v>2.1</v>
      </c>
      <c r="N19" s="4">
        <v>17.149999999999999</v>
      </c>
      <c r="O19" s="4">
        <v>5.18</v>
      </c>
      <c r="P19" s="4">
        <v>115.125402016264</v>
      </c>
      <c r="Q19" s="41">
        <v>108.85</v>
      </c>
      <c r="R19" s="4">
        <v>-6.2754020162630004</v>
      </c>
      <c r="S19" s="42">
        <v>0.94549072657800004</v>
      </c>
    </row>
    <row r="20" spans="1:19" ht="13.5" thickBot="1" x14ac:dyDescent="0.25">
      <c r="A20" s="50" t="s">
        <v>57</v>
      </c>
      <c r="B20" s="39">
        <v>1.639416928895</v>
      </c>
      <c r="C20" s="40">
        <v>0.13661807740699999</v>
      </c>
      <c r="D20" s="4">
        <v>0.79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1.84</v>
      </c>
      <c r="O20" s="4">
        <v>0</v>
      </c>
      <c r="P20" s="4">
        <v>1.639416928895</v>
      </c>
      <c r="Q20" s="41">
        <v>2.63</v>
      </c>
      <c r="R20" s="4">
        <v>0.99058307110400001</v>
      </c>
      <c r="S20" s="42">
        <v>1.6042288899449999</v>
      </c>
    </row>
    <row r="21" spans="1:19" ht="13.5" thickBot="1" x14ac:dyDescent="0.25">
      <c r="A21" s="45" t="s">
        <v>58</v>
      </c>
      <c r="B21" s="46">
        <v>906.68570529347505</v>
      </c>
      <c r="C21" s="47">
        <v>75.557142107789005</v>
      </c>
      <c r="D21" s="3">
        <v>69.374499999999998</v>
      </c>
      <c r="E21" s="3">
        <v>69.230689999999996</v>
      </c>
      <c r="F21" s="3">
        <v>90.434389999999993</v>
      </c>
      <c r="G21" s="3">
        <v>103.53758000000001</v>
      </c>
      <c r="H21" s="3">
        <v>91.605059999999995</v>
      </c>
      <c r="I21" s="3">
        <v>84.758210000000005</v>
      </c>
      <c r="J21" s="3">
        <v>92.834879999999998</v>
      </c>
      <c r="K21" s="3">
        <v>81.910390000000007</v>
      </c>
      <c r="L21" s="3">
        <v>43.38599</v>
      </c>
      <c r="M21" s="3">
        <v>70.400459999999995</v>
      </c>
      <c r="N21" s="3">
        <v>53.283700000000003</v>
      </c>
      <c r="O21" s="3">
        <v>52.457720000000002</v>
      </c>
      <c r="P21" s="3">
        <v>906.68570529347505</v>
      </c>
      <c r="Q21" s="48">
        <v>903.21357000000103</v>
      </c>
      <c r="R21" s="3">
        <v>-3.4721352934729999</v>
      </c>
      <c r="S21" s="49">
        <v>0.99617051942699997</v>
      </c>
    </row>
    <row r="22" spans="1:19" ht="13.5" thickBot="1" x14ac:dyDescent="0.25">
      <c r="A22" s="50" t="s">
        <v>59</v>
      </c>
      <c r="B22" s="39">
        <v>8.9349218065790001</v>
      </c>
      <c r="C22" s="40">
        <v>0.74457681721400004</v>
      </c>
      <c r="D22" s="4">
        <v>3.3904200000000002</v>
      </c>
      <c r="E22" s="4">
        <v>0</v>
      </c>
      <c r="F22" s="4">
        <v>1.76616</v>
      </c>
      <c r="G22" s="4">
        <v>0</v>
      </c>
      <c r="H22" s="4">
        <v>1.76616</v>
      </c>
      <c r="I22" s="4">
        <v>0.36057</v>
      </c>
      <c r="J22" s="4">
        <v>3.2380399999999998</v>
      </c>
      <c r="K22" s="4">
        <v>0</v>
      </c>
      <c r="L22" s="4">
        <v>0</v>
      </c>
      <c r="M22" s="4">
        <v>2.6492399999999998</v>
      </c>
      <c r="N22" s="4">
        <v>0</v>
      </c>
      <c r="O22" s="4">
        <v>0</v>
      </c>
      <c r="P22" s="4">
        <v>8.9349218065790001</v>
      </c>
      <c r="Q22" s="41">
        <v>13.170590000000001</v>
      </c>
      <c r="R22" s="4">
        <v>4.2356681934199996</v>
      </c>
      <c r="S22" s="42">
        <v>1.474057667779</v>
      </c>
    </row>
    <row r="23" spans="1:19" ht="13.5" thickBot="1" x14ac:dyDescent="0.25">
      <c r="A23" s="50" t="s">
        <v>60</v>
      </c>
      <c r="B23" s="39">
        <v>2</v>
      </c>
      <c r="C23" s="40">
        <v>0.166666666666</v>
      </c>
      <c r="D23" s="4">
        <v>0.21537999999999999</v>
      </c>
      <c r="E23" s="4">
        <v>0</v>
      </c>
      <c r="F23" s="4">
        <v>0.21537999999999999</v>
      </c>
      <c r="G23" s="4">
        <v>0.19953000000000001</v>
      </c>
      <c r="H23" s="4">
        <v>0</v>
      </c>
      <c r="I23" s="4">
        <v>0</v>
      </c>
      <c r="J23" s="4">
        <v>0.10768999999999999</v>
      </c>
      <c r="K23" s="4">
        <v>0.39906000000000003</v>
      </c>
      <c r="L23" s="4">
        <v>0</v>
      </c>
      <c r="M23" s="4">
        <v>0</v>
      </c>
      <c r="N23" s="4">
        <v>0</v>
      </c>
      <c r="O23" s="4">
        <v>0</v>
      </c>
      <c r="P23" s="4">
        <v>2</v>
      </c>
      <c r="Q23" s="41">
        <v>1.1370400000000001</v>
      </c>
      <c r="R23" s="4">
        <v>-0.86295999999899997</v>
      </c>
      <c r="S23" s="42">
        <v>0.56852000000000003</v>
      </c>
    </row>
    <row r="24" spans="1:19" ht="13.5" thickBot="1" x14ac:dyDescent="0.25">
      <c r="A24" s="50" t="s">
        <v>61</v>
      </c>
      <c r="B24" s="39">
        <v>208.02063845631699</v>
      </c>
      <c r="C24" s="40">
        <v>17.335053204693001</v>
      </c>
      <c r="D24" s="4">
        <v>19.49324</v>
      </c>
      <c r="E24" s="4">
        <v>19.329249999999998</v>
      </c>
      <c r="F24" s="4">
        <v>27.192540000000001</v>
      </c>
      <c r="G24" s="4">
        <v>23.51484</v>
      </c>
      <c r="H24" s="4">
        <v>21.38081</v>
      </c>
      <c r="I24" s="4">
        <v>19.082899999999999</v>
      </c>
      <c r="J24" s="4">
        <v>20.184740000000001</v>
      </c>
      <c r="K24" s="4">
        <v>19.119579999999999</v>
      </c>
      <c r="L24" s="4">
        <v>16.68188</v>
      </c>
      <c r="M24" s="4">
        <v>21.99727</v>
      </c>
      <c r="N24" s="4">
        <v>16.61843</v>
      </c>
      <c r="O24" s="4">
        <v>10.63885</v>
      </c>
      <c r="P24" s="4">
        <v>208.02063845631699</v>
      </c>
      <c r="Q24" s="41">
        <v>235.23433</v>
      </c>
      <c r="R24" s="4">
        <v>27.213691543683002</v>
      </c>
      <c r="S24" s="42">
        <v>1.1308220748940001</v>
      </c>
    </row>
    <row r="25" spans="1:19" ht="13.5" thickBot="1" x14ac:dyDescent="0.25">
      <c r="A25" s="50" t="s">
        <v>62</v>
      </c>
      <c r="B25" s="39">
        <v>346.091144016383</v>
      </c>
      <c r="C25" s="40">
        <v>28.840928668031001</v>
      </c>
      <c r="D25" s="4">
        <v>28.431360000000002</v>
      </c>
      <c r="E25" s="4">
        <v>27.44754</v>
      </c>
      <c r="F25" s="4">
        <v>29.17802</v>
      </c>
      <c r="G25" s="4">
        <v>27.735720000000001</v>
      </c>
      <c r="H25" s="4">
        <v>30.768989999999999</v>
      </c>
      <c r="I25" s="4">
        <v>37.305340000000001</v>
      </c>
      <c r="J25" s="4">
        <v>34.184150000000002</v>
      </c>
      <c r="K25" s="4">
        <v>36.661189999999998</v>
      </c>
      <c r="L25" s="4">
        <v>19.342110000000002</v>
      </c>
      <c r="M25" s="4">
        <v>18.591650000000001</v>
      </c>
      <c r="N25" s="4">
        <v>20.55283</v>
      </c>
      <c r="O25" s="4">
        <v>21.146540000000002</v>
      </c>
      <c r="P25" s="4">
        <v>346.091144016383</v>
      </c>
      <c r="Q25" s="41">
        <v>331.34544</v>
      </c>
      <c r="R25" s="4">
        <v>-14.745704016382</v>
      </c>
      <c r="S25" s="42">
        <v>0.95739358180199996</v>
      </c>
    </row>
    <row r="26" spans="1:19" ht="13.5" thickBot="1" x14ac:dyDescent="0.25">
      <c r="A26" s="50" t="s">
        <v>63</v>
      </c>
      <c r="B26" s="39">
        <v>51.642392562017001</v>
      </c>
      <c r="C26" s="40">
        <v>4.3035327135010002</v>
      </c>
      <c r="D26" s="4">
        <v>4.3832000000000004</v>
      </c>
      <c r="E26" s="4">
        <v>7.1539999999999999</v>
      </c>
      <c r="F26" s="4">
        <v>4.0640000000000001</v>
      </c>
      <c r="G26" s="4">
        <v>4.1379999999999999</v>
      </c>
      <c r="H26" s="4">
        <v>4.1341000000000001</v>
      </c>
      <c r="I26" s="4">
        <v>4.0679999999999996</v>
      </c>
      <c r="J26" s="4">
        <v>4.0990500000000001</v>
      </c>
      <c r="K26" s="4">
        <v>5.15</v>
      </c>
      <c r="L26" s="4">
        <v>2.0339999999999998</v>
      </c>
      <c r="M26" s="4">
        <v>1.016</v>
      </c>
      <c r="N26" s="4">
        <v>2.0339999999999998</v>
      </c>
      <c r="O26" s="4">
        <v>3.121</v>
      </c>
      <c r="P26" s="4">
        <v>51.642392562017001</v>
      </c>
      <c r="Q26" s="41">
        <v>45.395350000000001</v>
      </c>
      <c r="R26" s="4">
        <v>-6.2470425620169996</v>
      </c>
      <c r="S26" s="42">
        <v>0.87903266575899996</v>
      </c>
    </row>
    <row r="27" spans="1:19" ht="13.5" thickBot="1" x14ac:dyDescent="0.25">
      <c r="A27" s="50" t="s">
        <v>64</v>
      </c>
      <c r="B27" s="39">
        <v>2</v>
      </c>
      <c r="C27" s="40">
        <v>0.166666666666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2</v>
      </c>
      <c r="Q27" s="41">
        <v>0</v>
      </c>
      <c r="R27" s="4">
        <v>-2</v>
      </c>
      <c r="S27" s="42">
        <v>0</v>
      </c>
    </row>
    <row r="28" spans="1:19" ht="13.5" thickBot="1" x14ac:dyDescent="0.25">
      <c r="A28" s="50" t="s">
        <v>65</v>
      </c>
      <c r="B28" s="39">
        <v>10.015375575359</v>
      </c>
      <c r="C28" s="40">
        <v>0.83461463127900004</v>
      </c>
      <c r="D28" s="4">
        <v>1.1399999999999999</v>
      </c>
      <c r="E28" s="4">
        <v>1.25</v>
      </c>
      <c r="F28" s="4">
        <v>1.1950000000000001</v>
      </c>
      <c r="G28" s="4">
        <v>0.74399999999999999</v>
      </c>
      <c r="H28" s="4">
        <v>0.67</v>
      </c>
      <c r="I28" s="4">
        <v>0.66</v>
      </c>
      <c r="J28" s="4">
        <v>1.081</v>
      </c>
      <c r="K28" s="4">
        <v>1.3707400000000001</v>
      </c>
      <c r="L28" s="4">
        <v>0.28799999999999998</v>
      </c>
      <c r="M28" s="4">
        <v>0.34499999999999997</v>
      </c>
      <c r="N28" s="4">
        <v>0.34200000000000003</v>
      </c>
      <c r="O28" s="4">
        <v>0.39600000000000002</v>
      </c>
      <c r="P28" s="4">
        <v>10.015375575359</v>
      </c>
      <c r="Q28" s="41">
        <v>9.4817400000000003</v>
      </c>
      <c r="R28" s="4">
        <v>-0.53363557535899997</v>
      </c>
      <c r="S28" s="42">
        <v>0.94671836604100001</v>
      </c>
    </row>
    <row r="29" spans="1:19" ht="13.5" thickBot="1" x14ac:dyDescent="0.25">
      <c r="A29" s="50" t="s">
        <v>66</v>
      </c>
      <c r="B29" s="39">
        <v>129.98123287681699</v>
      </c>
      <c r="C29" s="40">
        <v>10.831769406401</v>
      </c>
      <c r="D29" s="4">
        <v>12.1212</v>
      </c>
      <c r="E29" s="4">
        <v>13.264799999999999</v>
      </c>
      <c r="F29" s="4">
        <v>13.041</v>
      </c>
      <c r="G29" s="4">
        <v>11.226000000000001</v>
      </c>
      <c r="H29" s="4">
        <v>11.3103</v>
      </c>
      <c r="I29" s="4">
        <v>10.674300000000001</v>
      </c>
      <c r="J29" s="4">
        <v>10.608000000000001</v>
      </c>
      <c r="K29" s="4">
        <v>11.34</v>
      </c>
      <c r="L29" s="4">
        <v>5.04</v>
      </c>
      <c r="M29" s="4">
        <v>5.202</v>
      </c>
      <c r="N29" s="4">
        <v>6.4401999999999999</v>
      </c>
      <c r="O29" s="4">
        <v>4.851</v>
      </c>
      <c r="P29" s="4">
        <v>129.98123287681699</v>
      </c>
      <c r="Q29" s="41">
        <v>115.11879999999999</v>
      </c>
      <c r="R29" s="4">
        <v>-14.862432876817</v>
      </c>
      <c r="S29" s="42">
        <v>0.88565708642700003</v>
      </c>
    </row>
    <row r="30" spans="1:19" ht="13.5" thickBot="1" x14ac:dyDescent="0.25">
      <c r="A30" s="50" t="s">
        <v>67</v>
      </c>
      <c r="B30" s="39">
        <v>1</v>
      </c>
      <c r="C30" s="40">
        <v>8.3333333332999998E-2</v>
      </c>
      <c r="D30" s="4">
        <v>0</v>
      </c>
      <c r="E30" s="4">
        <v>0.18629999999999999</v>
      </c>
      <c r="F30" s="4">
        <v>0</v>
      </c>
      <c r="G30" s="4">
        <v>0</v>
      </c>
      <c r="H30" s="4">
        <v>0.18629999999999999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1</v>
      </c>
      <c r="Q30" s="41">
        <v>0.37259999999999999</v>
      </c>
      <c r="R30" s="4">
        <v>-0.62739999999999996</v>
      </c>
      <c r="S30" s="42">
        <v>0.37259999999999999</v>
      </c>
    </row>
    <row r="31" spans="1:19" ht="13.5" thickBot="1" x14ac:dyDescent="0.25">
      <c r="A31" s="50" t="s">
        <v>68</v>
      </c>
      <c r="B31" s="39">
        <v>0</v>
      </c>
      <c r="C31" s="40">
        <v>0</v>
      </c>
      <c r="D31" s="4">
        <v>0.19969999999999999</v>
      </c>
      <c r="E31" s="4">
        <v>0.5988</v>
      </c>
      <c r="F31" s="4">
        <v>0.59909999999999997</v>
      </c>
      <c r="G31" s="4">
        <v>0</v>
      </c>
      <c r="H31" s="4">
        <v>0.2994</v>
      </c>
      <c r="I31" s="4">
        <v>0.1996</v>
      </c>
      <c r="J31" s="4">
        <v>0.2994</v>
      </c>
      <c r="K31" s="4">
        <v>0.11982</v>
      </c>
      <c r="L31" s="4">
        <v>0</v>
      </c>
      <c r="M31" s="4">
        <v>0.11982</v>
      </c>
      <c r="N31" s="4">
        <v>0</v>
      </c>
      <c r="O31" s="4">
        <v>0.19969999999999999</v>
      </c>
      <c r="P31" s="4">
        <v>0</v>
      </c>
      <c r="Q31" s="41">
        <v>2.6353399999999998</v>
      </c>
      <c r="R31" s="4">
        <v>2.6353399999999998</v>
      </c>
      <c r="S31" s="51" t="s">
        <v>69</v>
      </c>
    </row>
    <row r="32" spans="1:19" ht="13.5" thickBot="1" x14ac:dyDescent="0.25">
      <c r="A32" s="50" t="s">
        <v>70</v>
      </c>
      <c r="B32" s="39">
        <v>147</v>
      </c>
      <c r="C32" s="40">
        <v>12.25</v>
      </c>
      <c r="D32" s="4">
        <v>0</v>
      </c>
      <c r="E32" s="4">
        <v>0</v>
      </c>
      <c r="F32" s="4">
        <v>13.18319</v>
      </c>
      <c r="G32" s="4">
        <v>35.979489999999998</v>
      </c>
      <c r="H32" s="4">
        <v>21.088999999999999</v>
      </c>
      <c r="I32" s="4">
        <v>12.407500000000001</v>
      </c>
      <c r="J32" s="4">
        <v>19.032810000000001</v>
      </c>
      <c r="K32" s="4">
        <v>7.75</v>
      </c>
      <c r="L32" s="4">
        <v>0</v>
      </c>
      <c r="M32" s="4">
        <v>20.479479999999999</v>
      </c>
      <c r="N32" s="4">
        <v>7.2962400000000001</v>
      </c>
      <c r="O32" s="4">
        <v>12.10463</v>
      </c>
      <c r="P32" s="4">
        <v>147</v>
      </c>
      <c r="Q32" s="41">
        <v>149.32234</v>
      </c>
      <c r="R32" s="4">
        <v>2.3223400000000001</v>
      </c>
      <c r="S32" s="42">
        <v>1.015798231292</v>
      </c>
    </row>
    <row r="33" spans="1:19" ht="13.5" thickBot="1" x14ac:dyDescent="0.25">
      <c r="A33" s="45" t="s">
        <v>71</v>
      </c>
      <c r="B33" s="46">
        <v>930.576981061899</v>
      </c>
      <c r="C33" s="47">
        <v>77.548081755157995</v>
      </c>
      <c r="D33" s="3">
        <v>47.810270000000003</v>
      </c>
      <c r="E33" s="3">
        <v>48.4039</v>
      </c>
      <c r="F33" s="3">
        <v>164.57408000000001</v>
      </c>
      <c r="G33" s="3">
        <v>105.81162</v>
      </c>
      <c r="H33" s="3">
        <v>100.41132</v>
      </c>
      <c r="I33" s="3">
        <v>94.287390000000002</v>
      </c>
      <c r="J33" s="3">
        <v>102.1925</v>
      </c>
      <c r="K33" s="3">
        <v>64.799629999999993</v>
      </c>
      <c r="L33" s="3">
        <v>56.063200000000002</v>
      </c>
      <c r="M33" s="3">
        <v>69.0959</v>
      </c>
      <c r="N33" s="3">
        <v>57.924050000000001</v>
      </c>
      <c r="O33" s="3">
        <v>55.20496</v>
      </c>
      <c r="P33" s="3">
        <v>930.576981061899</v>
      </c>
      <c r="Q33" s="48">
        <v>966.578820000002</v>
      </c>
      <c r="R33" s="3">
        <v>36.001838938102999</v>
      </c>
      <c r="S33" s="49">
        <v>1.038687652575</v>
      </c>
    </row>
    <row r="34" spans="1:19" ht="13.5" thickBot="1" x14ac:dyDescent="0.25">
      <c r="A34" s="50" t="s">
        <v>72</v>
      </c>
      <c r="B34" s="39">
        <v>737.29222510725003</v>
      </c>
      <c r="C34" s="40">
        <v>61.441018758936998</v>
      </c>
      <c r="D34" s="4">
        <v>42.202390000000001</v>
      </c>
      <c r="E34" s="4">
        <v>38.20476</v>
      </c>
      <c r="F34" s="4">
        <v>153.02466999999999</v>
      </c>
      <c r="G34" s="4">
        <v>86.667969999999997</v>
      </c>
      <c r="H34" s="4">
        <v>80.828940000000003</v>
      </c>
      <c r="I34" s="4">
        <v>77.363330000000005</v>
      </c>
      <c r="J34" s="4">
        <v>81.712879999999998</v>
      </c>
      <c r="K34" s="4">
        <v>54.115319999999997</v>
      </c>
      <c r="L34" s="4">
        <v>44.432070000000003</v>
      </c>
      <c r="M34" s="4">
        <v>50.52955</v>
      </c>
      <c r="N34" s="4">
        <v>48.985300000000002</v>
      </c>
      <c r="O34" s="4">
        <v>49.393180000000001</v>
      </c>
      <c r="P34" s="4">
        <v>737.29222510725003</v>
      </c>
      <c r="Q34" s="41">
        <v>807.46036000000095</v>
      </c>
      <c r="R34" s="4">
        <v>70.168134892750999</v>
      </c>
      <c r="S34" s="42">
        <v>1.095170045883</v>
      </c>
    </row>
    <row r="35" spans="1:19" ht="13.5" thickBot="1" x14ac:dyDescent="0.25">
      <c r="A35" s="50" t="s">
        <v>73</v>
      </c>
      <c r="B35" s="39">
        <v>193.284755954649</v>
      </c>
      <c r="C35" s="40">
        <v>16.107062996220002</v>
      </c>
      <c r="D35" s="4">
        <v>5.6078799999999998</v>
      </c>
      <c r="E35" s="4">
        <v>10.19914</v>
      </c>
      <c r="F35" s="4">
        <v>11.54941</v>
      </c>
      <c r="G35" s="4">
        <v>19.143650000000001</v>
      </c>
      <c r="H35" s="4">
        <v>19.582380000000001</v>
      </c>
      <c r="I35" s="4">
        <v>16.924060000000001</v>
      </c>
      <c r="J35" s="4">
        <v>20.479620000000001</v>
      </c>
      <c r="K35" s="4">
        <v>10.68431</v>
      </c>
      <c r="L35" s="4">
        <v>11.631130000000001</v>
      </c>
      <c r="M35" s="4">
        <v>18.56635</v>
      </c>
      <c r="N35" s="4">
        <v>8.9387500000000006</v>
      </c>
      <c r="O35" s="4">
        <v>5.8117799999999997</v>
      </c>
      <c r="P35" s="4">
        <v>193.284755954649</v>
      </c>
      <c r="Q35" s="41">
        <v>159.11846</v>
      </c>
      <c r="R35" s="4">
        <v>-34.166295954648</v>
      </c>
      <c r="S35" s="42">
        <v>0.82323336475200004</v>
      </c>
    </row>
    <row r="36" spans="1:19" ht="13.5" thickBot="1" x14ac:dyDescent="0.25">
      <c r="A36" s="45" t="s">
        <v>74</v>
      </c>
      <c r="B36" s="46">
        <v>441.618731631983</v>
      </c>
      <c r="C36" s="47">
        <v>36.801560969331</v>
      </c>
      <c r="D36" s="3">
        <v>31.731490000000001</v>
      </c>
      <c r="E36" s="3">
        <v>32.8568</v>
      </c>
      <c r="F36" s="3">
        <v>42.766860000000001</v>
      </c>
      <c r="G36" s="3">
        <v>38.324069999999999</v>
      </c>
      <c r="H36" s="3">
        <v>41.09272</v>
      </c>
      <c r="I36" s="3">
        <v>34.729610000000001</v>
      </c>
      <c r="J36" s="3">
        <v>40.404049999999998</v>
      </c>
      <c r="K36" s="3">
        <v>75.868269999999995</v>
      </c>
      <c r="L36" s="3">
        <v>31.93289</v>
      </c>
      <c r="M36" s="3">
        <v>43.713000000000001</v>
      </c>
      <c r="N36" s="3">
        <v>76.847589999999997</v>
      </c>
      <c r="O36" s="3">
        <v>28.316590000000001</v>
      </c>
      <c r="P36" s="3">
        <v>441.618731631983</v>
      </c>
      <c r="Q36" s="48">
        <v>518.58394000000101</v>
      </c>
      <c r="R36" s="3">
        <v>76.965208368017002</v>
      </c>
      <c r="S36" s="49">
        <v>1.1742797640930001</v>
      </c>
    </row>
    <row r="37" spans="1:19" ht="13.5" thickBot="1" x14ac:dyDescent="0.25">
      <c r="A37" s="50" t="s">
        <v>75</v>
      </c>
      <c r="B37" s="39">
        <v>0</v>
      </c>
      <c r="C37" s="40">
        <v>0</v>
      </c>
      <c r="D37" s="4">
        <v>0.135999999999</v>
      </c>
      <c r="E37" s="4">
        <v>0</v>
      </c>
      <c r="F37" s="4">
        <v>3.49</v>
      </c>
      <c r="G37" s="4">
        <v>0</v>
      </c>
      <c r="H37" s="4">
        <v>0</v>
      </c>
      <c r="I37" s="4">
        <v>0</v>
      </c>
      <c r="J37" s="4">
        <v>0</v>
      </c>
      <c r="K37" s="4">
        <v>6.01</v>
      </c>
      <c r="L37" s="4">
        <v>0.42299999999900001</v>
      </c>
      <c r="M37" s="4">
        <v>1.75329</v>
      </c>
      <c r="N37" s="4">
        <v>2.8421709430404001E-14</v>
      </c>
      <c r="O37" s="4">
        <v>7.7565799999999996</v>
      </c>
      <c r="P37" s="4">
        <v>0</v>
      </c>
      <c r="Q37" s="41">
        <v>19.56887</v>
      </c>
      <c r="R37" s="4">
        <v>19.56887</v>
      </c>
      <c r="S37" s="51" t="s">
        <v>69</v>
      </c>
    </row>
    <row r="38" spans="1:19" ht="13.5" thickBot="1" x14ac:dyDescent="0.25">
      <c r="A38" s="50" t="s">
        <v>76</v>
      </c>
      <c r="B38" s="39">
        <v>43.773711591430001</v>
      </c>
      <c r="C38" s="40">
        <v>3.647809299285</v>
      </c>
      <c r="D38" s="4">
        <v>4.4084899999999996</v>
      </c>
      <c r="E38" s="4">
        <v>2.1051299999999999</v>
      </c>
      <c r="F38" s="4">
        <v>3.16954</v>
      </c>
      <c r="G38" s="4">
        <v>4.4926399999999997</v>
      </c>
      <c r="H38" s="4">
        <v>4.1983800000000002</v>
      </c>
      <c r="I38" s="4">
        <v>3.32464</v>
      </c>
      <c r="J38" s="4">
        <v>3.2692999999999999</v>
      </c>
      <c r="K38" s="4">
        <v>3.70363</v>
      </c>
      <c r="L38" s="4">
        <v>0.75510999999999995</v>
      </c>
      <c r="M38" s="4">
        <v>3.0411999999999999</v>
      </c>
      <c r="N38" s="4">
        <v>3.9204599999999998</v>
      </c>
      <c r="O38" s="4">
        <v>3.5092599999999998</v>
      </c>
      <c r="P38" s="4">
        <v>43.773711591430001</v>
      </c>
      <c r="Q38" s="41">
        <v>39.897779999999997</v>
      </c>
      <c r="R38" s="4">
        <v>-3.8759315914300001</v>
      </c>
      <c r="S38" s="42">
        <v>0.91145526731600002</v>
      </c>
    </row>
    <row r="39" spans="1:19" ht="13.5" thickBot="1" x14ac:dyDescent="0.25">
      <c r="A39" s="50" t="s">
        <v>77</v>
      </c>
      <c r="B39" s="39">
        <v>155</v>
      </c>
      <c r="C39" s="40">
        <v>12.916666666666</v>
      </c>
      <c r="D39" s="4">
        <v>17.36683</v>
      </c>
      <c r="E39" s="4">
        <v>18.328330000000001</v>
      </c>
      <c r="F39" s="4">
        <v>27.8291</v>
      </c>
      <c r="G39" s="4">
        <v>20.186219999999999</v>
      </c>
      <c r="H39" s="4">
        <v>26.55913</v>
      </c>
      <c r="I39" s="4">
        <v>18.889679999999998</v>
      </c>
      <c r="J39" s="4">
        <v>26.846889999999998</v>
      </c>
      <c r="K39" s="4">
        <v>18.5184</v>
      </c>
      <c r="L39" s="4">
        <v>2.1501800000000002</v>
      </c>
      <c r="M39" s="4">
        <v>7.5731099999999998</v>
      </c>
      <c r="N39" s="4">
        <v>8.0569900000000008</v>
      </c>
      <c r="O39" s="4">
        <v>5.2947800000000003</v>
      </c>
      <c r="P39" s="4">
        <v>155</v>
      </c>
      <c r="Q39" s="41">
        <v>197.59963999999999</v>
      </c>
      <c r="R39" s="4">
        <v>42.599640000000001</v>
      </c>
      <c r="S39" s="42">
        <v>1.274836387096</v>
      </c>
    </row>
    <row r="40" spans="1:19" ht="13.5" thickBot="1" x14ac:dyDescent="0.25">
      <c r="A40" s="50" t="s">
        <v>78</v>
      </c>
      <c r="B40" s="39">
        <v>47.939045465623003</v>
      </c>
      <c r="C40" s="40">
        <v>3.9949204554679998</v>
      </c>
      <c r="D40" s="4">
        <v>2.9757199999999999</v>
      </c>
      <c r="E40" s="4">
        <v>2.21366</v>
      </c>
      <c r="F40" s="4">
        <v>1.89066</v>
      </c>
      <c r="G40" s="4">
        <v>4.8791500000000001</v>
      </c>
      <c r="H40" s="4">
        <v>2.6075900000000001</v>
      </c>
      <c r="I40" s="4">
        <v>3.5168599999999999</v>
      </c>
      <c r="J40" s="4">
        <v>4.0104600000000001</v>
      </c>
      <c r="K40" s="4">
        <v>4.97818</v>
      </c>
      <c r="L40" s="4">
        <v>0.26379999999999998</v>
      </c>
      <c r="M40" s="4">
        <v>10.711790000000001</v>
      </c>
      <c r="N40" s="4">
        <v>6.2050299999999998</v>
      </c>
      <c r="O40" s="4">
        <v>1.3693599999999999</v>
      </c>
      <c r="P40" s="4">
        <v>47.939045465623003</v>
      </c>
      <c r="Q40" s="41">
        <v>45.622259999999997</v>
      </c>
      <c r="R40" s="4">
        <v>-2.316785465623</v>
      </c>
      <c r="S40" s="42">
        <v>0.95167226541200001</v>
      </c>
    </row>
    <row r="41" spans="1:19" ht="13.5" thickBot="1" x14ac:dyDescent="0.25">
      <c r="A41" s="50" t="s">
        <v>79</v>
      </c>
      <c r="B41" s="39">
        <v>39.225557980635003</v>
      </c>
      <c r="C41" s="40">
        <v>3.2687964983860001</v>
      </c>
      <c r="D41" s="4">
        <v>0.31</v>
      </c>
      <c r="E41" s="4">
        <v>0</v>
      </c>
      <c r="F41" s="4">
        <v>0.31369999999999998</v>
      </c>
      <c r="G41" s="4">
        <v>9.7000000000000003E-2</v>
      </c>
      <c r="H41" s="4">
        <v>0.70899999999999996</v>
      </c>
      <c r="I41" s="4">
        <v>0</v>
      </c>
      <c r="J41" s="4">
        <v>8.3000000000000004E-2</v>
      </c>
      <c r="K41" s="4">
        <v>5.3708099999999996</v>
      </c>
      <c r="L41" s="4">
        <v>0</v>
      </c>
      <c r="M41" s="4">
        <v>0.47860000000000003</v>
      </c>
      <c r="N41" s="4">
        <v>8.8999999999999996E-2</v>
      </c>
      <c r="O41" s="4">
        <v>0</v>
      </c>
      <c r="P41" s="4">
        <v>39.225557980635003</v>
      </c>
      <c r="Q41" s="41">
        <v>7.4511099999999999</v>
      </c>
      <c r="R41" s="4">
        <v>-31.774447980634999</v>
      </c>
      <c r="S41" s="42">
        <v>0.189955487788</v>
      </c>
    </row>
    <row r="42" spans="1:19" ht="13.5" thickBot="1" x14ac:dyDescent="0.25">
      <c r="A42" s="50" t="s">
        <v>80</v>
      </c>
      <c r="B42" s="39">
        <v>0</v>
      </c>
      <c r="C42" s="40">
        <v>0</v>
      </c>
      <c r="D42" s="4">
        <v>0.56647999999999998</v>
      </c>
      <c r="E42" s="4">
        <v>0.56052000000000002</v>
      </c>
      <c r="F42" s="4">
        <v>0.56052000000000002</v>
      </c>
      <c r="G42" s="4">
        <v>0.98090999999999995</v>
      </c>
      <c r="H42" s="4">
        <v>0.70421999999999996</v>
      </c>
      <c r="I42" s="4">
        <v>0.70421999999999996</v>
      </c>
      <c r="J42" s="4">
        <v>0.70421999999999996</v>
      </c>
      <c r="K42" s="4">
        <v>0.70421999999999996</v>
      </c>
      <c r="L42" s="4">
        <v>0</v>
      </c>
      <c r="M42" s="4">
        <v>0.70421999999999996</v>
      </c>
      <c r="N42" s="4">
        <v>0.70421999999999996</v>
      </c>
      <c r="O42" s="4">
        <v>0.70421999999999996</v>
      </c>
      <c r="P42" s="4">
        <v>0</v>
      </c>
      <c r="Q42" s="41">
        <v>7.5979700000000001</v>
      </c>
      <c r="R42" s="4">
        <v>7.5979700000000001</v>
      </c>
      <c r="S42" s="51" t="s">
        <v>69</v>
      </c>
    </row>
    <row r="43" spans="1:19" ht="13.5" thickBot="1" x14ac:dyDescent="0.25">
      <c r="A43" s="50" t="s">
        <v>81</v>
      </c>
      <c r="B43" s="39">
        <v>2.6221241083070002</v>
      </c>
      <c r="C43" s="40">
        <v>0.21851034235799999</v>
      </c>
      <c r="D43" s="4">
        <v>0</v>
      </c>
      <c r="E43" s="4">
        <v>0.95277999999999996</v>
      </c>
      <c r="F43" s="4">
        <v>0</v>
      </c>
      <c r="G43" s="4">
        <v>0</v>
      </c>
      <c r="H43" s="4">
        <v>0</v>
      </c>
      <c r="I43" s="4">
        <v>0.1135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2.6221241083070002</v>
      </c>
      <c r="Q43" s="41">
        <v>1.0662799999999999</v>
      </c>
      <c r="R43" s="4">
        <v>-1.555844108307</v>
      </c>
      <c r="S43" s="42">
        <v>0.40664741864100001</v>
      </c>
    </row>
    <row r="44" spans="1:19" ht="13.5" thickBot="1" x14ac:dyDescent="0.25">
      <c r="A44" s="50" t="s">
        <v>294</v>
      </c>
      <c r="B44" s="39">
        <v>6</v>
      </c>
      <c r="C44" s="40">
        <v>0.5</v>
      </c>
      <c r="D44" s="4">
        <v>0.99331000000000003</v>
      </c>
      <c r="E44" s="4">
        <v>0.61699999999999999</v>
      </c>
      <c r="F44" s="4">
        <v>0.37630999999999998</v>
      </c>
      <c r="G44" s="4">
        <v>1.51119</v>
      </c>
      <c r="H44" s="4">
        <v>0.18512999999999999</v>
      </c>
      <c r="I44" s="4">
        <v>1.3756699999999999</v>
      </c>
      <c r="J44" s="4">
        <v>0.70301000000000002</v>
      </c>
      <c r="K44" s="4">
        <v>1.4251799999999999</v>
      </c>
      <c r="L44" s="4">
        <v>0</v>
      </c>
      <c r="M44" s="4">
        <v>0</v>
      </c>
      <c r="N44" s="4">
        <v>1.2411799999999999</v>
      </c>
      <c r="O44" s="4">
        <v>0</v>
      </c>
      <c r="P44" s="4">
        <v>6</v>
      </c>
      <c r="Q44" s="41">
        <v>8.4279799999999998</v>
      </c>
      <c r="R44" s="4">
        <v>2.4279799999999998</v>
      </c>
      <c r="S44" s="42">
        <v>1.4046633333330001</v>
      </c>
    </row>
    <row r="45" spans="1:19" ht="13.5" thickBot="1" x14ac:dyDescent="0.25">
      <c r="A45" s="50" t="s">
        <v>295</v>
      </c>
      <c r="B45" s="39">
        <v>0</v>
      </c>
      <c r="C45" s="40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19.263200000000001</v>
      </c>
      <c r="M45" s="4">
        <v>0</v>
      </c>
      <c r="N45" s="4">
        <v>4.1672399999999996</v>
      </c>
      <c r="O45" s="4">
        <v>4.6587699999999996</v>
      </c>
      <c r="P45" s="4">
        <v>0</v>
      </c>
      <c r="Q45" s="41">
        <v>28.089210000000001</v>
      </c>
      <c r="R45" s="4">
        <v>28.089210000000001</v>
      </c>
      <c r="S45" s="51" t="s">
        <v>69</v>
      </c>
    </row>
    <row r="46" spans="1:19" ht="13.5" thickBot="1" x14ac:dyDescent="0.25">
      <c r="A46" s="50" t="s">
        <v>296</v>
      </c>
      <c r="B46" s="39">
        <v>0</v>
      </c>
      <c r="C46" s="40">
        <v>0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5.8877499999999996</v>
      </c>
      <c r="M46" s="4">
        <v>0</v>
      </c>
      <c r="N46" s="4">
        <v>32.377180000000003</v>
      </c>
      <c r="O46" s="4">
        <v>0</v>
      </c>
      <c r="P46" s="4">
        <v>0</v>
      </c>
      <c r="Q46" s="41">
        <v>38.26493</v>
      </c>
      <c r="R46" s="4">
        <v>38.26493</v>
      </c>
      <c r="S46" s="51" t="s">
        <v>69</v>
      </c>
    </row>
    <row r="47" spans="1:19" ht="13.5" thickBot="1" x14ac:dyDescent="0.25">
      <c r="A47" s="50" t="s">
        <v>83</v>
      </c>
      <c r="B47" s="39">
        <v>146.32373488999201</v>
      </c>
      <c r="C47" s="40">
        <v>12.193644574165999</v>
      </c>
      <c r="D47" s="4">
        <v>4.9746600000000001</v>
      </c>
      <c r="E47" s="4">
        <v>8.0793800000000005</v>
      </c>
      <c r="F47" s="4">
        <v>5.1370300000000002</v>
      </c>
      <c r="G47" s="4">
        <v>6.1769600000000002</v>
      </c>
      <c r="H47" s="4">
        <v>6.12927</v>
      </c>
      <c r="I47" s="4">
        <v>6.80504</v>
      </c>
      <c r="J47" s="4">
        <v>4.7871699999999997</v>
      </c>
      <c r="K47" s="4">
        <v>35.157850000000003</v>
      </c>
      <c r="L47" s="4">
        <v>3.1898499999999999</v>
      </c>
      <c r="M47" s="4">
        <v>19.450790000000001</v>
      </c>
      <c r="N47" s="4">
        <v>20.086290000000002</v>
      </c>
      <c r="O47" s="4">
        <v>5.0236200000000002</v>
      </c>
      <c r="P47" s="4">
        <v>146.32373488999201</v>
      </c>
      <c r="Q47" s="41">
        <v>124.99791</v>
      </c>
      <c r="R47" s="4">
        <v>-21.325824889991001</v>
      </c>
      <c r="S47" s="42">
        <v>0.85425587375800005</v>
      </c>
    </row>
    <row r="48" spans="1:19" ht="13.5" thickBot="1" x14ac:dyDescent="0.25">
      <c r="A48" s="50" t="s">
        <v>84</v>
      </c>
      <c r="B48" s="39">
        <v>0.73455759599299997</v>
      </c>
      <c r="C48" s="40">
        <v>6.1213132998999997E-2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0.73455759599299997</v>
      </c>
      <c r="Q48" s="41">
        <v>0</v>
      </c>
      <c r="R48" s="4">
        <v>-0.73455759599299997</v>
      </c>
      <c r="S48" s="42">
        <v>0</v>
      </c>
    </row>
    <row r="49" spans="1:19" ht="13.5" thickBot="1" x14ac:dyDescent="0.25">
      <c r="A49" s="45" t="s">
        <v>85</v>
      </c>
      <c r="B49" s="46">
        <v>10.713202795122999</v>
      </c>
      <c r="C49" s="47">
        <v>0.89276689959300004</v>
      </c>
      <c r="D49" s="3">
        <v>1.3417699999999999</v>
      </c>
      <c r="E49" s="3">
        <v>0.86739999999999995</v>
      </c>
      <c r="F49" s="3">
        <v>0.1827</v>
      </c>
      <c r="G49" s="3">
        <v>5.4870000000000001</v>
      </c>
      <c r="H49" s="3">
        <v>0.76229999999999998</v>
      </c>
      <c r="I49" s="3">
        <v>0.13005</v>
      </c>
      <c r="J49" s="3">
        <v>0</v>
      </c>
      <c r="K49" s="3">
        <v>2.2919200000000002</v>
      </c>
      <c r="L49" s="3">
        <v>3.1016499999999998</v>
      </c>
      <c r="M49" s="3">
        <v>1.1476</v>
      </c>
      <c r="N49" s="3">
        <v>6.6681999999999997</v>
      </c>
      <c r="O49" s="3">
        <v>0</v>
      </c>
      <c r="P49" s="3">
        <v>10.713202795122999</v>
      </c>
      <c r="Q49" s="48">
        <v>21.980589999999999</v>
      </c>
      <c r="R49" s="3">
        <v>11.267387204876</v>
      </c>
      <c r="S49" s="49">
        <v>2.0517291066309999</v>
      </c>
    </row>
    <row r="50" spans="1:19" ht="13.5" thickBot="1" x14ac:dyDescent="0.25">
      <c r="A50" s="50" t="s">
        <v>86</v>
      </c>
      <c r="B50" s="39">
        <v>0</v>
      </c>
      <c r="C50" s="40">
        <v>0</v>
      </c>
      <c r="D50" s="4">
        <v>0</v>
      </c>
      <c r="E50" s="4">
        <v>0</v>
      </c>
      <c r="F50" s="4">
        <v>0</v>
      </c>
      <c r="G50" s="4">
        <v>5.444</v>
      </c>
      <c r="H50" s="4">
        <v>0</v>
      </c>
      <c r="I50" s="4">
        <v>0</v>
      </c>
      <c r="J50" s="4">
        <v>0</v>
      </c>
      <c r="K50" s="4">
        <v>0</v>
      </c>
      <c r="L50" s="4">
        <v>0.43559999999999999</v>
      </c>
      <c r="M50" s="4">
        <v>0</v>
      </c>
      <c r="N50" s="4">
        <v>0</v>
      </c>
      <c r="O50" s="4">
        <v>0</v>
      </c>
      <c r="P50" s="4">
        <v>0</v>
      </c>
      <c r="Q50" s="41">
        <v>5.8795999999999999</v>
      </c>
      <c r="R50" s="4">
        <v>5.8795999999999999</v>
      </c>
      <c r="S50" s="51" t="s">
        <v>69</v>
      </c>
    </row>
    <row r="51" spans="1:19" ht="13.5" thickBot="1" x14ac:dyDescent="0.25">
      <c r="A51" s="50" t="s">
        <v>87</v>
      </c>
      <c r="B51" s="39">
        <v>0.25924787153000001</v>
      </c>
      <c r="C51" s="40">
        <v>2.1603989293999998E-2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0.25924787153000001</v>
      </c>
      <c r="Q51" s="41">
        <v>0</v>
      </c>
      <c r="R51" s="4">
        <v>-0.25924787153000001</v>
      </c>
      <c r="S51" s="42">
        <v>0</v>
      </c>
    </row>
    <row r="52" spans="1:19" ht="13.5" thickBot="1" x14ac:dyDescent="0.25">
      <c r="A52" s="50" t="s">
        <v>297</v>
      </c>
      <c r="B52" s="39">
        <v>0</v>
      </c>
      <c r="C52" s="40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</v>
      </c>
      <c r="M52" s="4">
        <v>0</v>
      </c>
      <c r="N52" s="4">
        <v>6.4950000000000001</v>
      </c>
      <c r="O52" s="4">
        <v>0</v>
      </c>
      <c r="P52" s="4">
        <v>0</v>
      </c>
      <c r="Q52" s="41">
        <v>6.4950000000000001</v>
      </c>
      <c r="R52" s="4">
        <v>6.4950000000000001</v>
      </c>
      <c r="S52" s="51" t="s">
        <v>90</v>
      </c>
    </row>
    <row r="53" spans="1:19" ht="13.5" thickBot="1" x14ac:dyDescent="0.25">
      <c r="A53" s="50" t="s">
        <v>298</v>
      </c>
      <c r="B53" s="39">
        <v>4.7952537343759998</v>
      </c>
      <c r="C53" s="40">
        <v>0.399604477864</v>
      </c>
      <c r="D53" s="4">
        <v>0</v>
      </c>
      <c r="E53" s="4">
        <v>0.314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0</v>
      </c>
      <c r="M53" s="4">
        <v>0.76300000000000001</v>
      </c>
      <c r="N53" s="4">
        <v>0</v>
      </c>
      <c r="O53" s="4">
        <v>0</v>
      </c>
      <c r="P53" s="4">
        <v>4.7952537343759998</v>
      </c>
      <c r="Q53" s="41">
        <v>1.077</v>
      </c>
      <c r="R53" s="4">
        <v>-3.7182537343759998</v>
      </c>
      <c r="S53" s="42">
        <v>0.22459708279400001</v>
      </c>
    </row>
    <row r="54" spans="1:19" ht="13.5" thickBot="1" x14ac:dyDescent="0.25">
      <c r="A54" s="50" t="s">
        <v>89</v>
      </c>
      <c r="B54" s="39">
        <v>0</v>
      </c>
      <c r="C54" s="40">
        <v>0</v>
      </c>
      <c r="D54" s="4">
        <v>1.089</v>
      </c>
      <c r="E54" s="4">
        <v>0</v>
      </c>
      <c r="F54" s="4">
        <v>0</v>
      </c>
      <c r="G54" s="4">
        <v>0</v>
      </c>
      <c r="H54" s="4">
        <v>0.76229999999999998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</v>
      </c>
      <c r="Q54" s="41">
        <v>1.8512999999999999</v>
      </c>
      <c r="R54" s="4">
        <v>1.8512999999999999</v>
      </c>
      <c r="S54" s="51" t="s">
        <v>90</v>
      </c>
    </row>
    <row r="55" spans="1:19" ht="13.5" thickBot="1" x14ac:dyDescent="0.25">
      <c r="A55" s="50" t="s">
        <v>91</v>
      </c>
      <c r="B55" s="39">
        <v>5.658701189217</v>
      </c>
      <c r="C55" s="40">
        <v>0.47155843243399997</v>
      </c>
      <c r="D55" s="4">
        <v>0.25276999999999999</v>
      </c>
      <c r="E55" s="4">
        <v>0.5534</v>
      </c>
      <c r="F55" s="4">
        <v>0.1827</v>
      </c>
      <c r="G55" s="4">
        <v>4.2999999999999997E-2</v>
      </c>
      <c r="H55" s="4">
        <v>0</v>
      </c>
      <c r="I55" s="4">
        <v>0.13005</v>
      </c>
      <c r="J55" s="4">
        <v>0</v>
      </c>
      <c r="K55" s="4">
        <v>2.2919200000000002</v>
      </c>
      <c r="L55" s="4">
        <v>2.6660499999999998</v>
      </c>
      <c r="M55" s="4">
        <v>0.3846</v>
      </c>
      <c r="N55" s="4">
        <v>0.17319999999999999</v>
      </c>
      <c r="O55" s="4">
        <v>0</v>
      </c>
      <c r="P55" s="4">
        <v>5.658701189217</v>
      </c>
      <c r="Q55" s="41">
        <v>6.6776900000000001</v>
      </c>
      <c r="R55" s="4">
        <v>1.018988810782</v>
      </c>
      <c r="S55" s="42">
        <v>1.1800746808689999</v>
      </c>
    </row>
    <row r="56" spans="1:19" ht="13.5" thickBot="1" x14ac:dyDescent="0.25">
      <c r="A56" s="45" t="s">
        <v>92</v>
      </c>
      <c r="B56" s="46">
        <v>410.60104222595601</v>
      </c>
      <c r="C56" s="47">
        <v>34.216753518829002</v>
      </c>
      <c r="D56" s="3">
        <v>32.629989999999999</v>
      </c>
      <c r="E56" s="3">
        <v>38.62274</v>
      </c>
      <c r="F56" s="3">
        <v>37.253570000000003</v>
      </c>
      <c r="G56" s="3">
        <v>36.200609999999998</v>
      </c>
      <c r="H56" s="3">
        <v>28.434560000000001</v>
      </c>
      <c r="I56" s="3">
        <v>34.407359999999997</v>
      </c>
      <c r="J56" s="3">
        <v>33.774059999999999</v>
      </c>
      <c r="K56" s="3">
        <v>39.951970000000003</v>
      </c>
      <c r="L56" s="3">
        <v>26.156559999999999</v>
      </c>
      <c r="M56" s="3">
        <v>17.73789</v>
      </c>
      <c r="N56" s="3">
        <v>31.699459999999998</v>
      </c>
      <c r="O56" s="3">
        <v>34.81785</v>
      </c>
      <c r="P56" s="3">
        <v>410.60104222595601</v>
      </c>
      <c r="Q56" s="48">
        <v>391.68662000000103</v>
      </c>
      <c r="R56" s="3">
        <v>-18.914422225955001</v>
      </c>
      <c r="S56" s="49">
        <v>0.95393479246000001</v>
      </c>
    </row>
    <row r="57" spans="1:19" ht="13.5" thickBot="1" x14ac:dyDescent="0.25">
      <c r="A57" s="50" t="s">
        <v>93</v>
      </c>
      <c r="B57" s="39">
        <v>65.601042225954998</v>
      </c>
      <c r="C57" s="40">
        <v>5.466753518829</v>
      </c>
      <c r="D57" s="4">
        <v>1.2874399999999999</v>
      </c>
      <c r="E57" s="4">
        <v>11.2653</v>
      </c>
      <c r="F57" s="4">
        <v>2.2727400000000002</v>
      </c>
      <c r="G57" s="4">
        <v>0.95831999999999995</v>
      </c>
      <c r="H57" s="4">
        <v>6.1363599999999998</v>
      </c>
      <c r="I57" s="4">
        <v>5.5213099999999997</v>
      </c>
      <c r="J57" s="4">
        <v>0</v>
      </c>
      <c r="K57" s="4">
        <v>2.2457099999999999</v>
      </c>
      <c r="L57" s="4">
        <v>-1.0935999999999999</v>
      </c>
      <c r="M57" s="4">
        <v>0.53200000000000003</v>
      </c>
      <c r="N57" s="4">
        <v>-0.52864</v>
      </c>
      <c r="O57" s="4">
        <v>1.44591</v>
      </c>
      <c r="P57" s="4">
        <v>65.601042225954998</v>
      </c>
      <c r="Q57" s="41">
        <v>30.042850000000001</v>
      </c>
      <c r="R57" s="4">
        <v>-35.558192225954997</v>
      </c>
      <c r="S57" s="42">
        <v>0.45796299846100003</v>
      </c>
    </row>
    <row r="58" spans="1:19" ht="13.5" thickBot="1" x14ac:dyDescent="0.25">
      <c r="A58" s="50" t="s">
        <v>281</v>
      </c>
      <c r="B58" s="39">
        <v>0</v>
      </c>
      <c r="C58" s="40">
        <v>0</v>
      </c>
      <c r="D58" s="4">
        <v>0</v>
      </c>
      <c r="E58" s="4">
        <v>0</v>
      </c>
      <c r="F58" s="4">
        <v>0</v>
      </c>
      <c r="G58" s="4">
        <v>0</v>
      </c>
      <c r="H58" s="4">
        <v>0</v>
      </c>
      <c r="I58" s="4">
        <v>0</v>
      </c>
      <c r="J58" s="4">
        <v>1.1159399999999999</v>
      </c>
      <c r="K58" s="4">
        <v>1.488</v>
      </c>
      <c r="L58" s="4">
        <v>0</v>
      </c>
      <c r="M58" s="4">
        <v>1.1160000000000001</v>
      </c>
      <c r="N58" s="4">
        <v>1.1160000000000001</v>
      </c>
      <c r="O58" s="4">
        <v>1.488</v>
      </c>
      <c r="P58" s="4">
        <v>0</v>
      </c>
      <c r="Q58" s="41">
        <v>6.3239400000000003</v>
      </c>
      <c r="R58" s="4">
        <v>6.3239400000000003</v>
      </c>
      <c r="S58" s="51" t="s">
        <v>90</v>
      </c>
    </row>
    <row r="59" spans="1:19" ht="13.5" thickBot="1" x14ac:dyDescent="0.25">
      <c r="A59" s="50" t="s">
        <v>94</v>
      </c>
      <c r="B59" s="39">
        <v>0</v>
      </c>
      <c r="C59" s="40">
        <v>0</v>
      </c>
      <c r="D59" s="4">
        <v>0</v>
      </c>
      <c r="E59" s="4">
        <v>1.7424999999999999</v>
      </c>
      <c r="F59" s="4">
        <v>6.6792199999999999</v>
      </c>
      <c r="G59" s="4">
        <v>5.18</v>
      </c>
      <c r="H59" s="4">
        <v>-5.18</v>
      </c>
      <c r="I59" s="4">
        <v>0.25</v>
      </c>
      <c r="J59" s="4">
        <v>0</v>
      </c>
      <c r="K59" s="4">
        <v>0</v>
      </c>
      <c r="L59" s="4">
        <v>0</v>
      </c>
      <c r="M59" s="4">
        <v>0</v>
      </c>
      <c r="N59" s="4">
        <v>3.8961299999999999</v>
      </c>
      <c r="O59" s="4">
        <v>0</v>
      </c>
      <c r="P59" s="4">
        <v>0</v>
      </c>
      <c r="Q59" s="41">
        <v>12.56785</v>
      </c>
      <c r="R59" s="4">
        <v>12.56785</v>
      </c>
      <c r="S59" s="51" t="s">
        <v>69</v>
      </c>
    </row>
    <row r="60" spans="1:19" ht="13.5" thickBot="1" x14ac:dyDescent="0.25">
      <c r="A60" s="50" t="s">
        <v>95</v>
      </c>
      <c r="B60" s="39">
        <v>0</v>
      </c>
      <c r="C60" s="40">
        <v>0</v>
      </c>
      <c r="D60" s="4">
        <v>0</v>
      </c>
      <c r="E60" s="4">
        <v>0</v>
      </c>
      <c r="F60" s="4">
        <v>0</v>
      </c>
      <c r="G60" s="4">
        <v>-0.70799999999999996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1">
        <v>-0.70799999999999996</v>
      </c>
      <c r="R60" s="4">
        <v>-0.70799999999999996</v>
      </c>
      <c r="S60" s="51" t="s">
        <v>90</v>
      </c>
    </row>
    <row r="61" spans="1:19" ht="13.5" thickBot="1" x14ac:dyDescent="0.25">
      <c r="A61" s="50" t="s">
        <v>96</v>
      </c>
      <c r="B61" s="39">
        <v>14</v>
      </c>
      <c r="C61" s="40">
        <v>1.1666666666659999</v>
      </c>
      <c r="D61" s="4">
        <v>1.5336799999999999</v>
      </c>
      <c r="E61" s="4">
        <v>0.76229999999999998</v>
      </c>
      <c r="F61" s="4">
        <v>1.16669</v>
      </c>
      <c r="G61" s="4">
        <v>1.0415700000000001</v>
      </c>
      <c r="H61" s="4">
        <v>1.3277399999999999</v>
      </c>
      <c r="I61" s="4">
        <v>1.1343799999999999</v>
      </c>
      <c r="J61" s="4">
        <v>2.2696499999999999</v>
      </c>
      <c r="K61" s="4">
        <v>1.2341899999999999</v>
      </c>
      <c r="L61" s="4">
        <v>0</v>
      </c>
      <c r="M61" s="4">
        <v>0.26529000000000003</v>
      </c>
      <c r="N61" s="4">
        <v>1.4406600000000001</v>
      </c>
      <c r="O61" s="4">
        <v>2.33107</v>
      </c>
      <c r="P61" s="4">
        <v>14</v>
      </c>
      <c r="Q61" s="41">
        <v>14.50722</v>
      </c>
      <c r="R61" s="4">
        <v>0.50722</v>
      </c>
      <c r="S61" s="42">
        <v>1.03623</v>
      </c>
    </row>
    <row r="62" spans="1:19" ht="13.5" thickBot="1" x14ac:dyDescent="0.25">
      <c r="A62" s="50" t="s">
        <v>97</v>
      </c>
      <c r="B62" s="39">
        <v>2</v>
      </c>
      <c r="C62" s="40">
        <v>0.166666666666</v>
      </c>
      <c r="D62" s="4">
        <v>0</v>
      </c>
      <c r="E62" s="4">
        <v>0</v>
      </c>
      <c r="F62" s="4">
        <v>0.17587</v>
      </c>
      <c r="G62" s="4">
        <v>0.38605</v>
      </c>
      <c r="H62" s="4">
        <v>0.25657000000000002</v>
      </c>
      <c r="I62" s="4">
        <v>0.12867999999999999</v>
      </c>
      <c r="J62" s="4">
        <v>3.1137700000000001</v>
      </c>
      <c r="K62" s="4">
        <v>0.12867999999999999</v>
      </c>
      <c r="L62" s="4">
        <v>0</v>
      </c>
      <c r="M62" s="4">
        <v>0.12867999999999999</v>
      </c>
      <c r="N62" s="4">
        <v>0.12867999999999999</v>
      </c>
      <c r="O62" s="4">
        <v>0.38616</v>
      </c>
      <c r="P62" s="4">
        <v>2</v>
      </c>
      <c r="Q62" s="41">
        <v>4.8331400000000002</v>
      </c>
      <c r="R62" s="4">
        <v>2.8331400000000002</v>
      </c>
      <c r="S62" s="42">
        <v>2.4165700000000001</v>
      </c>
    </row>
    <row r="63" spans="1:19" ht="13.5" thickBot="1" x14ac:dyDescent="0.25">
      <c r="A63" s="50" t="s">
        <v>98</v>
      </c>
      <c r="B63" s="39">
        <v>329</v>
      </c>
      <c r="C63" s="40">
        <v>27.416666666666</v>
      </c>
      <c r="D63" s="4">
        <v>29.808869999999999</v>
      </c>
      <c r="E63" s="4">
        <v>24.852640000000001</v>
      </c>
      <c r="F63" s="4">
        <v>26.959050000000001</v>
      </c>
      <c r="G63" s="4">
        <v>29.342669999999998</v>
      </c>
      <c r="H63" s="4">
        <v>25.893889999999999</v>
      </c>
      <c r="I63" s="4">
        <v>27.372990000000001</v>
      </c>
      <c r="J63" s="4">
        <v>27.274699999999999</v>
      </c>
      <c r="K63" s="4">
        <v>34.85539</v>
      </c>
      <c r="L63" s="4">
        <v>27.250160000000001</v>
      </c>
      <c r="M63" s="4">
        <v>15.695919999999999</v>
      </c>
      <c r="N63" s="4">
        <v>25.646629999999998</v>
      </c>
      <c r="O63" s="4">
        <v>29.166709999999998</v>
      </c>
      <c r="P63" s="4">
        <v>329</v>
      </c>
      <c r="Q63" s="41">
        <v>324.11962</v>
      </c>
      <c r="R63" s="4">
        <v>-4.8803799999989996</v>
      </c>
      <c r="S63" s="42">
        <v>0.98516601823700001</v>
      </c>
    </row>
    <row r="64" spans="1:19" ht="13.5" thickBot="1" x14ac:dyDescent="0.25">
      <c r="A64" s="45" t="s">
        <v>269</v>
      </c>
      <c r="B64" s="46">
        <v>0</v>
      </c>
      <c r="C64" s="47">
        <v>0</v>
      </c>
      <c r="D64" s="3">
        <v>0</v>
      </c>
      <c r="E64" s="3">
        <v>0</v>
      </c>
      <c r="F64" s="3">
        <v>0</v>
      </c>
      <c r="G64" s="3">
        <v>0</v>
      </c>
      <c r="H64" s="3">
        <v>5.18</v>
      </c>
      <c r="I64" s="3">
        <v>0</v>
      </c>
      <c r="J64" s="3">
        <v>12.689</v>
      </c>
      <c r="K64" s="3">
        <v>0</v>
      </c>
      <c r="L64" s="3">
        <v>0.29899999999999999</v>
      </c>
      <c r="M64" s="3">
        <v>0</v>
      </c>
      <c r="N64" s="3">
        <v>0</v>
      </c>
      <c r="O64" s="3">
        <v>0</v>
      </c>
      <c r="P64" s="3">
        <v>0</v>
      </c>
      <c r="Q64" s="48">
        <v>18.167999999999999</v>
      </c>
      <c r="R64" s="3">
        <v>18.167999999999999</v>
      </c>
      <c r="S64" s="55" t="s">
        <v>69</v>
      </c>
    </row>
    <row r="65" spans="1:19" ht="13.5" thickBot="1" x14ac:dyDescent="0.25">
      <c r="A65" s="50" t="s">
        <v>270</v>
      </c>
      <c r="B65" s="39">
        <v>0</v>
      </c>
      <c r="C65" s="40">
        <v>0</v>
      </c>
      <c r="D65" s="4">
        <v>0</v>
      </c>
      <c r="E65" s="4">
        <v>0</v>
      </c>
      <c r="F65" s="4">
        <v>0</v>
      </c>
      <c r="G65" s="4">
        <v>0</v>
      </c>
      <c r="H65" s="4">
        <v>5.18</v>
      </c>
      <c r="I65" s="4">
        <v>0</v>
      </c>
      <c r="J65" s="4">
        <v>12.689</v>
      </c>
      <c r="K65" s="4">
        <v>0</v>
      </c>
      <c r="L65" s="4">
        <v>0.29899999999999999</v>
      </c>
      <c r="M65" s="4">
        <v>0</v>
      </c>
      <c r="N65" s="4">
        <v>0</v>
      </c>
      <c r="O65" s="4">
        <v>0</v>
      </c>
      <c r="P65" s="4">
        <v>0</v>
      </c>
      <c r="Q65" s="41">
        <v>18.167999999999999</v>
      </c>
      <c r="R65" s="4">
        <v>18.167999999999999</v>
      </c>
      <c r="S65" s="51" t="s">
        <v>69</v>
      </c>
    </row>
    <row r="66" spans="1:19" ht="13.5" thickBot="1" x14ac:dyDescent="0.25">
      <c r="A66" s="44" t="s">
        <v>99</v>
      </c>
      <c r="B66" s="39">
        <v>814.1296172177</v>
      </c>
      <c r="C66" s="40">
        <v>67.844134768141004</v>
      </c>
      <c r="D66" s="4">
        <v>100.26</v>
      </c>
      <c r="E66" s="4">
        <v>89.817999999999998</v>
      </c>
      <c r="F66" s="4">
        <v>9.234</v>
      </c>
      <c r="G66" s="4">
        <v>40.759</v>
      </c>
      <c r="H66" s="4">
        <v>36.420999999999999</v>
      </c>
      <c r="I66" s="4">
        <v>32.057000000000002</v>
      </c>
      <c r="J66" s="4">
        <v>39.014000000000003</v>
      </c>
      <c r="K66" s="4">
        <v>35.847999999999999</v>
      </c>
      <c r="L66" s="4">
        <v>36.01</v>
      </c>
      <c r="M66" s="4">
        <v>50.801000000000002</v>
      </c>
      <c r="N66" s="4">
        <v>55.631</v>
      </c>
      <c r="O66" s="4">
        <v>57.436999999999998</v>
      </c>
      <c r="P66" s="4">
        <v>814.1296172177</v>
      </c>
      <c r="Q66" s="41">
        <v>583.29000000000099</v>
      </c>
      <c r="R66" s="4">
        <v>-230.83961721769899</v>
      </c>
      <c r="S66" s="42">
        <v>0.71645839638300002</v>
      </c>
    </row>
    <row r="67" spans="1:19" ht="13.5" thickBot="1" x14ac:dyDescent="0.25">
      <c r="A67" s="45" t="s">
        <v>100</v>
      </c>
      <c r="B67" s="46">
        <v>814.1296172177</v>
      </c>
      <c r="C67" s="47">
        <v>67.844134768141004</v>
      </c>
      <c r="D67" s="3">
        <v>100.26</v>
      </c>
      <c r="E67" s="3">
        <v>89.817999999999998</v>
      </c>
      <c r="F67" s="3">
        <v>9.234</v>
      </c>
      <c r="G67" s="3">
        <v>40.759</v>
      </c>
      <c r="H67" s="3">
        <v>36.420999999999999</v>
      </c>
      <c r="I67" s="3">
        <v>32.057000000000002</v>
      </c>
      <c r="J67" s="3">
        <v>39.014000000000003</v>
      </c>
      <c r="K67" s="3">
        <v>35.847999999999999</v>
      </c>
      <c r="L67" s="3">
        <v>36.01</v>
      </c>
      <c r="M67" s="3">
        <v>50.801000000000002</v>
      </c>
      <c r="N67" s="3">
        <v>55.631</v>
      </c>
      <c r="O67" s="3">
        <v>57.436999999999998</v>
      </c>
      <c r="P67" s="3">
        <v>814.1296172177</v>
      </c>
      <c r="Q67" s="48">
        <v>583.29000000000099</v>
      </c>
      <c r="R67" s="3">
        <v>-230.83961721769899</v>
      </c>
      <c r="S67" s="49">
        <v>0.71645839638300002</v>
      </c>
    </row>
    <row r="68" spans="1:19" ht="13.5" thickBot="1" x14ac:dyDescent="0.25">
      <c r="A68" s="50" t="s">
        <v>101</v>
      </c>
      <c r="B68" s="39">
        <v>199.51245789035099</v>
      </c>
      <c r="C68" s="40">
        <v>16.626038157528999</v>
      </c>
      <c r="D68" s="4">
        <v>16.989999999999998</v>
      </c>
      <c r="E68" s="4">
        <v>15.617000000000001</v>
      </c>
      <c r="F68" s="4">
        <v>-40.026000000000003</v>
      </c>
      <c r="G68" s="4">
        <v>10.683999999999999</v>
      </c>
      <c r="H68" s="4">
        <v>11.534000000000001</v>
      </c>
      <c r="I68" s="4">
        <v>12.115</v>
      </c>
      <c r="J68" s="4">
        <v>12.292</v>
      </c>
      <c r="K68" s="4">
        <v>12.46</v>
      </c>
      <c r="L68" s="4">
        <v>10.877000000000001</v>
      </c>
      <c r="M68" s="4">
        <v>13.4</v>
      </c>
      <c r="N68" s="4">
        <v>11.872</v>
      </c>
      <c r="O68" s="4">
        <v>11.56</v>
      </c>
      <c r="P68" s="4">
        <v>199.51245789035099</v>
      </c>
      <c r="Q68" s="41">
        <v>99.375</v>
      </c>
      <c r="R68" s="4">
        <v>-100.137457890351</v>
      </c>
      <c r="S68" s="42">
        <v>0.49808919729000001</v>
      </c>
    </row>
    <row r="69" spans="1:19" ht="13.5" thickBot="1" x14ac:dyDescent="0.25">
      <c r="A69" s="50" t="s">
        <v>102</v>
      </c>
      <c r="B69" s="39">
        <v>169</v>
      </c>
      <c r="C69" s="40">
        <v>14.083333333333</v>
      </c>
      <c r="D69" s="4">
        <v>23.768000000000001</v>
      </c>
      <c r="E69" s="4">
        <v>13.589</v>
      </c>
      <c r="F69" s="4">
        <v>14.898999999999999</v>
      </c>
      <c r="G69" s="4">
        <v>14.911</v>
      </c>
      <c r="H69" s="4">
        <v>14.98</v>
      </c>
      <c r="I69" s="4">
        <v>10.775</v>
      </c>
      <c r="J69" s="4">
        <v>17.731000000000002</v>
      </c>
      <c r="K69" s="4">
        <v>15.036</v>
      </c>
      <c r="L69" s="4">
        <v>13.81</v>
      </c>
      <c r="M69" s="4">
        <v>17.379000000000001</v>
      </c>
      <c r="N69" s="4">
        <v>16.7</v>
      </c>
      <c r="O69" s="4">
        <v>10.271000000000001</v>
      </c>
      <c r="P69" s="4">
        <v>169</v>
      </c>
      <c r="Q69" s="41">
        <v>183.84899999999999</v>
      </c>
      <c r="R69" s="4">
        <v>14.849</v>
      </c>
      <c r="S69" s="42">
        <v>1.0878639053250001</v>
      </c>
    </row>
    <row r="70" spans="1:19" ht="13.5" thickBot="1" x14ac:dyDescent="0.25">
      <c r="A70" s="50" t="s">
        <v>103</v>
      </c>
      <c r="B70" s="39">
        <v>445.61715932734899</v>
      </c>
      <c r="C70" s="40">
        <v>37.134763277278999</v>
      </c>
      <c r="D70" s="4">
        <v>59.502000000000002</v>
      </c>
      <c r="E70" s="4">
        <v>60.612000000000002</v>
      </c>
      <c r="F70" s="4">
        <v>34.360999999999997</v>
      </c>
      <c r="G70" s="4">
        <v>15.164</v>
      </c>
      <c r="H70" s="4">
        <v>9.907</v>
      </c>
      <c r="I70" s="4">
        <v>9.1669999999999998</v>
      </c>
      <c r="J70" s="4">
        <v>8.9909999999999997</v>
      </c>
      <c r="K70" s="4">
        <v>8.3520000000000003</v>
      </c>
      <c r="L70" s="4">
        <v>11.323</v>
      </c>
      <c r="M70" s="4">
        <v>20.021999999999998</v>
      </c>
      <c r="N70" s="4">
        <v>27.059000000000001</v>
      </c>
      <c r="O70" s="4">
        <v>35.606000000000002</v>
      </c>
      <c r="P70" s="4">
        <v>445.61715932734899</v>
      </c>
      <c r="Q70" s="41">
        <v>300.066000000001</v>
      </c>
      <c r="R70" s="4">
        <v>-145.55115932734901</v>
      </c>
      <c r="S70" s="42">
        <v>0.67337173562300001</v>
      </c>
    </row>
    <row r="71" spans="1:19" ht="13.5" thickBot="1" x14ac:dyDescent="0.25">
      <c r="A71" s="52" t="s">
        <v>104</v>
      </c>
      <c r="B71" s="46">
        <v>1814.8220734102399</v>
      </c>
      <c r="C71" s="47">
        <v>151.23517278418601</v>
      </c>
      <c r="D71" s="3">
        <v>104.34227</v>
      </c>
      <c r="E71" s="3">
        <v>79.37576</v>
      </c>
      <c r="F71" s="3">
        <v>128.69358</v>
      </c>
      <c r="G71" s="3">
        <v>95.942220000000006</v>
      </c>
      <c r="H71" s="3">
        <v>99.643969999999996</v>
      </c>
      <c r="I71" s="3">
        <v>99.585570000000004</v>
      </c>
      <c r="J71" s="3">
        <v>82.420879999999997</v>
      </c>
      <c r="K71" s="3">
        <v>66.346760000000003</v>
      </c>
      <c r="L71" s="3">
        <v>86.248509999999996</v>
      </c>
      <c r="M71" s="3">
        <v>119.72376000000099</v>
      </c>
      <c r="N71" s="3">
        <v>68.959879999999998</v>
      </c>
      <c r="O71" s="3">
        <v>114.36967000000099</v>
      </c>
      <c r="P71" s="3">
        <v>1814.8220734102399</v>
      </c>
      <c r="Q71" s="48">
        <v>1145.65283</v>
      </c>
      <c r="R71" s="3">
        <v>-669.16924341023503</v>
      </c>
      <c r="S71" s="49">
        <v>0.63127556512799998</v>
      </c>
    </row>
    <row r="72" spans="1:19" ht="13.5" thickBot="1" x14ac:dyDescent="0.25">
      <c r="A72" s="44" t="s">
        <v>105</v>
      </c>
      <c r="B72" s="39">
        <v>838.55759321449398</v>
      </c>
      <c r="C72" s="40">
        <v>69.879799434540999</v>
      </c>
      <c r="D72" s="4">
        <v>20.35117</v>
      </c>
      <c r="E72" s="4">
        <v>5.1537499999999996</v>
      </c>
      <c r="F72" s="4">
        <v>24.754799999999999</v>
      </c>
      <c r="G72" s="4">
        <v>13.59305</v>
      </c>
      <c r="H72" s="4">
        <v>22.139900000000001</v>
      </c>
      <c r="I72" s="4">
        <v>17.590900000000001</v>
      </c>
      <c r="J72" s="4">
        <v>5.9476000000000004</v>
      </c>
      <c r="K72" s="4">
        <v>3.74411</v>
      </c>
      <c r="L72" s="4">
        <v>10.60183</v>
      </c>
      <c r="M72" s="4">
        <v>12.76445</v>
      </c>
      <c r="N72" s="4">
        <v>1.6130599999999999</v>
      </c>
      <c r="O72" s="4">
        <v>20.481100000000001</v>
      </c>
      <c r="P72" s="4">
        <v>838.55759321449398</v>
      </c>
      <c r="Q72" s="41">
        <v>158.73571999999999</v>
      </c>
      <c r="R72" s="4">
        <v>-679.82187321449305</v>
      </c>
      <c r="S72" s="42">
        <v>0.18929614529</v>
      </c>
    </row>
    <row r="73" spans="1:19" ht="13.5" thickBot="1" x14ac:dyDescent="0.25">
      <c r="A73" s="53" t="s">
        <v>106</v>
      </c>
      <c r="B73" s="39">
        <v>838.55759321449398</v>
      </c>
      <c r="C73" s="40">
        <v>69.879799434540999</v>
      </c>
      <c r="D73" s="4">
        <v>20.35117</v>
      </c>
      <c r="E73" s="4">
        <v>5.1537499999999996</v>
      </c>
      <c r="F73" s="4">
        <v>24.754799999999999</v>
      </c>
      <c r="G73" s="4">
        <v>13.59305</v>
      </c>
      <c r="H73" s="4">
        <v>22.139900000000001</v>
      </c>
      <c r="I73" s="4">
        <v>17.590900000000001</v>
      </c>
      <c r="J73" s="4">
        <v>5.9476000000000004</v>
      </c>
      <c r="K73" s="4">
        <v>3.74411</v>
      </c>
      <c r="L73" s="4">
        <v>10.60183</v>
      </c>
      <c r="M73" s="4">
        <v>12.76445</v>
      </c>
      <c r="N73" s="4">
        <v>1.6130599999999999</v>
      </c>
      <c r="O73" s="4">
        <v>20.481100000000001</v>
      </c>
      <c r="P73" s="4">
        <v>838.55759321449398</v>
      </c>
      <c r="Q73" s="41">
        <v>158.73571999999999</v>
      </c>
      <c r="R73" s="4">
        <v>-679.82187321449305</v>
      </c>
      <c r="S73" s="42">
        <v>0.18929614529</v>
      </c>
    </row>
    <row r="74" spans="1:19" ht="13.5" thickBot="1" x14ac:dyDescent="0.25">
      <c r="A74" s="50" t="s">
        <v>299</v>
      </c>
      <c r="B74" s="39">
        <v>81.743977379157997</v>
      </c>
      <c r="C74" s="40">
        <v>6.8119981149289996</v>
      </c>
      <c r="D74" s="4">
        <v>0</v>
      </c>
      <c r="E74" s="4">
        <v>2.5291399999999999</v>
      </c>
      <c r="F74" s="4">
        <v>22.65671</v>
      </c>
      <c r="G74" s="4">
        <v>11.53</v>
      </c>
      <c r="H74" s="4">
        <v>20.117460000000001</v>
      </c>
      <c r="I74" s="4">
        <v>12.30667</v>
      </c>
      <c r="J74" s="4">
        <v>0</v>
      </c>
      <c r="K74" s="4">
        <v>0</v>
      </c>
      <c r="L74" s="4">
        <v>0</v>
      </c>
      <c r="M74" s="4">
        <v>10.348000000000001</v>
      </c>
      <c r="N74" s="4">
        <v>0.79859999999999998</v>
      </c>
      <c r="O74" s="4">
        <v>20.481100000000001</v>
      </c>
      <c r="P74" s="4">
        <v>81.743977379157997</v>
      </c>
      <c r="Q74" s="41">
        <v>100.76768</v>
      </c>
      <c r="R74" s="4">
        <v>19.023702620841998</v>
      </c>
      <c r="S74" s="42">
        <v>1.232722987439</v>
      </c>
    </row>
    <row r="75" spans="1:19" ht="13.5" thickBot="1" x14ac:dyDescent="0.25">
      <c r="A75" s="50" t="s">
        <v>300</v>
      </c>
      <c r="B75" s="39">
        <v>106.393433658183</v>
      </c>
      <c r="C75" s="40">
        <v>8.8661194715150007</v>
      </c>
      <c r="D75" s="4">
        <v>6.0458999999999996</v>
      </c>
      <c r="E75" s="4">
        <v>0</v>
      </c>
      <c r="F75" s="4">
        <v>0.13896</v>
      </c>
      <c r="G75" s="4">
        <v>0.13855999999999999</v>
      </c>
      <c r="H75" s="4">
        <v>0.13696</v>
      </c>
      <c r="I75" s="4">
        <v>3.3919999999999999</v>
      </c>
      <c r="J75" s="4">
        <v>3.16113</v>
      </c>
      <c r="K75" s="4">
        <v>0</v>
      </c>
      <c r="L75" s="4">
        <v>0</v>
      </c>
      <c r="M75" s="4">
        <v>0.42599999999999999</v>
      </c>
      <c r="N75" s="4">
        <v>0.35949999999999999</v>
      </c>
      <c r="O75" s="4">
        <v>0</v>
      </c>
      <c r="P75" s="4">
        <v>106.393433658183</v>
      </c>
      <c r="Q75" s="41">
        <v>13.799010000000001</v>
      </c>
      <c r="R75" s="4">
        <v>-92.594423658183004</v>
      </c>
      <c r="S75" s="42">
        <v>0.12969794775400001</v>
      </c>
    </row>
    <row r="76" spans="1:19" ht="13.5" thickBot="1" x14ac:dyDescent="0.25">
      <c r="A76" s="50" t="s">
        <v>109</v>
      </c>
      <c r="B76" s="39">
        <v>593.30619393268398</v>
      </c>
      <c r="C76" s="40">
        <v>49.442182827723002</v>
      </c>
      <c r="D76" s="4">
        <v>0</v>
      </c>
      <c r="E76" s="4">
        <v>0.72358</v>
      </c>
      <c r="F76" s="4">
        <v>0</v>
      </c>
      <c r="G76" s="4">
        <v>0</v>
      </c>
      <c r="H76" s="4">
        <v>0.97555999999999998</v>
      </c>
      <c r="I76" s="4">
        <v>0</v>
      </c>
      <c r="J76" s="4">
        <v>0.45979999999999999</v>
      </c>
      <c r="K76" s="4">
        <v>0</v>
      </c>
      <c r="L76" s="4">
        <v>7.8684799999999999</v>
      </c>
      <c r="M76" s="4">
        <v>0</v>
      </c>
      <c r="N76" s="4">
        <v>0</v>
      </c>
      <c r="O76" s="4">
        <v>0</v>
      </c>
      <c r="P76" s="4">
        <v>593.30619393268398</v>
      </c>
      <c r="Q76" s="41">
        <v>10.027419999999999</v>
      </c>
      <c r="R76" s="4">
        <v>-583.27877393268398</v>
      </c>
      <c r="S76" s="42">
        <v>1.6900919124000002E-2</v>
      </c>
    </row>
    <row r="77" spans="1:19" ht="13.5" thickBot="1" x14ac:dyDescent="0.25">
      <c r="A77" s="50" t="s">
        <v>110</v>
      </c>
      <c r="B77" s="39">
        <v>57.113988244467997</v>
      </c>
      <c r="C77" s="40">
        <v>4.759499020372</v>
      </c>
      <c r="D77" s="4">
        <v>14.30527</v>
      </c>
      <c r="E77" s="4">
        <v>1.90103</v>
      </c>
      <c r="F77" s="4">
        <v>1.95913</v>
      </c>
      <c r="G77" s="4">
        <v>1.92449</v>
      </c>
      <c r="H77" s="4">
        <v>0.90991999999999995</v>
      </c>
      <c r="I77" s="4">
        <v>1.8922300000000001</v>
      </c>
      <c r="J77" s="4">
        <v>2.32667</v>
      </c>
      <c r="K77" s="4">
        <v>3.74411</v>
      </c>
      <c r="L77" s="4">
        <v>2.7333500000000002</v>
      </c>
      <c r="M77" s="4">
        <v>1.9904500000000001</v>
      </c>
      <c r="N77" s="4">
        <v>0.45495999999999998</v>
      </c>
      <c r="O77" s="4">
        <v>0</v>
      </c>
      <c r="P77" s="4">
        <v>57.113988244467997</v>
      </c>
      <c r="Q77" s="41">
        <v>34.14161</v>
      </c>
      <c r="R77" s="4">
        <v>-22.972378244468</v>
      </c>
      <c r="S77" s="42">
        <v>0.59778017696499997</v>
      </c>
    </row>
    <row r="78" spans="1:19" ht="13.5" thickBot="1" x14ac:dyDescent="0.25">
      <c r="A78" s="54" t="s">
        <v>111</v>
      </c>
      <c r="B78" s="46">
        <v>0</v>
      </c>
      <c r="C78" s="47">
        <v>0</v>
      </c>
      <c r="D78" s="3">
        <v>0.23400000000000001</v>
      </c>
      <c r="E78" s="3">
        <v>0</v>
      </c>
      <c r="F78" s="3">
        <v>17.745999999999999</v>
      </c>
      <c r="G78" s="3">
        <v>10.252000000000001</v>
      </c>
      <c r="H78" s="3">
        <v>3.0179999999999998</v>
      </c>
      <c r="I78" s="3">
        <v>3.7850000000000001</v>
      </c>
      <c r="J78" s="3">
        <v>0</v>
      </c>
      <c r="K78" s="3">
        <v>0</v>
      </c>
      <c r="L78" s="3">
        <v>23.094000000000001</v>
      </c>
      <c r="M78" s="3">
        <v>16.023</v>
      </c>
      <c r="N78" s="3">
        <v>0</v>
      </c>
      <c r="O78" s="3">
        <v>22.664000000000001</v>
      </c>
      <c r="P78" s="3">
        <v>0</v>
      </c>
      <c r="Q78" s="48">
        <v>96.816000000000003</v>
      </c>
      <c r="R78" s="3">
        <v>96.816000000000003</v>
      </c>
      <c r="S78" s="55" t="s">
        <v>69</v>
      </c>
    </row>
    <row r="79" spans="1:19" ht="13.5" thickBot="1" x14ac:dyDescent="0.25">
      <c r="A79" s="45" t="s">
        <v>112</v>
      </c>
      <c r="B79" s="46">
        <v>0</v>
      </c>
      <c r="C79" s="47">
        <v>0</v>
      </c>
      <c r="D79" s="3">
        <v>0.23400000000000001</v>
      </c>
      <c r="E79" s="3">
        <v>0</v>
      </c>
      <c r="F79" s="3">
        <v>1.4670000000000001</v>
      </c>
      <c r="G79" s="3">
        <v>10.252000000000001</v>
      </c>
      <c r="H79" s="3">
        <v>3.0179999999999998</v>
      </c>
      <c r="I79" s="3">
        <v>0</v>
      </c>
      <c r="J79" s="3">
        <v>0</v>
      </c>
      <c r="K79" s="3">
        <v>0</v>
      </c>
      <c r="L79" s="3">
        <v>2.99</v>
      </c>
      <c r="M79" s="3">
        <v>0.12</v>
      </c>
      <c r="N79" s="3">
        <v>0</v>
      </c>
      <c r="O79" s="3">
        <v>22.664000000000001</v>
      </c>
      <c r="P79" s="3">
        <v>0</v>
      </c>
      <c r="Q79" s="48">
        <v>40.744999999999997</v>
      </c>
      <c r="R79" s="3">
        <v>40.744999999999997</v>
      </c>
      <c r="S79" s="55" t="s">
        <v>69</v>
      </c>
    </row>
    <row r="80" spans="1:19" ht="13.5" thickBot="1" x14ac:dyDescent="0.25">
      <c r="A80" s="50" t="s">
        <v>113</v>
      </c>
      <c r="B80" s="39">
        <v>0</v>
      </c>
      <c r="C80" s="40">
        <v>0</v>
      </c>
      <c r="D80" s="4">
        <v>0.23400000000000001</v>
      </c>
      <c r="E80" s="4">
        <v>0</v>
      </c>
      <c r="F80" s="4">
        <v>1.4670000000000001</v>
      </c>
      <c r="G80" s="4">
        <v>10.252000000000001</v>
      </c>
      <c r="H80" s="4">
        <v>3.0179999999999998</v>
      </c>
      <c r="I80" s="4">
        <v>0</v>
      </c>
      <c r="J80" s="4">
        <v>0</v>
      </c>
      <c r="K80" s="4">
        <v>0</v>
      </c>
      <c r="L80" s="4">
        <v>2.99</v>
      </c>
      <c r="M80" s="4">
        <v>0.12</v>
      </c>
      <c r="N80" s="4">
        <v>0</v>
      </c>
      <c r="O80" s="4">
        <v>22.664000000000001</v>
      </c>
      <c r="P80" s="4">
        <v>0</v>
      </c>
      <c r="Q80" s="41">
        <v>40.744999999999997</v>
      </c>
      <c r="R80" s="4">
        <v>40.744999999999997</v>
      </c>
      <c r="S80" s="51" t="s">
        <v>69</v>
      </c>
    </row>
    <row r="81" spans="1:19" ht="13.5" thickBot="1" x14ac:dyDescent="0.25">
      <c r="A81" s="45" t="s">
        <v>114</v>
      </c>
      <c r="B81" s="46">
        <v>0</v>
      </c>
      <c r="C81" s="47">
        <v>0</v>
      </c>
      <c r="D81" s="3">
        <v>0</v>
      </c>
      <c r="E81" s="3">
        <v>0</v>
      </c>
      <c r="F81" s="3">
        <v>16.279</v>
      </c>
      <c r="G81" s="3">
        <v>0</v>
      </c>
      <c r="H81" s="3">
        <v>0</v>
      </c>
      <c r="I81" s="3">
        <v>3.7850000000000001</v>
      </c>
      <c r="J81" s="3">
        <v>0</v>
      </c>
      <c r="K81" s="3">
        <v>0</v>
      </c>
      <c r="L81" s="3">
        <v>20.103999999999999</v>
      </c>
      <c r="M81" s="3">
        <v>15.903</v>
      </c>
      <c r="N81" s="3">
        <v>0</v>
      </c>
      <c r="O81" s="3">
        <v>0</v>
      </c>
      <c r="P81" s="3">
        <v>0</v>
      </c>
      <c r="Q81" s="48">
        <v>56.070999999999998</v>
      </c>
      <c r="R81" s="3">
        <v>56.070999999999998</v>
      </c>
      <c r="S81" s="55" t="s">
        <v>69</v>
      </c>
    </row>
    <row r="82" spans="1:19" ht="13.5" thickBot="1" x14ac:dyDescent="0.25">
      <c r="A82" s="50" t="s">
        <v>278</v>
      </c>
      <c r="B82" s="39">
        <v>0</v>
      </c>
      <c r="C82" s="40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3.7850000000000001</v>
      </c>
      <c r="J82" s="4">
        <v>0</v>
      </c>
      <c r="K82" s="4">
        <v>0</v>
      </c>
      <c r="L82" s="4">
        <v>20.103999999999999</v>
      </c>
      <c r="M82" s="4">
        <v>15.903</v>
      </c>
      <c r="N82" s="4">
        <v>0</v>
      </c>
      <c r="O82" s="4">
        <v>0</v>
      </c>
      <c r="P82" s="4">
        <v>0</v>
      </c>
      <c r="Q82" s="41">
        <v>39.792000000000002</v>
      </c>
      <c r="R82" s="4">
        <v>39.792000000000002</v>
      </c>
      <c r="S82" s="51" t="s">
        <v>69</v>
      </c>
    </row>
    <row r="83" spans="1:19" ht="13.5" thickBot="1" x14ac:dyDescent="0.25">
      <c r="A83" s="50" t="s">
        <v>115</v>
      </c>
      <c r="B83" s="39">
        <v>0</v>
      </c>
      <c r="C83" s="40">
        <v>0</v>
      </c>
      <c r="D83" s="4">
        <v>0</v>
      </c>
      <c r="E83" s="4">
        <v>0</v>
      </c>
      <c r="F83" s="4">
        <v>16.279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1">
        <v>16.279</v>
      </c>
      <c r="R83" s="4">
        <v>16.279</v>
      </c>
      <c r="S83" s="51" t="s">
        <v>69</v>
      </c>
    </row>
    <row r="84" spans="1:19" ht="13.5" thickBot="1" x14ac:dyDescent="0.25">
      <c r="A84" s="44" t="s">
        <v>116</v>
      </c>
      <c r="B84" s="39">
        <v>976.26448019574298</v>
      </c>
      <c r="C84" s="40">
        <v>81.355373349645006</v>
      </c>
      <c r="D84" s="4">
        <v>83.757099999999994</v>
      </c>
      <c r="E84" s="4">
        <v>74.222009999999997</v>
      </c>
      <c r="F84" s="4">
        <v>86.192779999999999</v>
      </c>
      <c r="G84" s="4">
        <v>72.097170000000006</v>
      </c>
      <c r="H84" s="4">
        <v>74.486069999999998</v>
      </c>
      <c r="I84" s="4">
        <v>78.209670000000003</v>
      </c>
      <c r="J84" s="4">
        <v>76.473280000000003</v>
      </c>
      <c r="K84" s="4">
        <v>62.602649999999997</v>
      </c>
      <c r="L84" s="4">
        <v>52.552680000000002</v>
      </c>
      <c r="M84" s="4">
        <v>90.936310000000006</v>
      </c>
      <c r="N84" s="4">
        <v>67.346819999999994</v>
      </c>
      <c r="O84" s="4">
        <v>71.22457</v>
      </c>
      <c r="P84" s="4">
        <v>976.26448019574298</v>
      </c>
      <c r="Q84" s="41">
        <v>890.101110000002</v>
      </c>
      <c r="R84" s="4">
        <v>-86.163370195740995</v>
      </c>
      <c r="S84" s="42">
        <v>0.91174177495499997</v>
      </c>
    </row>
    <row r="85" spans="1:19" ht="13.5" thickBot="1" x14ac:dyDescent="0.25">
      <c r="A85" s="45" t="s">
        <v>117</v>
      </c>
      <c r="B85" s="46">
        <v>3.6965248910390001</v>
      </c>
      <c r="C85" s="47">
        <v>0.308043740919</v>
      </c>
      <c r="D85" s="3">
        <v>-8.8800000000000007E-3</v>
      </c>
      <c r="E85" s="3">
        <v>0.26879999999999998</v>
      </c>
      <c r="F85" s="3">
        <v>0.26879999999999998</v>
      </c>
      <c r="G85" s="3">
        <v>0.19067000000000001</v>
      </c>
      <c r="H85" s="3">
        <v>0.24926999999999999</v>
      </c>
      <c r="I85" s="3">
        <v>0.24926999999999999</v>
      </c>
      <c r="J85" s="3">
        <v>1.2522899999999999</v>
      </c>
      <c r="K85" s="3">
        <v>0.50002000000000002</v>
      </c>
      <c r="L85" s="3">
        <v>0.50002000000000002</v>
      </c>
      <c r="M85" s="3">
        <v>0.17172999999999999</v>
      </c>
      <c r="N85" s="3">
        <v>0.41794999999999999</v>
      </c>
      <c r="O85" s="3">
        <v>0.41794999999999999</v>
      </c>
      <c r="P85" s="3">
        <v>3.6965248910390001</v>
      </c>
      <c r="Q85" s="48">
        <v>4.4778900000000004</v>
      </c>
      <c r="R85" s="3">
        <v>0.78136510896</v>
      </c>
      <c r="S85" s="49">
        <v>1.211378289607</v>
      </c>
    </row>
    <row r="86" spans="1:19" ht="13.5" thickBot="1" x14ac:dyDescent="0.25">
      <c r="A86" s="50" t="s">
        <v>118</v>
      </c>
      <c r="B86" s="39">
        <v>3.6965248910390001</v>
      </c>
      <c r="C86" s="40">
        <v>0.308043740919</v>
      </c>
      <c r="D86" s="4">
        <v>-8.8800000000000007E-3</v>
      </c>
      <c r="E86" s="4">
        <v>0.26879999999999998</v>
      </c>
      <c r="F86" s="4">
        <v>0.26879999999999998</v>
      </c>
      <c r="G86" s="4">
        <v>0.19067000000000001</v>
      </c>
      <c r="H86" s="4">
        <v>0.24926999999999999</v>
      </c>
      <c r="I86" s="4">
        <v>0.24926999999999999</v>
      </c>
      <c r="J86" s="4">
        <v>1.2522899999999999</v>
      </c>
      <c r="K86" s="4">
        <v>0.50002000000000002</v>
      </c>
      <c r="L86" s="4">
        <v>0.50002000000000002</v>
      </c>
      <c r="M86" s="4">
        <v>0.17172999999999999</v>
      </c>
      <c r="N86" s="4">
        <v>0.41794999999999999</v>
      </c>
      <c r="O86" s="4">
        <v>0.41794999999999999</v>
      </c>
      <c r="P86" s="4">
        <v>3.6965248910390001</v>
      </c>
      <c r="Q86" s="41">
        <v>4.4778900000000004</v>
      </c>
      <c r="R86" s="4">
        <v>0.78136510896</v>
      </c>
      <c r="S86" s="42">
        <v>1.211378289607</v>
      </c>
    </row>
    <row r="87" spans="1:19" ht="13.5" thickBot="1" x14ac:dyDescent="0.25">
      <c r="A87" s="45" t="s">
        <v>119</v>
      </c>
      <c r="B87" s="46">
        <v>44.055442081705003</v>
      </c>
      <c r="C87" s="47">
        <v>3.6712868401419998</v>
      </c>
      <c r="D87" s="3">
        <v>10.559329999999999</v>
      </c>
      <c r="E87" s="3">
        <v>0</v>
      </c>
      <c r="F87" s="3">
        <v>4.7249999999999996</v>
      </c>
      <c r="G87" s="3">
        <v>9.3149999999999995</v>
      </c>
      <c r="H87" s="3">
        <v>0</v>
      </c>
      <c r="I87" s="3">
        <v>0</v>
      </c>
      <c r="J87" s="3">
        <v>8.91</v>
      </c>
      <c r="K87" s="3">
        <v>0</v>
      </c>
      <c r="L87" s="3">
        <v>0</v>
      </c>
      <c r="M87" s="3">
        <v>13.20767</v>
      </c>
      <c r="N87" s="3">
        <v>0</v>
      </c>
      <c r="O87" s="3">
        <v>2.47817</v>
      </c>
      <c r="P87" s="3">
        <v>44.055442081705003</v>
      </c>
      <c r="Q87" s="48">
        <v>49.195169999999997</v>
      </c>
      <c r="R87" s="3">
        <v>5.1397279182939997</v>
      </c>
      <c r="S87" s="49">
        <v>1.11666499473</v>
      </c>
    </row>
    <row r="88" spans="1:19" ht="13.5" thickBot="1" x14ac:dyDescent="0.25">
      <c r="A88" s="50" t="s">
        <v>120</v>
      </c>
      <c r="B88" s="39">
        <v>34.215211267605</v>
      </c>
      <c r="C88" s="40">
        <v>2.8512676056330002</v>
      </c>
      <c r="D88" s="4">
        <v>4.59</v>
      </c>
      <c r="E88" s="4">
        <v>0</v>
      </c>
      <c r="F88" s="4">
        <v>4.7249999999999996</v>
      </c>
      <c r="G88" s="4">
        <v>9.3149999999999995</v>
      </c>
      <c r="H88" s="4">
        <v>0</v>
      </c>
      <c r="I88" s="4">
        <v>0</v>
      </c>
      <c r="J88" s="4">
        <v>8.91</v>
      </c>
      <c r="K88" s="4">
        <v>0</v>
      </c>
      <c r="L88" s="4">
        <v>0</v>
      </c>
      <c r="M88" s="4">
        <v>12.555</v>
      </c>
      <c r="N88" s="4">
        <v>0</v>
      </c>
      <c r="O88" s="4">
        <v>0</v>
      </c>
      <c r="P88" s="4">
        <v>34.215211267605</v>
      </c>
      <c r="Q88" s="41">
        <v>40.094999999999999</v>
      </c>
      <c r="R88" s="4">
        <v>5.8797887323940001</v>
      </c>
      <c r="S88" s="42">
        <v>1.1718472139889999</v>
      </c>
    </row>
    <row r="89" spans="1:19" ht="13.5" thickBot="1" x14ac:dyDescent="0.25">
      <c r="A89" s="50" t="s">
        <v>121</v>
      </c>
      <c r="B89" s="39">
        <v>9.8402308140989998</v>
      </c>
      <c r="C89" s="40">
        <v>0.82001923450799996</v>
      </c>
      <c r="D89" s="4">
        <v>5.9693300000000002</v>
      </c>
      <c r="E89" s="4">
        <v>0</v>
      </c>
      <c r="F89" s="4">
        <v>0</v>
      </c>
      <c r="G89" s="4">
        <v>0</v>
      </c>
      <c r="H89" s="4">
        <v>0</v>
      </c>
      <c r="I89" s="4">
        <v>0</v>
      </c>
      <c r="J89" s="4">
        <v>0</v>
      </c>
      <c r="K89" s="4">
        <v>0</v>
      </c>
      <c r="L89" s="4">
        <v>0</v>
      </c>
      <c r="M89" s="4">
        <v>0.65266999999999997</v>
      </c>
      <c r="N89" s="4">
        <v>0</v>
      </c>
      <c r="O89" s="4">
        <v>2.47817</v>
      </c>
      <c r="P89" s="4">
        <v>9.8402308140989998</v>
      </c>
      <c r="Q89" s="41">
        <v>9.1001700000000003</v>
      </c>
      <c r="R89" s="4">
        <v>-0.74006081409900004</v>
      </c>
      <c r="S89" s="42">
        <v>0.92479233179700004</v>
      </c>
    </row>
    <row r="90" spans="1:19" ht="13.5" thickBot="1" x14ac:dyDescent="0.25">
      <c r="A90" s="45" t="s">
        <v>122</v>
      </c>
      <c r="B90" s="46">
        <v>817.90337533529998</v>
      </c>
      <c r="C90" s="47">
        <v>68.158614611274999</v>
      </c>
      <c r="D90" s="3">
        <v>68.146900000000002</v>
      </c>
      <c r="E90" s="3">
        <v>68.328609999999998</v>
      </c>
      <c r="F90" s="3">
        <v>40.866300000000003</v>
      </c>
      <c r="G90" s="3">
        <v>56.344189999999998</v>
      </c>
      <c r="H90" s="3">
        <v>62.570880000000002</v>
      </c>
      <c r="I90" s="3">
        <v>65.721800000000002</v>
      </c>
      <c r="J90" s="3">
        <v>62.810389999999998</v>
      </c>
      <c r="K90" s="3">
        <v>59.280029999999996</v>
      </c>
      <c r="L90" s="3">
        <v>49.230060000000002</v>
      </c>
      <c r="M90" s="3">
        <v>57.217039999999997</v>
      </c>
      <c r="N90" s="3">
        <v>58.362729999999999</v>
      </c>
      <c r="O90" s="3">
        <v>57.946770000000001</v>
      </c>
      <c r="P90" s="3">
        <v>817.90337533529998</v>
      </c>
      <c r="Q90" s="48">
        <v>706.82570000000101</v>
      </c>
      <c r="R90" s="3">
        <v>-111.07767533529901</v>
      </c>
      <c r="S90" s="49">
        <v>0.86419217882499999</v>
      </c>
    </row>
    <row r="91" spans="1:19" ht="13.5" thickBot="1" x14ac:dyDescent="0.25">
      <c r="A91" s="50" t="s">
        <v>123</v>
      </c>
      <c r="B91" s="39">
        <v>780.68835338380404</v>
      </c>
      <c r="C91" s="40">
        <v>65.057362781983002</v>
      </c>
      <c r="D91" s="4">
        <v>46.259500000000003</v>
      </c>
      <c r="E91" s="4">
        <v>46.259500000000003</v>
      </c>
      <c r="F91" s="4">
        <v>36.79139</v>
      </c>
      <c r="G91" s="4">
        <v>36.79139</v>
      </c>
      <c r="H91" s="4">
        <v>36.79139</v>
      </c>
      <c r="I91" s="4">
        <v>36.79139</v>
      </c>
      <c r="J91" s="4">
        <v>36.79139</v>
      </c>
      <c r="K91" s="4">
        <v>36.79139</v>
      </c>
      <c r="L91" s="4">
        <v>0</v>
      </c>
      <c r="M91" s="4">
        <v>0</v>
      </c>
      <c r="N91" s="4">
        <v>-1.0000000000000001E-5</v>
      </c>
      <c r="O91" s="4">
        <v>0</v>
      </c>
      <c r="P91" s="4">
        <v>780.68835338380404</v>
      </c>
      <c r="Q91" s="41">
        <v>313.26733000000002</v>
      </c>
      <c r="R91" s="4">
        <v>-467.42102338380403</v>
      </c>
      <c r="S91" s="42">
        <v>0.40127065895300001</v>
      </c>
    </row>
    <row r="92" spans="1:19" ht="13.5" thickBot="1" x14ac:dyDescent="0.25">
      <c r="A92" s="50" t="s">
        <v>124</v>
      </c>
      <c r="B92" s="39">
        <v>0</v>
      </c>
      <c r="C92" s="40">
        <v>0</v>
      </c>
      <c r="D92" s="4">
        <v>18.818370000000002</v>
      </c>
      <c r="E92" s="4">
        <v>18.818370000000002</v>
      </c>
      <c r="F92" s="4">
        <v>1.0164</v>
      </c>
      <c r="G92" s="4">
        <v>19.552800000000001</v>
      </c>
      <c r="H92" s="4">
        <v>19.552800000000001</v>
      </c>
      <c r="I92" s="4">
        <v>23.1828</v>
      </c>
      <c r="J92" s="4">
        <v>23.1828</v>
      </c>
      <c r="K92" s="4">
        <v>19.552800000000001</v>
      </c>
      <c r="L92" s="4">
        <v>45.715629999999997</v>
      </c>
      <c r="M92" s="4">
        <v>54.755130000000001</v>
      </c>
      <c r="N92" s="4">
        <v>55.871270000000003</v>
      </c>
      <c r="O92" s="4">
        <v>55.72607</v>
      </c>
      <c r="P92" s="4">
        <v>0</v>
      </c>
      <c r="Q92" s="41">
        <v>355.74524000000099</v>
      </c>
      <c r="R92" s="4">
        <v>355.74524000000099</v>
      </c>
      <c r="S92" s="51" t="s">
        <v>90</v>
      </c>
    </row>
    <row r="93" spans="1:19" ht="13.5" thickBot="1" x14ac:dyDescent="0.25">
      <c r="A93" s="50" t="s">
        <v>125</v>
      </c>
      <c r="B93" s="39">
        <v>0.59405940593999995</v>
      </c>
      <c r="C93" s="40">
        <v>4.9504950494999998E-2</v>
      </c>
      <c r="D93" s="4">
        <v>0</v>
      </c>
      <c r="E93" s="4">
        <v>0.48399999999999999</v>
      </c>
      <c r="F93" s="4">
        <v>0</v>
      </c>
      <c r="G93" s="4">
        <v>0</v>
      </c>
      <c r="H93" s="4">
        <v>0</v>
      </c>
      <c r="I93" s="4">
        <v>2.7589999999999999</v>
      </c>
      <c r="J93" s="4">
        <v>0</v>
      </c>
      <c r="K93" s="4">
        <v>0</v>
      </c>
      <c r="L93" s="4">
        <v>0.48399999999999999</v>
      </c>
      <c r="M93" s="4">
        <v>0</v>
      </c>
      <c r="N93" s="4">
        <v>0</v>
      </c>
      <c r="O93" s="4">
        <v>0</v>
      </c>
      <c r="P93" s="4">
        <v>0.59405940593999995</v>
      </c>
      <c r="Q93" s="41">
        <v>3.7269999999999999</v>
      </c>
      <c r="R93" s="4">
        <v>3.1329405940589998</v>
      </c>
      <c r="S93" s="42">
        <v>6.2737833333330002</v>
      </c>
    </row>
    <row r="94" spans="1:19" ht="13.5" thickBot="1" x14ac:dyDescent="0.25">
      <c r="A94" s="50" t="s">
        <v>126</v>
      </c>
      <c r="B94" s="39">
        <v>36.620962545555003</v>
      </c>
      <c r="C94" s="40">
        <v>3.051746878796</v>
      </c>
      <c r="D94" s="4">
        <v>3.0690300000000001</v>
      </c>
      <c r="E94" s="4">
        <v>2.76674</v>
      </c>
      <c r="F94" s="4">
        <v>3.0585100000000001</v>
      </c>
      <c r="G94" s="4">
        <v>0</v>
      </c>
      <c r="H94" s="4">
        <v>6.2266899999999996</v>
      </c>
      <c r="I94" s="4">
        <v>2.98861</v>
      </c>
      <c r="J94" s="4">
        <v>2.8361999999999998</v>
      </c>
      <c r="K94" s="4">
        <v>2.9358399999999998</v>
      </c>
      <c r="L94" s="4">
        <v>3.03043</v>
      </c>
      <c r="M94" s="4">
        <v>2.46191</v>
      </c>
      <c r="N94" s="4">
        <v>2.4914700000000001</v>
      </c>
      <c r="O94" s="4">
        <v>2.2206999999999999</v>
      </c>
      <c r="P94" s="4">
        <v>36.620962545555003</v>
      </c>
      <c r="Q94" s="41">
        <v>34.086129999999997</v>
      </c>
      <c r="R94" s="4">
        <v>-2.534832545555</v>
      </c>
      <c r="S94" s="42">
        <v>0.93078192463099996</v>
      </c>
    </row>
    <row r="95" spans="1:19" ht="13.5" thickBot="1" x14ac:dyDescent="0.25">
      <c r="A95" s="45" t="s">
        <v>127</v>
      </c>
      <c r="B95" s="46">
        <v>110.609137887698</v>
      </c>
      <c r="C95" s="47">
        <v>9.2174281573079995</v>
      </c>
      <c r="D95" s="3">
        <v>5.0597500000000002</v>
      </c>
      <c r="E95" s="3">
        <v>5.6246</v>
      </c>
      <c r="F95" s="3">
        <v>40.332680000000003</v>
      </c>
      <c r="G95" s="3">
        <v>6.2473099999999997</v>
      </c>
      <c r="H95" s="3">
        <v>11.66592</v>
      </c>
      <c r="I95" s="3">
        <v>12.2386</v>
      </c>
      <c r="J95" s="3">
        <v>3.5005999999999999</v>
      </c>
      <c r="K95" s="3">
        <v>2.8226</v>
      </c>
      <c r="L95" s="3">
        <v>2.8226</v>
      </c>
      <c r="M95" s="3">
        <v>20.339870000000001</v>
      </c>
      <c r="N95" s="3">
        <v>8.5661400000000008</v>
      </c>
      <c r="O95" s="3">
        <v>10.381679999999999</v>
      </c>
      <c r="P95" s="3">
        <v>110.609137887698</v>
      </c>
      <c r="Q95" s="48">
        <v>129.60235</v>
      </c>
      <c r="R95" s="3">
        <v>18.993212112302</v>
      </c>
      <c r="S95" s="49">
        <v>1.171714674528</v>
      </c>
    </row>
    <row r="96" spans="1:19" ht="13.5" thickBot="1" x14ac:dyDescent="0.25">
      <c r="A96" s="50" t="s">
        <v>128</v>
      </c>
      <c r="B96" s="39">
        <v>0</v>
      </c>
      <c r="C96" s="40">
        <v>0</v>
      </c>
      <c r="D96" s="4">
        <v>0</v>
      </c>
      <c r="E96" s="4">
        <v>0</v>
      </c>
      <c r="F96" s="4">
        <v>10.406000000000001</v>
      </c>
      <c r="G96" s="4">
        <v>0</v>
      </c>
      <c r="H96" s="4">
        <v>0</v>
      </c>
      <c r="I96" s="4">
        <v>0</v>
      </c>
      <c r="J96" s="4">
        <v>0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0</v>
      </c>
      <c r="Q96" s="41">
        <v>10.406000000000001</v>
      </c>
      <c r="R96" s="4">
        <v>10.406000000000001</v>
      </c>
      <c r="S96" s="51" t="s">
        <v>90</v>
      </c>
    </row>
    <row r="97" spans="1:19" ht="13.5" thickBot="1" x14ac:dyDescent="0.25">
      <c r="A97" s="50" t="s">
        <v>301</v>
      </c>
      <c r="B97" s="39">
        <v>52.169875832538999</v>
      </c>
      <c r="C97" s="40">
        <v>4.3474896527110003</v>
      </c>
      <c r="D97" s="4">
        <v>2.2371500000000002</v>
      </c>
      <c r="E97" s="4">
        <v>2.802</v>
      </c>
      <c r="F97" s="4">
        <v>24.894939999999998</v>
      </c>
      <c r="G97" s="4">
        <v>2.8802099999999999</v>
      </c>
      <c r="H97" s="4">
        <v>7.2582199999999997</v>
      </c>
      <c r="I97" s="4">
        <v>0</v>
      </c>
      <c r="J97" s="4">
        <v>0</v>
      </c>
      <c r="K97" s="4">
        <v>0</v>
      </c>
      <c r="L97" s="4">
        <v>0</v>
      </c>
      <c r="M97" s="4">
        <v>3.74003</v>
      </c>
      <c r="N97" s="4">
        <v>3.3833000000000002</v>
      </c>
      <c r="O97" s="4">
        <v>1.0858399999999999</v>
      </c>
      <c r="P97" s="4">
        <v>52.169875832538999</v>
      </c>
      <c r="Q97" s="41">
        <v>48.281689999999998</v>
      </c>
      <c r="R97" s="4">
        <v>-3.888185832539</v>
      </c>
      <c r="S97" s="42">
        <v>0.92547067113899995</v>
      </c>
    </row>
    <row r="98" spans="1:19" ht="13.5" thickBot="1" x14ac:dyDescent="0.25">
      <c r="A98" s="50" t="s">
        <v>130</v>
      </c>
      <c r="B98" s="39">
        <v>14.570881283533</v>
      </c>
      <c r="C98" s="40">
        <v>1.214240106961</v>
      </c>
      <c r="D98" s="4">
        <v>0</v>
      </c>
      <c r="E98" s="4">
        <v>0</v>
      </c>
      <c r="F98" s="4">
        <v>0</v>
      </c>
      <c r="G98" s="4">
        <v>0</v>
      </c>
      <c r="H98" s="4">
        <v>0</v>
      </c>
      <c r="I98" s="4">
        <v>0</v>
      </c>
      <c r="J98" s="4">
        <v>0</v>
      </c>
      <c r="K98" s="4">
        <v>0</v>
      </c>
      <c r="L98" s="4">
        <v>0</v>
      </c>
      <c r="M98" s="4">
        <v>0</v>
      </c>
      <c r="N98" s="4">
        <v>3.3740000000000001</v>
      </c>
      <c r="O98" s="4">
        <v>0</v>
      </c>
      <c r="P98" s="4">
        <v>14.570881283533</v>
      </c>
      <c r="Q98" s="41">
        <v>3.3740000000000001</v>
      </c>
      <c r="R98" s="4">
        <v>-11.196881283532999</v>
      </c>
      <c r="S98" s="42">
        <v>0.23155771667700001</v>
      </c>
    </row>
    <row r="99" spans="1:19" ht="13.5" thickBot="1" x14ac:dyDescent="0.25">
      <c r="A99" s="50" t="s">
        <v>131</v>
      </c>
      <c r="B99" s="39">
        <v>5.7632035130370003</v>
      </c>
      <c r="C99" s="40">
        <v>0.48026695941899999</v>
      </c>
      <c r="D99" s="4">
        <v>0</v>
      </c>
      <c r="E99" s="4">
        <v>0</v>
      </c>
      <c r="F99" s="4">
        <v>0</v>
      </c>
      <c r="G99" s="4">
        <v>0</v>
      </c>
      <c r="H99" s="4">
        <v>0</v>
      </c>
      <c r="I99" s="4">
        <v>1.597</v>
      </c>
      <c r="J99" s="4">
        <v>0</v>
      </c>
      <c r="K99" s="4">
        <v>0</v>
      </c>
      <c r="L99" s="4">
        <v>0</v>
      </c>
      <c r="M99" s="4">
        <v>16.5</v>
      </c>
      <c r="N99" s="4">
        <v>0.62</v>
      </c>
      <c r="O99" s="4">
        <v>0</v>
      </c>
      <c r="P99" s="4">
        <v>5.7632035130370003</v>
      </c>
      <c r="Q99" s="41">
        <v>18.716999999999999</v>
      </c>
      <c r="R99" s="4">
        <v>12.953796486962</v>
      </c>
      <c r="S99" s="42">
        <v>3.2476729231679999</v>
      </c>
    </row>
    <row r="100" spans="1:19" ht="13.5" thickBot="1" x14ac:dyDescent="0.25">
      <c r="A100" s="50" t="s">
        <v>302</v>
      </c>
      <c r="B100" s="39">
        <v>38.105177258586998</v>
      </c>
      <c r="C100" s="40">
        <v>3.175431438215</v>
      </c>
      <c r="D100" s="4">
        <v>2.8226</v>
      </c>
      <c r="E100" s="4">
        <v>2.8226</v>
      </c>
      <c r="F100" s="4">
        <v>5.0317400000000001</v>
      </c>
      <c r="G100" s="4">
        <v>2.8226</v>
      </c>
      <c r="H100" s="4">
        <v>2.8226</v>
      </c>
      <c r="I100" s="4">
        <v>10.6416</v>
      </c>
      <c r="J100" s="4">
        <v>3.5005999999999999</v>
      </c>
      <c r="K100" s="4">
        <v>2.8226</v>
      </c>
      <c r="L100" s="4">
        <v>2.8226</v>
      </c>
      <c r="M100" s="4">
        <v>9.9839999999999998E-2</v>
      </c>
      <c r="N100" s="4">
        <v>9.9839999999999998E-2</v>
      </c>
      <c r="O100" s="4">
        <v>9.2958400000000001</v>
      </c>
      <c r="P100" s="4">
        <v>38.105177258586998</v>
      </c>
      <c r="Q100" s="41">
        <v>45.605060000000002</v>
      </c>
      <c r="R100" s="4">
        <v>7.4998827414119997</v>
      </c>
      <c r="S100" s="42">
        <v>1.1968205708769999</v>
      </c>
    </row>
    <row r="101" spans="1:19" ht="13.5" thickBot="1" x14ac:dyDescent="0.25">
      <c r="A101" s="50" t="s">
        <v>133</v>
      </c>
      <c r="B101" s="39">
        <v>0</v>
      </c>
      <c r="C101" s="40">
        <v>0</v>
      </c>
      <c r="D101" s="4">
        <v>0</v>
      </c>
      <c r="E101" s="4">
        <v>0</v>
      </c>
      <c r="F101" s="4">
        <v>0</v>
      </c>
      <c r="G101" s="4">
        <v>0.54449999999999998</v>
      </c>
      <c r="H101" s="4">
        <v>1.5851</v>
      </c>
      <c r="I101" s="4">
        <v>0</v>
      </c>
      <c r="J101" s="4">
        <v>0</v>
      </c>
      <c r="K101" s="4">
        <v>0</v>
      </c>
      <c r="L101" s="4">
        <v>0</v>
      </c>
      <c r="M101" s="4">
        <v>0</v>
      </c>
      <c r="N101" s="4">
        <v>1.089</v>
      </c>
      <c r="O101" s="4">
        <v>0</v>
      </c>
      <c r="P101" s="4">
        <v>0</v>
      </c>
      <c r="Q101" s="41">
        <v>3.2185999999999999</v>
      </c>
      <c r="R101" s="4">
        <v>3.2185999999999999</v>
      </c>
      <c r="S101" s="51" t="s">
        <v>69</v>
      </c>
    </row>
    <row r="102" spans="1:19" ht="13.5" thickBot="1" x14ac:dyDescent="0.25">
      <c r="A102" s="43" t="s">
        <v>134</v>
      </c>
      <c r="B102" s="39">
        <v>26039.8967514939</v>
      </c>
      <c r="C102" s="40">
        <v>2169.9913959578198</v>
      </c>
      <c r="D102" s="4">
        <v>2037.87103</v>
      </c>
      <c r="E102" s="4">
        <v>2008.51377</v>
      </c>
      <c r="F102" s="4">
        <v>2199.2929800000102</v>
      </c>
      <c r="G102" s="4">
        <v>2042.04439000001</v>
      </c>
      <c r="H102" s="4">
        <v>2023.6288099999999</v>
      </c>
      <c r="I102" s="4">
        <v>2069.4475400000001</v>
      </c>
      <c r="J102" s="4">
        <v>2627.02531</v>
      </c>
      <c r="K102" s="4">
        <v>2118.7591499999999</v>
      </c>
      <c r="L102" s="4">
        <v>1472.19112</v>
      </c>
      <c r="M102" s="4">
        <v>1522.2000700000101</v>
      </c>
      <c r="N102" s="4">
        <v>1831.14834</v>
      </c>
      <c r="O102" s="4">
        <v>1810.79549000001</v>
      </c>
      <c r="P102" s="4">
        <v>26039.8967514939</v>
      </c>
      <c r="Q102" s="41">
        <v>23762.918000000001</v>
      </c>
      <c r="R102" s="4">
        <v>-2276.9787514938698</v>
      </c>
      <c r="S102" s="42">
        <v>0.91255807297400005</v>
      </c>
    </row>
    <row r="103" spans="1:19" ht="13.5" thickBot="1" x14ac:dyDescent="0.25">
      <c r="A103" s="54" t="s">
        <v>135</v>
      </c>
      <c r="B103" s="46">
        <v>19199.8967514939</v>
      </c>
      <c r="C103" s="47">
        <v>1599.99139595783</v>
      </c>
      <c r="D103" s="3">
        <v>1499.2919999999999</v>
      </c>
      <c r="E103" s="3">
        <v>1479.665</v>
      </c>
      <c r="F103" s="3">
        <v>1620.3209999999999</v>
      </c>
      <c r="G103" s="3">
        <v>1501.5040000000099</v>
      </c>
      <c r="H103" s="3">
        <v>1487.961</v>
      </c>
      <c r="I103" s="3">
        <v>1521.9369999999999</v>
      </c>
      <c r="J103" s="3">
        <v>1931.9659999999999</v>
      </c>
      <c r="K103" s="3">
        <v>1558.0540000000001</v>
      </c>
      <c r="L103" s="3">
        <v>1082.5039999999999</v>
      </c>
      <c r="M103" s="3">
        <v>1119.2620000000099</v>
      </c>
      <c r="N103" s="3">
        <v>1349.4190000000001</v>
      </c>
      <c r="O103" s="3">
        <v>1331.78900000001</v>
      </c>
      <c r="P103" s="3">
        <v>19199.8967514939</v>
      </c>
      <c r="Q103" s="48">
        <v>17483.673999999999</v>
      </c>
      <c r="R103" s="3">
        <v>-1716.22275149387</v>
      </c>
      <c r="S103" s="49">
        <v>0.91061291767800001</v>
      </c>
    </row>
    <row r="104" spans="1:19" ht="13.5" thickBot="1" x14ac:dyDescent="0.25">
      <c r="A104" s="45" t="s">
        <v>136</v>
      </c>
      <c r="B104" s="46">
        <v>18999.999999999902</v>
      </c>
      <c r="C104" s="47">
        <v>1583.3333333333301</v>
      </c>
      <c r="D104" s="3">
        <v>1481.8920000000001</v>
      </c>
      <c r="E104" s="3">
        <v>1455.4590000000001</v>
      </c>
      <c r="F104" s="3">
        <v>1607.5329999999999</v>
      </c>
      <c r="G104" s="3">
        <v>1501.5040000000099</v>
      </c>
      <c r="H104" s="3">
        <v>1487.961</v>
      </c>
      <c r="I104" s="3">
        <v>1502.587</v>
      </c>
      <c r="J104" s="3">
        <v>1909.566</v>
      </c>
      <c r="K104" s="3">
        <v>1548.454</v>
      </c>
      <c r="L104" s="3">
        <v>1081.7539999999999</v>
      </c>
      <c r="M104" s="3">
        <v>1119.2620000000099</v>
      </c>
      <c r="N104" s="3">
        <v>1337.46</v>
      </c>
      <c r="O104" s="3">
        <v>1329.7860000000101</v>
      </c>
      <c r="P104" s="3">
        <v>18999.999999999902</v>
      </c>
      <c r="Q104" s="48">
        <v>17363.218000000001</v>
      </c>
      <c r="R104" s="3">
        <v>-1636.7819999999101</v>
      </c>
      <c r="S104" s="49">
        <v>0.91385357894700003</v>
      </c>
    </row>
    <row r="105" spans="1:19" ht="13.5" thickBot="1" x14ac:dyDescent="0.25">
      <c r="A105" s="50" t="s">
        <v>137</v>
      </c>
      <c r="B105" s="39">
        <v>18999.999999999902</v>
      </c>
      <c r="C105" s="40">
        <v>1583.3333333333301</v>
      </c>
      <c r="D105" s="4">
        <v>1481.8920000000001</v>
      </c>
      <c r="E105" s="4">
        <v>1455.4590000000001</v>
      </c>
      <c r="F105" s="4">
        <v>1607.5329999999999</v>
      </c>
      <c r="G105" s="4">
        <v>1501.5040000000099</v>
      </c>
      <c r="H105" s="4">
        <v>1487.961</v>
      </c>
      <c r="I105" s="4">
        <v>1502.587</v>
      </c>
      <c r="J105" s="4">
        <v>1909.566</v>
      </c>
      <c r="K105" s="4">
        <v>1548.454</v>
      </c>
      <c r="L105" s="4">
        <v>1081.7539999999999</v>
      </c>
      <c r="M105" s="4">
        <v>1119.2620000000099</v>
      </c>
      <c r="N105" s="4">
        <v>1337.46</v>
      </c>
      <c r="O105" s="4">
        <v>1329.7860000000101</v>
      </c>
      <c r="P105" s="4">
        <v>18999.999999999902</v>
      </c>
      <c r="Q105" s="41">
        <v>17363.218000000001</v>
      </c>
      <c r="R105" s="4">
        <v>-1636.7819999999101</v>
      </c>
      <c r="S105" s="42">
        <v>0.91385357894700003</v>
      </c>
    </row>
    <row r="106" spans="1:19" ht="13.5" thickBot="1" x14ac:dyDescent="0.25">
      <c r="A106" s="45" t="s">
        <v>138</v>
      </c>
      <c r="B106" s="46">
        <v>154.61575149396299</v>
      </c>
      <c r="C106" s="47">
        <v>12.884645957829999</v>
      </c>
      <c r="D106" s="3">
        <v>2.4</v>
      </c>
      <c r="E106" s="3">
        <v>8.75</v>
      </c>
      <c r="F106" s="3">
        <v>0</v>
      </c>
      <c r="G106" s="3">
        <v>0</v>
      </c>
      <c r="H106" s="3">
        <v>0</v>
      </c>
      <c r="I106" s="3">
        <v>18.600000000000001</v>
      </c>
      <c r="J106" s="3">
        <v>17.399999999999999</v>
      </c>
      <c r="K106" s="3">
        <v>9.6</v>
      </c>
      <c r="L106" s="3">
        <v>0</v>
      </c>
      <c r="M106" s="3">
        <v>0</v>
      </c>
      <c r="N106" s="3">
        <v>0</v>
      </c>
      <c r="O106" s="3">
        <v>0</v>
      </c>
      <c r="P106" s="3">
        <v>154.61575149396299</v>
      </c>
      <c r="Q106" s="48">
        <v>56.75</v>
      </c>
      <c r="R106" s="3">
        <v>-97.865751493963003</v>
      </c>
      <c r="S106" s="49">
        <v>0.367038930067</v>
      </c>
    </row>
    <row r="107" spans="1:19" ht="13.5" thickBot="1" x14ac:dyDescent="0.25">
      <c r="A107" s="50" t="s">
        <v>139</v>
      </c>
      <c r="B107" s="39">
        <v>154.61575149396299</v>
      </c>
      <c r="C107" s="40">
        <v>12.884645957829999</v>
      </c>
      <c r="D107" s="4">
        <v>2.4</v>
      </c>
      <c r="E107" s="4">
        <v>8.75</v>
      </c>
      <c r="F107" s="4">
        <v>0</v>
      </c>
      <c r="G107" s="4">
        <v>0</v>
      </c>
      <c r="H107" s="4">
        <v>0</v>
      </c>
      <c r="I107" s="4">
        <v>18.600000000000001</v>
      </c>
      <c r="J107" s="4">
        <v>17.399999999999999</v>
      </c>
      <c r="K107" s="4">
        <v>9.6</v>
      </c>
      <c r="L107" s="4">
        <v>0</v>
      </c>
      <c r="M107" s="4">
        <v>0</v>
      </c>
      <c r="N107" s="4">
        <v>0</v>
      </c>
      <c r="O107" s="4">
        <v>0</v>
      </c>
      <c r="P107" s="4">
        <v>154.61575149396299</v>
      </c>
      <c r="Q107" s="41">
        <v>56.75</v>
      </c>
      <c r="R107" s="4">
        <v>-97.865751493963003</v>
      </c>
      <c r="S107" s="42">
        <v>0.367038930067</v>
      </c>
    </row>
    <row r="108" spans="1:19" ht="13.5" thickBot="1" x14ac:dyDescent="0.25">
      <c r="A108" s="45" t="s">
        <v>140</v>
      </c>
      <c r="B108" s="46">
        <v>45.280999999999999</v>
      </c>
      <c r="C108" s="47">
        <v>3.7734166666659998</v>
      </c>
      <c r="D108" s="3">
        <v>0</v>
      </c>
      <c r="E108" s="3">
        <v>10.456</v>
      </c>
      <c r="F108" s="3">
        <v>12.788</v>
      </c>
      <c r="G108" s="3">
        <v>0</v>
      </c>
      <c r="H108" s="3">
        <v>0</v>
      </c>
      <c r="I108" s="3">
        <v>0</v>
      </c>
      <c r="J108" s="3">
        <v>0</v>
      </c>
      <c r="K108" s="3">
        <v>0</v>
      </c>
      <c r="L108" s="3">
        <v>0</v>
      </c>
      <c r="M108" s="3">
        <v>0</v>
      </c>
      <c r="N108" s="3">
        <v>11.959</v>
      </c>
      <c r="O108" s="3">
        <v>1.2529999999999999</v>
      </c>
      <c r="P108" s="3">
        <v>45.280999999999999</v>
      </c>
      <c r="Q108" s="48">
        <v>36.456000000000003</v>
      </c>
      <c r="R108" s="3">
        <v>-8.8249999999989992</v>
      </c>
      <c r="S108" s="49">
        <v>0.80510589430400004</v>
      </c>
    </row>
    <row r="109" spans="1:19" ht="13.5" thickBot="1" x14ac:dyDescent="0.25">
      <c r="A109" s="50" t="s">
        <v>141</v>
      </c>
      <c r="B109" s="39">
        <v>45.280999999999999</v>
      </c>
      <c r="C109" s="40">
        <v>3.7734166666659998</v>
      </c>
      <c r="D109" s="4">
        <v>0</v>
      </c>
      <c r="E109" s="4">
        <v>10.456</v>
      </c>
      <c r="F109" s="4">
        <v>12.788</v>
      </c>
      <c r="G109" s="4">
        <v>0</v>
      </c>
      <c r="H109" s="4">
        <v>0</v>
      </c>
      <c r="I109" s="4">
        <v>0</v>
      </c>
      <c r="J109" s="4">
        <v>0</v>
      </c>
      <c r="K109" s="4">
        <v>0</v>
      </c>
      <c r="L109" s="4">
        <v>0</v>
      </c>
      <c r="M109" s="4">
        <v>0</v>
      </c>
      <c r="N109" s="4">
        <v>11.959</v>
      </c>
      <c r="O109" s="4">
        <v>1.2529999999999999</v>
      </c>
      <c r="P109" s="4">
        <v>45.280999999999999</v>
      </c>
      <c r="Q109" s="41">
        <v>36.456000000000003</v>
      </c>
      <c r="R109" s="4">
        <v>-8.8249999999989992</v>
      </c>
      <c r="S109" s="42">
        <v>0.80510589430400004</v>
      </c>
    </row>
    <row r="110" spans="1:19" ht="13.5" thickBot="1" x14ac:dyDescent="0.25">
      <c r="A110" s="53" t="s">
        <v>142</v>
      </c>
      <c r="B110" s="39">
        <v>0</v>
      </c>
      <c r="C110" s="40">
        <v>0</v>
      </c>
      <c r="D110" s="4">
        <v>15</v>
      </c>
      <c r="E110" s="4">
        <v>5</v>
      </c>
      <c r="F110" s="4">
        <v>0</v>
      </c>
      <c r="G110" s="4">
        <v>0</v>
      </c>
      <c r="H110" s="4">
        <v>0</v>
      </c>
      <c r="I110" s="4">
        <v>0.75</v>
      </c>
      <c r="J110" s="4">
        <v>5</v>
      </c>
      <c r="K110" s="4">
        <v>0</v>
      </c>
      <c r="L110" s="4">
        <v>0.75</v>
      </c>
      <c r="M110" s="4">
        <v>0</v>
      </c>
      <c r="N110" s="4">
        <v>0</v>
      </c>
      <c r="O110" s="4">
        <v>0.75</v>
      </c>
      <c r="P110" s="4">
        <v>0</v>
      </c>
      <c r="Q110" s="41">
        <v>27.25</v>
      </c>
      <c r="R110" s="4">
        <v>27.25</v>
      </c>
      <c r="S110" s="51" t="s">
        <v>69</v>
      </c>
    </row>
    <row r="111" spans="1:19" ht="13.5" thickBot="1" x14ac:dyDescent="0.25">
      <c r="A111" s="50" t="s">
        <v>143</v>
      </c>
      <c r="B111" s="39">
        <v>0</v>
      </c>
      <c r="C111" s="40">
        <v>0</v>
      </c>
      <c r="D111" s="4">
        <v>15</v>
      </c>
      <c r="E111" s="4">
        <v>5</v>
      </c>
      <c r="F111" s="4">
        <v>0</v>
      </c>
      <c r="G111" s="4">
        <v>0</v>
      </c>
      <c r="H111" s="4">
        <v>0</v>
      </c>
      <c r="I111" s="4">
        <v>0.75</v>
      </c>
      <c r="J111" s="4">
        <v>5</v>
      </c>
      <c r="K111" s="4">
        <v>0</v>
      </c>
      <c r="L111" s="4">
        <v>0.75</v>
      </c>
      <c r="M111" s="4">
        <v>0</v>
      </c>
      <c r="N111" s="4">
        <v>0</v>
      </c>
      <c r="O111" s="4">
        <v>0.75</v>
      </c>
      <c r="P111" s="4">
        <v>0</v>
      </c>
      <c r="Q111" s="41">
        <v>27.25</v>
      </c>
      <c r="R111" s="4">
        <v>27.25</v>
      </c>
      <c r="S111" s="51" t="s">
        <v>69</v>
      </c>
    </row>
    <row r="112" spans="1:19" ht="13.5" thickBot="1" x14ac:dyDescent="0.25">
      <c r="A112" s="44" t="s">
        <v>144</v>
      </c>
      <c r="B112" s="39">
        <v>6460</v>
      </c>
      <c r="C112" s="40">
        <v>538.33333333333303</v>
      </c>
      <c r="D112" s="4">
        <v>508.93984999999998</v>
      </c>
      <c r="E112" s="4">
        <v>499.53025000000002</v>
      </c>
      <c r="F112" s="4">
        <v>546.56625000000099</v>
      </c>
      <c r="G112" s="4">
        <v>510.51100000000201</v>
      </c>
      <c r="H112" s="4">
        <v>505.90825000000001</v>
      </c>
      <c r="I112" s="4">
        <v>517.45925</v>
      </c>
      <c r="J112" s="4">
        <v>656.86865</v>
      </c>
      <c r="K112" s="4">
        <v>529.73616000000004</v>
      </c>
      <c r="L112" s="4">
        <v>368.05079000000097</v>
      </c>
      <c r="M112" s="4">
        <v>380.54978000000199</v>
      </c>
      <c r="N112" s="4">
        <v>454.73721000000103</v>
      </c>
      <c r="O112" s="4">
        <v>452.38437000000198</v>
      </c>
      <c r="P112" s="4">
        <v>6460</v>
      </c>
      <c r="Q112" s="41">
        <v>5931.2418100000104</v>
      </c>
      <c r="R112" s="4">
        <v>-528.75818999999001</v>
      </c>
      <c r="S112" s="42">
        <v>0.91814888699599995</v>
      </c>
    </row>
    <row r="113" spans="1:19" ht="13.5" thickBot="1" x14ac:dyDescent="0.25">
      <c r="A113" s="45" t="s">
        <v>145</v>
      </c>
      <c r="B113" s="46">
        <v>1710</v>
      </c>
      <c r="C113" s="47">
        <v>142.5</v>
      </c>
      <c r="D113" s="3">
        <v>134.71684999999999</v>
      </c>
      <c r="E113" s="3">
        <v>132.22800000000001</v>
      </c>
      <c r="F113" s="3">
        <v>144.68299999999999</v>
      </c>
      <c r="G113" s="3">
        <v>135.13500000000101</v>
      </c>
      <c r="H113" s="3">
        <v>133.91800000000001</v>
      </c>
      <c r="I113" s="3">
        <v>136.97499999999999</v>
      </c>
      <c r="J113" s="3">
        <v>173.87715</v>
      </c>
      <c r="K113" s="3">
        <v>140.22266999999999</v>
      </c>
      <c r="L113" s="3">
        <v>97.424800000000005</v>
      </c>
      <c r="M113" s="3">
        <v>100.734290000001</v>
      </c>
      <c r="N113" s="3">
        <v>120.37220000000001</v>
      </c>
      <c r="O113" s="3">
        <v>119.750360000001</v>
      </c>
      <c r="P113" s="3">
        <v>1710</v>
      </c>
      <c r="Q113" s="48">
        <v>1570.0373199999999</v>
      </c>
      <c r="R113" s="3">
        <v>-139.962680000001</v>
      </c>
      <c r="S113" s="49">
        <v>0.91815047953200002</v>
      </c>
    </row>
    <row r="114" spans="1:19" ht="13.5" thickBot="1" x14ac:dyDescent="0.25">
      <c r="A114" s="50" t="s">
        <v>146</v>
      </c>
      <c r="B114" s="39">
        <v>1710</v>
      </c>
      <c r="C114" s="40">
        <v>142.5</v>
      </c>
      <c r="D114" s="4">
        <v>134.71684999999999</v>
      </c>
      <c r="E114" s="4">
        <v>132.22800000000001</v>
      </c>
      <c r="F114" s="4">
        <v>144.68299999999999</v>
      </c>
      <c r="G114" s="4">
        <v>135.13500000000101</v>
      </c>
      <c r="H114" s="4">
        <v>133.91800000000001</v>
      </c>
      <c r="I114" s="4">
        <v>136.97499999999999</v>
      </c>
      <c r="J114" s="4">
        <v>173.87715</v>
      </c>
      <c r="K114" s="4">
        <v>140.22266999999999</v>
      </c>
      <c r="L114" s="4">
        <v>97.424800000000005</v>
      </c>
      <c r="M114" s="4">
        <v>100.734290000001</v>
      </c>
      <c r="N114" s="4">
        <v>120.37220000000001</v>
      </c>
      <c r="O114" s="4">
        <v>119.750360000001</v>
      </c>
      <c r="P114" s="4">
        <v>1710</v>
      </c>
      <c r="Q114" s="41">
        <v>1570.0373199999999</v>
      </c>
      <c r="R114" s="4">
        <v>-139.962680000001</v>
      </c>
      <c r="S114" s="42">
        <v>0.91815047953200002</v>
      </c>
    </row>
    <row r="115" spans="1:19" ht="13.5" thickBot="1" x14ac:dyDescent="0.25">
      <c r="A115" s="45" t="s">
        <v>147</v>
      </c>
      <c r="B115" s="46">
        <v>4749.99999999999</v>
      </c>
      <c r="C115" s="47">
        <v>395.83333333333297</v>
      </c>
      <c r="D115" s="3">
        <v>374.22300000000001</v>
      </c>
      <c r="E115" s="3">
        <v>367.30225000000002</v>
      </c>
      <c r="F115" s="3">
        <v>401.883250000001</v>
      </c>
      <c r="G115" s="3">
        <v>375.37600000000202</v>
      </c>
      <c r="H115" s="3">
        <v>371.99025</v>
      </c>
      <c r="I115" s="3">
        <v>380.48424999999997</v>
      </c>
      <c r="J115" s="3">
        <v>482.99149999999997</v>
      </c>
      <c r="K115" s="3">
        <v>389.51348999999999</v>
      </c>
      <c r="L115" s="3">
        <v>270.62599000000102</v>
      </c>
      <c r="M115" s="3">
        <v>279.81549000000098</v>
      </c>
      <c r="N115" s="3">
        <v>334.36501000000101</v>
      </c>
      <c r="O115" s="3">
        <v>332.63401000000101</v>
      </c>
      <c r="P115" s="3">
        <v>4749.99999999999</v>
      </c>
      <c r="Q115" s="48">
        <v>4361.2044900000101</v>
      </c>
      <c r="R115" s="3">
        <v>-388.79550999998798</v>
      </c>
      <c r="S115" s="49">
        <v>0.91814831368399996</v>
      </c>
    </row>
    <row r="116" spans="1:19" ht="13.5" thickBot="1" x14ac:dyDescent="0.25">
      <c r="A116" s="50" t="s">
        <v>148</v>
      </c>
      <c r="B116" s="39">
        <v>4749.99999999999</v>
      </c>
      <c r="C116" s="40">
        <v>395.83333333333297</v>
      </c>
      <c r="D116" s="4">
        <v>374.22300000000001</v>
      </c>
      <c r="E116" s="4">
        <v>367.30225000000002</v>
      </c>
      <c r="F116" s="4">
        <v>401.883250000001</v>
      </c>
      <c r="G116" s="4">
        <v>375.37600000000202</v>
      </c>
      <c r="H116" s="4">
        <v>371.99025</v>
      </c>
      <c r="I116" s="4">
        <v>380.48424999999997</v>
      </c>
      <c r="J116" s="4">
        <v>482.99149999999997</v>
      </c>
      <c r="K116" s="4">
        <v>389.51348999999999</v>
      </c>
      <c r="L116" s="4">
        <v>270.62599000000102</v>
      </c>
      <c r="M116" s="4">
        <v>279.81549000000098</v>
      </c>
      <c r="N116" s="4">
        <v>334.36501000000101</v>
      </c>
      <c r="O116" s="4">
        <v>332.63401000000101</v>
      </c>
      <c r="P116" s="4">
        <v>4749.99999999999</v>
      </c>
      <c r="Q116" s="41">
        <v>4361.2044900000101</v>
      </c>
      <c r="R116" s="4">
        <v>-388.79550999998798</v>
      </c>
      <c r="S116" s="42">
        <v>0.91814831368399996</v>
      </c>
    </row>
    <row r="117" spans="1:19" ht="13.5" thickBot="1" x14ac:dyDescent="0.25">
      <c r="A117" s="44" t="s">
        <v>149</v>
      </c>
      <c r="B117" s="39">
        <v>380.00000000000199</v>
      </c>
      <c r="C117" s="40">
        <v>31.666666666666</v>
      </c>
      <c r="D117" s="4">
        <v>29.63918</v>
      </c>
      <c r="E117" s="4">
        <v>29.318519999999999</v>
      </c>
      <c r="F117" s="4">
        <v>32.405729999999998</v>
      </c>
      <c r="G117" s="4">
        <v>30.029389999999999</v>
      </c>
      <c r="H117" s="4">
        <v>29.75956</v>
      </c>
      <c r="I117" s="4">
        <v>30.051290000000002</v>
      </c>
      <c r="J117" s="4">
        <v>38.190660000000001</v>
      </c>
      <c r="K117" s="4">
        <v>30.968990000000002</v>
      </c>
      <c r="L117" s="4">
        <v>21.636330000000001</v>
      </c>
      <c r="M117" s="4">
        <v>22.388290000000001</v>
      </c>
      <c r="N117" s="4">
        <v>26.99213</v>
      </c>
      <c r="O117" s="4">
        <v>26.622119999999999</v>
      </c>
      <c r="P117" s="4">
        <v>380.00000000000199</v>
      </c>
      <c r="Q117" s="41">
        <v>348.00219000000101</v>
      </c>
      <c r="R117" s="4">
        <v>-31.997810000001</v>
      </c>
      <c r="S117" s="42">
        <v>0.91579523684200004</v>
      </c>
    </row>
    <row r="118" spans="1:19" ht="13.5" thickBot="1" x14ac:dyDescent="0.25">
      <c r="A118" s="45" t="s">
        <v>150</v>
      </c>
      <c r="B118" s="46">
        <v>380.00000000000199</v>
      </c>
      <c r="C118" s="47">
        <v>31.666666666666</v>
      </c>
      <c r="D118" s="3">
        <v>29.63918</v>
      </c>
      <c r="E118" s="3">
        <v>29.318519999999999</v>
      </c>
      <c r="F118" s="3">
        <v>32.405729999999998</v>
      </c>
      <c r="G118" s="3">
        <v>30.029389999999999</v>
      </c>
      <c r="H118" s="3">
        <v>29.75956</v>
      </c>
      <c r="I118" s="3">
        <v>30.051290000000002</v>
      </c>
      <c r="J118" s="3">
        <v>38.190660000000001</v>
      </c>
      <c r="K118" s="3">
        <v>30.968990000000002</v>
      </c>
      <c r="L118" s="3">
        <v>21.636330000000001</v>
      </c>
      <c r="M118" s="3">
        <v>22.388290000000001</v>
      </c>
      <c r="N118" s="3">
        <v>26.99213</v>
      </c>
      <c r="O118" s="3">
        <v>26.622119999999999</v>
      </c>
      <c r="P118" s="3">
        <v>380.00000000000199</v>
      </c>
      <c r="Q118" s="48">
        <v>348.00219000000101</v>
      </c>
      <c r="R118" s="3">
        <v>-31.997810000001</v>
      </c>
      <c r="S118" s="49">
        <v>0.91579523684200004</v>
      </c>
    </row>
    <row r="119" spans="1:19" ht="13.5" thickBot="1" x14ac:dyDescent="0.25">
      <c r="A119" s="50" t="s">
        <v>151</v>
      </c>
      <c r="B119" s="39">
        <v>380.00000000000199</v>
      </c>
      <c r="C119" s="40">
        <v>31.666666666666</v>
      </c>
      <c r="D119" s="4">
        <v>29.63918</v>
      </c>
      <c r="E119" s="4">
        <v>29.318519999999999</v>
      </c>
      <c r="F119" s="4">
        <v>32.405729999999998</v>
      </c>
      <c r="G119" s="4">
        <v>30.029389999999999</v>
      </c>
      <c r="H119" s="4">
        <v>29.75956</v>
      </c>
      <c r="I119" s="4">
        <v>30.051290000000002</v>
      </c>
      <c r="J119" s="4">
        <v>38.190660000000001</v>
      </c>
      <c r="K119" s="4">
        <v>30.968990000000002</v>
      </c>
      <c r="L119" s="4">
        <v>21.636330000000001</v>
      </c>
      <c r="M119" s="4">
        <v>22.388290000000001</v>
      </c>
      <c r="N119" s="4">
        <v>26.99213</v>
      </c>
      <c r="O119" s="4">
        <v>26.622119999999999</v>
      </c>
      <c r="P119" s="4">
        <v>380.00000000000199</v>
      </c>
      <c r="Q119" s="41">
        <v>348.00219000000101</v>
      </c>
      <c r="R119" s="4">
        <v>-31.997810000001</v>
      </c>
      <c r="S119" s="42">
        <v>0.91579523684200004</v>
      </c>
    </row>
    <row r="120" spans="1:19" ht="13.5" thickBot="1" x14ac:dyDescent="0.25">
      <c r="A120" s="43" t="s">
        <v>152</v>
      </c>
      <c r="B120" s="39">
        <v>19.484825614975001</v>
      </c>
      <c r="C120" s="40">
        <v>1.6237354679139999</v>
      </c>
      <c r="D120" s="4">
        <v>0</v>
      </c>
      <c r="E120" s="4">
        <v>0</v>
      </c>
      <c r="F120" s="4">
        <v>2.46495</v>
      </c>
      <c r="G120" s="4">
        <v>7.61</v>
      </c>
      <c r="H120" s="4">
        <v>5.45</v>
      </c>
      <c r="I120" s="4">
        <v>0</v>
      </c>
      <c r="J120" s="4">
        <v>0</v>
      </c>
      <c r="K120" s="4">
        <v>0</v>
      </c>
      <c r="L120" s="4">
        <v>16.677499999999998</v>
      </c>
      <c r="M120" s="4">
        <v>7.8230000000000004</v>
      </c>
      <c r="N120" s="4">
        <v>3.2669999999999999</v>
      </c>
      <c r="O120" s="4">
        <v>24.503</v>
      </c>
      <c r="P120" s="4">
        <v>19.484825614975001</v>
      </c>
      <c r="Q120" s="41">
        <v>67.795450000000002</v>
      </c>
      <c r="R120" s="4">
        <v>48.310624385023999</v>
      </c>
      <c r="S120" s="42">
        <v>3.4793973186949998</v>
      </c>
    </row>
    <row r="121" spans="1:19" ht="13.5" thickBot="1" x14ac:dyDescent="0.25">
      <c r="A121" s="44" t="s">
        <v>153</v>
      </c>
      <c r="B121" s="39">
        <v>19.484825614975001</v>
      </c>
      <c r="C121" s="40">
        <v>1.6237354679139999</v>
      </c>
      <c r="D121" s="4">
        <v>0</v>
      </c>
      <c r="E121" s="4">
        <v>0</v>
      </c>
      <c r="F121" s="4">
        <v>2.46495</v>
      </c>
      <c r="G121" s="4">
        <v>7.61</v>
      </c>
      <c r="H121" s="4">
        <v>5.45</v>
      </c>
      <c r="I121" s="4">
        <v>0</v>
      </c>
      <c r="J121" s="4">
        <v>0</v>
      </c>
      <c r="K121" s="4">
        <v>0</v>
      </c>
      <c r="L121" s="4">
        <v>16.677499999999998</v>
      </c>
      <c r="M121" s="4">
        <v>7.8230000000000004</v>
      </c>
      <c r="N121" s="4">
        <v>3.2669999999999999</v>
      </c>
      <c r="O121" s="4">
        <v>24.503</v>
      </c>
      <c r="P121" s="4">
        <v>19.484825614975001</v>
      </c>
      <c r="Q121" s="41">
        <v>67.795450000000002</v>
      </c>
      <c r="R121" s="4">
        <v>48.310624385023999</v>
      </c>
      <c r="S121" s="42">
        <v>3.4793973186949998</v>
      </c>
    </row>
    <row r="122" spans="1:19" ht="13.5" thickBot="1" x14ac:dyDescent="0.25">
      <c r="A122" s="45" t="s">
        <v>154</v>
      </c>
      <c r="B122" s="46">
        <v>11.666235907946</v>
      </c>
      <c r="C122" s="47">
        <v>0.97218632566200003</v>
      </c>
      <c r="D122" s="3">
        <v>0</v>
      </c>
      <c r="E122" s="3">
        <v>0</v>
      </c>
      <c r="F122" s="3">
        <v>0.46494999999999997</v>
      </c>
      <c r="G122" s="3">
        <v>0.11</v>
      </c>
      <c r="H122" s="3">
        <v>0</v>
      </c>
      <c r="I122" s="3">
        <v>0</v>
      </c>
      <c r="J122" s="3">
        <v>0</v>
      </c>
      <c r="K122" s="3">
        <v>0</v>
      </c>
      <c r="L122" s="3">
        <v>1.5894999999999999</v>
      </c>
      <c r="M122" s="3">
        <v>0</v>
      </c>
      <c r="N122" s="3">
        <v>3.2669999999999999</v>
      </c>
      <c r="O122" s="3">
        <v>17.202999999999999</v>
      </c>
      <c r="P122" s="3">
        <v>11.666235907946</v>
      </c>
      <c r="Q122" s="48">
        <v>22.634450000000001</v>
      </c>
      <c r="R122" s="3">
        <v>10.968214092053</v>
      </c>
      <c r="S122" s="49">
        <v>1.9401673494859999</v>
      </c>
    </row>
    <row r="123" spans="1:19" ht="13.5" thickBot="1" x14ac:dyDescent="0.25">
      <c r="A123" s="50" t="s">
        <v>155</v>
      </c>
      <c r="B123" s="39">
        <v>0</v>
      </c>
      <c r="C123" s="40">
        <v>0</v>
      </c>
      <c r="D123" s="4">
        <v>0</v>
      </c>
      <c r="E123" s="4">
        <v>0</v>
      </c>
      <c r="F123" s="4">
        <v>0.46494999999999997</v>
      </c>
      <c r="G123" s="4">
        <v>0</v>
      </c>
      <c r="H123" s="4">
        <v>0</v>
      </c>
      <c r="I123" s="4">
        <v>0</v>
      </c>
      <c r="J123" s="4">
        <v>0</v>
      </c>
      <c r="K123" s="4">
        <v>0</v>
      </c>
      <c r="L123" s="4">
        <v>1.5894999999999999</v>
      </c>
      <c r="M123" s="4">
        <v>0</v>
      </c>
      <c r="N123" s="4">
        <v>0</v>
      </c>
      <c r="O123" s="4">
        <v>17.202999999999999</v>
      </c>
      <c r="P123" s="4">
        <v>0</v>
      </c>
      <c r="Q123" s="41">
        <v>19.257449999999999</v>
      </c>
      <c r="R123" s="4">
        <v>19.257449999999999</v>
      </c>
      <c r="S123" s="51" t="s">
        <v>69</v>
      </c>
    </row>
    <row r="124" spans="1:19" ht="13.5" thickBot="1" x14ac:dyDescent="0.25">
      <c r="A124" s="50" t="s">
        <v>303</v>
      </c>
      <c r="B124" s="39">
        <v>0</v>
      </c>
      <c r="C124" s="40">
        <v>0</v>
      </c>
      <c r="D124" s="4">
        <v>0</v>
      </c>
      <c r="E124" s="4">
        <v>0</v>
      </c>
      <c r="F124" s="4">
        <v>0</v>
      </c>
      <c r="G124" s="4">
        <v>0</v>
      </c>
      <c r="H124" s="4">
        <v>0</v>
      </c>
      <c r="I124" s="4">
        <v>0</v>
      </c>
      <c r="J124" s="4">
        <v>0</v>
      </c>
      <c r="K124" s="4">
        <v>0</v>
      </c>
      <c r="L124" s="4">
        <v>0</v>
      </c>
      <c r="M124" s="4">
        <v>0</v>
      </c>
      <c r="N124" s="4">
        <v>3.2669999999999999</v>
      </c>
      <c r="O124" s="4">
        <v>0</v>
      </c>
      <c r="P124" s="4">
        <v>0</v>
      </c>
      <c r="Q124" s="41">
        <v>3.2669999999999999</v>
      </c>
      <c r="R124" s="4">
        <v>3.2669999999999999</v>
      </c>
      <c r="S124" s="51" t="s">
        <v>90</v>
      </c>
    </row>
    <row r="125" spans="1:19" ht="13.5" thickBot="1" x14ac:dyDescent="0.25">
      <c r="A125" s="50" t="s">
        <v>156</v>
      </c>
      <c r="B125" s="39">
        <v>0</v>
      </c>
      <c r="C125" s="40">
        <v>0</v>
      </c>
      <c r="D125" s="4">
        <v>0</v>
      </c>
      <c r="E125" s="4">
        <v>0</v>
      </c>
      <c r="F125" s="4">
        <v>0</v>
      </c>
      <c r="G125" s="4">
        <v>0.11</v>
      </c>
      <c r="H125" s="4">
        <v>0</v>
      </c>
      <c r="I125" s="4">
        <v>0</v>
      </c>
      <c r="J125" s="4">
        <v>0</v>
      </c>
      <c r="K125" s="4">
        <v>0</v>
      </c>
      <c r="L125" s="4">
        <v>0</v>
      </c>
      <c r="M125" s="4">
        <v>0</v>
      </c>
      <c r="N125" s="4">
        <v>0</v>
      </c>
      <c r="O125" s="4">
        <v>0</v>
      </c>
      <c r="P125" s="4">
        <v>0</v>
      </c>
      <c r="Q125" s="41">
        <v>0.11</v>
      </c>
      <c r="R125" s="4">
        <v>0.11</v>
      </c>
      <c r="S125" s="51" t="s">
        <v>90</v>
      </c>
    </row>
    <row r="126" spans="1:19" ht="13.5" thickBot="1" x14ac:dyDescent="0.25">
      <c r="A126" s="50" t="s">
        <v>157</v>
      </c>
      <c r="B126" s="39">
        <v>11.666235907946</v>
      </c>
      <c r="C126" s="40">
        <v>0.97218632566200003</v>
      </c>
      <c r="D126" s="4">
        <v>0</v>
      </c>
      <c r="E126" s="4">
        <v>0</v>
      </c>
      <c r="F126" s="4">
        <v>0</v>
      </c>
      <c r="G126" s="4">
        <v>0</v>
      </c>
      <c r="H126" s="4">
        <v>0</v>
      </c>
      <c r="I126" s="4">
        <v>0</v>
      </c>
      <c r="J126" s="4">
        <v>0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11.666235907946</v>
      </c>
      <c r="Q126" s="41">
        <v>0</v>
      </c>
      <c r="R126" s="4">
        <v>-11.666235907946</v>
      </c>
      <c r="S126" s="42">
        <v>0</v>
      </c>
    </row>
    <row r="127" spans="1:19" ht="13.5" thickBot="1" x14ac:dyDescent="0.25">
      <c r="A127" s="53" t="s">
        <v>158</v>
      </c>
      <c r="B127" s="39">
        <v>7.8185897070279999</v>
      </c>
      <c r="C127" s="40">
        <v>0.651549142252</v>
      </c>
      <c r="D127" s="4">
        <v>0</v>
      </c>
      <c r="E127" s="4">
        <v>0</v>
      </c>
      <c r="F127" s="4">
        <v>2</v>
      </c>
      <c r="G127" s="4">
        <v>6</v>
      </c>
      <c r="H127" s="4">
        <v>3.8</v>
      </c>
      <c r="I127" s="4">
        <v>0</v>
      </c>
      <c r="J127" s="4">
        <v>0</v>
      </c>
      <c r="K127" s="4">
        <v>0</v>
      </c>
      <c r="L127" s="4">
        <v>4</v>
      </c>
      <c r="M127" s="4">
        <v>0</v>
      </c>
      <c r="N127" s="4">
        <v>0</v>
      </c>
      <c r="O127" s="4">
        <v>7.3</v>
      </c>
      <c r="P127" s="4">
        <v>7.8185897070279999</v>
      </c>
      <c r="Q127" s="41">
        <v>23.1</v>
      </c>
      <c r="R127" s="4">
        <v>15.281410292971</v>
      </c>
      <c r="S127" s="42">
        <v>2.954497021276</v>
      </c>
    </row>
    <row r="128" spans="1:19" ht="13.5" thickBot="1" x14ac:dyDescent="0.25">
      <c r="A128" s="50" t="s">
        <v>159</v>
      </c>
      <c r="B128" s="39">
        <v>7.8185897070279999</v>
      </c>
      <c r="C128" s="40">
        <v>0.651549142252</v>
      </c>
      <c r="D128" s="4">
        <v>0</v>
      </c>
      <c r="E128" s="4">
        <v>0</v>
      </c>
      <c r="F128" s="4">
        <v>2</v>
      </c>
      <c r="G128" s="4">
        <v>6</v>
      </c>
      <c r="H128" s="4">
        <v>3.8</v>
      </c>
      <c r="I128" s="4">
        <v>0</v>
      </c>
      <c r="J128" s="4">
        <v>0</v>
      </c>
      <c r="K128" s="4">
        <v>0</v>
      </c>
      <c r="L128" s="4">
        <v>4</v>
      </c>
      <c r="M128" s="4">
        <v>0</v>
      </c>
      <c r="N128" s="4">
        <v>0</v>
      </c>
      <c r="O128" s="4">
        <v>7.3</v>
      </c>
      <c r="P128" s="4">
        <v>7.8185897070279999</v>
      </c>
      <c r="Q128" s="41">
        <v>23.1</v>
      </c>
      <c r="R128" s="4">
        <v>15.281410292971</v>
      </c>
      <c r="S128" s="42">
        <v>2.954497021276</v>
      </c>
    </row>
    <row r="129" spans="1:19" ht="13.5" thickBot="1" x14ac:dyDescent="0.25">
      <c r="A129" s="53" t="s">
        <v>160</v>
      </c>
      <c r="B129" s="39">
        <v>0</v>
      </c>
      <c r="C129" s="40">
        <v>0</v>
      </c>
      <c r="D129" s="4">
        <v>0</v>
      </c>
      <c r="E129" s="4">
        <v>0</v>
      </c>
      <c r="F129" s="4">
        <v>0</v>
      </c>
      <c r="G129" s="4">
        <v>1.5</v>
      </c>
      <c r="H129" s="4">
        <v>1.65</v>
      </c>
      <c r="I129" s="4">
        <v>0</v>
      </c>
      <c r="J129" s="4">
        <v>0</v>
      </c>
      <c r="K129" s="4">
        <v>0</v>
      </c>
      <c r="L129" s="4">
        <v>0</v>
      </c>
      <c r="M129" s="4">
        <v>1</v>
      </c>
      <c r="N129" s="4">
        <v>0</v>
      </c>
      <c r="O129" s="4">
        <v>0</v>
      </c>
      <c r="P129" s="4">
        <v>0</v>
      </c>
      <c r="Q129" s="41">
        <v>4.1500000000000004</v>
      </c>
      <c r="R129" s="4">
        <v>4.1500000000000004</v>
      </c>
      <c r="S129" s="51" t="s">
        <v>69</v>
      </c>
    </row>
    <row r="130" spans="1:19" ht="13.5" thickBot="1" x14ac:dyDescent="0.25">
      <c r="A130" s="50" t="s">
        <v>161</v>
      </c>
      <c r="B130" s="39">
        <v>0</v>
      </c>
      <c r="C130" s="40">
        <v>0</v>
      </c>
      <c r="D130" s="4">
        <v>0</v>
      </c>
      <c r="E130" s="4">
        <v>0</v>
      </c>
      <c r="F130" s="4">
        <v>0</v>
      </c>
      <c r="G130" s="4">
        <v>1.5</v>
      </c>
      <c r="H130" s="4">
        <v>1.65</v>
      </c>
      <c r="I130" s="4">
        <v>0</v>
      </c>
      <c r="J130" s="4">
        <v>0</v>
      </c>
      <c r="K130" s="4">
        <v>0</v>
      </c>
      <c r="L130" s="4">
        <v>0</v>
      </c>
      <c r="M130" s="4">
        <v>1</v>
      </c>
      <c r="N130" s="4">
        <v>0</v>
      </c>
      <c r="O130" s="4">
        <v>0</v>
      </c>
      <c r="P130" s="4">
        <v>0</v>
      </c>
      <c r="Q130" s="41">
        <v>4.1500000000000004</v>
      </c>
      <c r="R130" s="4">
        <v>4.1500000000000004</v>
      </c>
      <c r="S130" s="51" t="s">
        <v>69</v>
      </c>
    </row>
    <row r="131" spans="1:19" ht="13.5" thickBot="1" x14ac:dyDescent="0.25">
      <c r="A131" s="53" t="s">
        <v>304</v>
      </c>
      <c r="B131" s="39">
        <v>0</v>
      </c>
      <c r="C131" s="40">
        <v>0</v>
      </c>
      <c r="D131" s="4">
        <v>0</v>
      </c>
      <c r="E131" s="4">
        <v>0</v>
      </c>
      <c r="F131" s="4">
        <v>0</v>
      </c>
      <c r="G131" s="4">
        <v>0</v>
      </c>
      <c r="H131" s="4">
        <v>0</v>
      </c>
      <c r="I131" s="4">
        <v>0</v>
      </c>
      <c r="J131" s="4">
        <v>0</v>
      </c>
      <c r="K131" s="4">
        <v>0</v>
      </c>
      <c r="L131" s="4">
        <v>10.298</v>
      </c>
      <c r="M131" s="4">
        <v>7.6130000000000004</v>
      </c>
      <c r="N131" s="4">
        <v>0</v>
      </c>
      <c r="O131" s="4">
        <v>0</v>
      </c>
      <c r="P131" s="4">
        <v>0</v>
      </c>
      <c r="Q131" s="41">
        <v>17.911000000000001</v>
      </c>
      <c r="R131" s="4">
        <v>17.911000000000001</v>
      </c>
      <c r="S131" s="51" t="s">
        <v>90</v>
      </c>
    </row>
    <row r="132" spans="1:19" ht="13.5" thickBot="1" x14ac:dyDescent="0.25">
      <c r="A132" s="50" t="s">
        <v>305</v>
      </c>
      <c r="B132" s="39">
        <v>0</v>
      </c>
      <c r="C132" s="40">
        <v>0</v>
      </c>
      <c r="D132" s="4">
        <v>0</v>
      </c>
      <c r="E132" s="4">
        <v>0</v>
      </c>
      <c r="F132" s="4">
        <v>0</v>
      </c>
      <c r="G132" s="4">
        <v>0</v>
      </c>
      <c r="H132" s="4">
        <v>0</v>
      </c>
      <c r="I132" s="4">
        <v>0</v>
      </c>
      <c r="J132" s="4">
        <v>0</v>
      </c>
      <c r="K132" s="4">
        <v>0</v>
      </c>
      <c r="L132" s="4">
        <v>10.298</v>
      </c>
      <c r="M132" s="4">
        <v>7.6130000000000004</v>
      </c>
      <c r="N132" s="4">
        <v>0</v>
      </c>
      <c r="O132" s="4">
        <v>0</v>
      </c>
      <c r="P132" s="4">
        <v>0</v>
      </c>
      <c r="Q132" s="41">
        <v>17.911000000000001</v>
      </c>
      <c r="R132" s="4">
        <v>17.911000000000001</v>
      </c>
      <c r="S132" s="51" t="s">
        <v>90</v>
      </c>
    </row>
    <row r="133" spans="1:19" ht="13.5" thickBot="1" x14ac:dyDescent="0.25">
      <c r="A133" s="43" t="s">
        <v>162</v>
      </c>
      <c r="B133" s="39">
        <v>684.993638479639</v>
      </c>
      <c r="C133" s="40">
        <v>57.082803206636001</v>
      </c>
      <c r="D133" s="4">
        <v>23.955500000000001</v>
      </c>
      <c r="E133" s="4">
        <v>67.531999999999996</v>
      </c>
      <c r="F133" s="4">
        <v>42.649000000000001</v>
      </c>
      <c r="G133" s="4">
        <v>18.451000000000001</v>
      </c>
      <c r="H133" s="4">
        <v>19.7287</v>
      </c>
      <c r="I133" s="4">
        <v>15.167</v>
      </c>
      <c r="J133" s="4">
        <v>20.333670000000001</v>
      </c>
      <c r="K133" s="4">
        <v>151.69105999999999</v>
      </c>
      <c r="L133" s="4">
        <v>842.29675000000202</v>
      </c>
      <c r="M133" s="4">
        <v>57.377859999999998</v>
      </c>
      <c r="N133" s="4">
        <v>223.93557999999999</v>
      </c>
      <c r="O133" s="4">
        <v>219.80014000000099</v>
      </c>
      <c r="P133" s="4">
        <v>684.993638479639</v>
      </c>
      <c r="Q133" s="41">
        <v>1702.9182599999999</v>
      </c>
      <c r="R133" s="4">
        <v>1017.92462152036</v>
      </c>
      <c r="S133" s="42">
        <v>2.4860351459309999</v>
      </c>
    </row>
    <row r="134" spans="1:19" ht="13.5" thickBot="1" x14ac:dyDescent="0.25">
      <c r="A134" s="44" t="s">
        <v>163</v>
      </c>
      <c r="B134" s="39">
        <v>258.993638479639</v>
      </c>
      <c r="C134" s="40">
        <v>21.582803206636001</v>
      </c>
      <c r="D134" s="4">
        <v>16.271999999999998</v>
      </c>
      <c r="E134" s="4">
        <v>16.271999999999998</v>
      </c>
      <c r="F134" s="4">
        <v>27.276</v>
      </c>
      <c r="G134" s="4">
        <v>18.451000000000001</v>
      </c>
      <c r="H134" s="4">
        <v>15.167</v>
      </c>
      <c r="I134" s="4">
        <v>15.167</v>
      </c>
      <c r="J134" s="4">
        <v>15.167</v>
      </c>
      <c r="K134" s="4">
        <v>15.167</v>
      </c>
      <c r="L134" s="4">
        <v>17.277000000000001</v>
      </c>
      <c r="M134" s="4">
        <v>15.772</v>
      </c>
      <c r="N134" s="4">
        <v>14.124000000000001</v>
      </c>
      <c r="O134" s="4">
        <v>61.204000000000001</v>
      </c>
      <c r="P134" s="4">
        <v>258.993638479639</v>
      </c>
      <c r="Q134" s="41">
        <v>247.316000000001</v>
      </c>
      <c r="R134" s="4">
        <v>-11.677638479638</v>
      </c>
      <c r="S134" s="42">
        <v>0.95491148528500003</v>
      </c>
    </row>
    <row r="135" spans="1:19" ht="13.5" thickBot="1" x14ac:dyDescent="0.25">
      <c r="A135" s="45" t="s">
        <v>164</v>
      </c>
      <c r="B135" s="46">
        <v>258.993638479639</v>
      </c>
      <c r="C135" s="47">
        <v>21.582803206636001</v>
      </c>
      <c r="D135" s="3">
        <v>16.271999999999998</v>
      </c>
      <c r="E135" s="3">
        <v>16.271999999999998</v>
      </c>
      <c r="F135" s="3">
        <v>15.167</v>
      </c>
      <c r="G135" s="3">
        <v>15.167</v>
      </c>
      <c r="H135" s="3">
        <v>15.167</v>
      </c>
      <c r="I135" s="3">
        <v>15.167</v>
      </c>
      <c r="J135" s="3">
        <v>15.167</v>
      </c>
      <c r="K135" s="3">
        <v>15.167</v>
      </c>
      <c r="L135" s="3">
        <v>14.625999999999999</v>
      </c>
      <c r="M135" s="3">
        <v>15.772</v>
      </c>
      <c r="N135" s="3">
        <v>14.124000000000001</v>
      </c>
      <c r="O135" s="3">
        <v>61.167999999999999</v>
      </c>
      <c r="P135" s="3">
        <v>258.993638479639</v>
      </c>
      <c r="Q135" s="48">
        <v>229.23600000000101</v>
      </c>
      <c r="R135" s="3">
        <v>-29.757638479638</v>
      </c>
      <c r="S135" s="49">
        <v>0.88510282084699998</v>
      </c>
    </row>
    <row r="136" spans="1:19" ht="13.5" thickBot="1" x14ac:dyDescent="0.25">
      <c r="A136" s="50" t="s">
        <v>165</v>
      </c>
      <c r="B136" s="39">
        <v>101.884292711391</v>
      </c>
      <c r="C136" s="40">
        <v>8.490357725949</v>
      </c>
      <c r="D136" s="4">
        <v>4.1879999999999997</v>
      </c>
      <c r="E136" s="4">
        <v>4.1879999999999997</v>
      </c>
      <c r="F136" s="4">
        <v>4.1879999999999997</v>
      </c>
      <c r="G136" s="4">
        <v>4.1879999999999997</v>
      </c>
      <c r="H136" s="4">
        <v>4.1879999999999997</v>
      </c>
      <c r="I136" s="4">
        <v>4.1879999999999997</v>
      </c>
      <c r="J136" s="4">
        <v>4.1879999999999997</v>
      </c>
      <c r="K136" s="4">
        <v>4.1879999999999997</v>
      </c>
      <c r="L136" s="4">
        <v>4.1879999999999997</v>
      </c>
      <c r="M136" s="4">
        <v>4.1879999999999997</v>
      </c>
      <c r="N136" s="4">
        <v>4.1879999999999997</v>
      </c>
      <c r="O136" s="4">
        <v>36.103000000000002</v>
      </c>
      <c r="P136" s="4">
        <v>101.884292711391</v>
      </c>
      <c r="Q136" s="41">
        <v>82.171000000000006</v>
      </c>
      <c r="R136" s="4">
        <v>-19.713292711390999</v>
      </c>
      <c r="S136" s="42">
        <v>0.80651293553900005</v>
      </c>
    </row>
    <row r="137" spans="1:19" ht="13.5" thickBot="1" x14ac:dyDescent="0.25">
      <c r="A137" s="50" t="s">
        <v>166</v>
      </c>
      <c r="B137" s="39">
        <v>115.05821615248099</v>
      </c>
      <c r="C137" s="40">
        <v>9.5881846793730006</v>
      </c>
      <c r="D137" s="4">
        <v>10.664</v>
      </c>
      <c r="E137" s="4">
        <v>10.664</v>
      </c>
      <c r="F137" s="4">
        <v>9.7620000000000005</v>
      </c>
      <c r="G137" s="4">
        <v>9.7620000000000005</v>
      </c>
      <c r="H137" s="4">
        <v>9.7620000000000005</v>
      </c>
      <c r="I137" s="4">
        <v>9.7620000000000005</v>
      </c>
      <c r="J137" s="4">
        <v>9.7620000000000005</v>
      </c>
      <c r="K137" s="4">
        <v>9.7620000000000005</v>
      </c>
      <c r="L137" s="4">
        <v>9.2210000000000001</v>
      </c>
      <c r="M137" s="4">
        <v>9.2210000000000001</v>
      </c>
      <c r="N137" s="4">
        <v>7.5730000000000004</v>
      </c>
      <c r="O137" s="4">
        <v>7.5730000000000004</v>
      </c>
      <c r="P137" s="4">
        <v>115.05821615248099</v>
      </c>
      <c r="Q137" s="41">
        <v>113.488</v>
      </c>
      <c r="R137" s="4">
        <v>-1.5702161524810001</v>
      </c>
      <c r="S137" s="42">
        <v>0.98635285505900006</v>
      </c>
    </row>
    <row r="138" spans="1:19" ht="13.5" thickBot="1" x14ac:dyDescent="0.25">
      <c r="A138" s="50" t="s">
        <v>306</v>
      </c>
      <c r="B138" s="39">
        <v>0</v>
      </c>
      <c r="C138" s="40">
        <v>0</v>
      </c>
      <c r="D138" s="4">
        <v>0</v>
      </c>
      <c r="E138" s="4">
        <v>0</v>
      </c>
      <c r="F138" s="4">
        <v>0</v>
      </c>
      <c r="G138" s="4">
        <v>0</v>
      </c>
      <c r="H138" s="4">
        <v>0</v>
      </c>
      <c r="I138" s="4">
        <v>0</v>
      </c>
      <c r="J138" s="4">
        <v>0</v>
      </c>
      <c r="K138" s="4">
        <v>0</v>
      </c>
      <c r="L138" s="4">
        <v>0</v>
      </c>
      <c r="M138" s="4">
        <v>1.1459999999999999</v>
      </c>
      <c r="N138" s="4">
        <v>1.1459999999999999</v>
      </c>
      <c r="O138" s="4">
        <v>1.1459999999999999</v>
      </c>
      <c r="P138" s="4">
        <v>0</v>
      </c>
      <c r="Q138" s="41">
        <v>3.4380000000000002</v>
      </c>
      <c r="R138" s="4">
        <v>3.4380000000000002</v>
      </c>
      <c r="S138" s="51" t="s">
        <v>90</v>
      </c>
    </row>
    <row r="139" spans="1:19" ht="13.5" thickBot="1" x14ac:dyDescent="0.25">
      <c r="A139" s="50" t="s">
        <v>167</v>
      </c>
      <c r="B139" s="39">
        <v>29.599880258247001</v>
      </c>
      <c r="C139" s="40">
        <v>2.4666566881869998</v>
      </c>
      <c r="D139" s="4">
        <v>1.2170000000000001</v>
      </c>
      <c r="E139" s="4">
        <v>1.2170000000000001</v>
      </c>
      <c r="F139" s="4">
        <v>1.2170000000000001</v>
      </c>
      <c r="G139" s="4">
        <v>1.2170000000000001</v>
      </c>
      <c r="H139" s="4">
        <v>1.2170000000000001</v>
      </c>
      <c r="I139" s="4">
        <v>1.2170000000000001</v>
      </c>
      <c r="J139" s="4">
        <v>1.2170000000000001</v>
      </c>
      <c r="K139" s="4">
        <v>1.2170000000000001</v>
      </c>
      <c r="L139" s="4">
        <v>1.2170000000000001</v>
      </c>
      <c r="M139" s="4">
        <v>1.2170000000000001</v>
      </c>
      <c r="N139" s="4">
        <v>1.2170000000000001</v>
      </c>
      <c r="O139" s="4">
        <v>16.346</v>
      </c>
      <c r="P139" s="4">
        <v>29.599880258247001</v>
      </c>
      <c r="Q139" s="41">
        <v>29.733000000000001</v>
      </c>
      <c r="R139" s="4">
        <v>0.133119741752</v>
      </c>
      <c r="S139" s="42">
        <v>1.004497306765</v>
      </c>
    </row>
    <row r="140" spans="1:19" ht="13.5" thickBot="1" x14ac:dyDescent="0.25">
      <c r="A140" s="50" t="s">
        <v>168</v>
      </c>
      <c r="B140" s="39">
        <v>5.9599356774460004</v>
      </c>
      <c r="C140" s="40">
        <v>0.496661306453</v>
      </c>
      <c r="D140" s="4">
        <v>0</v>
      </c>
      <c r="E140" s="4">
        <v>0</v>
      </c>
      <c r="F140" s="4">
        <v>0</v>
      </c>
      <c r="G140" s="4">
        <v>0</v>
      </c>
      <c r="H140" s="4">
        <v>0</v>
      </c>
      <c r="I140" s="4">
        <v>0</v>
      </c>
      <c r="J140" s="4">
        <v>0</v>
      </c>
      <c r="K140" s="4">
        <v>0</v>
      </c>
      <c r="L140" s="4">
        <v>0</v>
      </c>
      <c r="M140" s="4">
        <v>0</v>
      </c>
      <c r="N140" s="4">
        <v>0</v>
      </c>
      <c r="O140" s="4">
        <v>0</v>
      </c>
      <c r="P140" s="4">
        <v>5.9599356774460004</v>
      </c>
      <c r="Q140" s="41">
        <v>0</v>
      </c>
      <c r="R140" s="4">
        <v>-5.9599356774460004</v>
      </c>
      <c r="S140" s="42">
        <v>0</v>
      </c>
    </row>
    <row r="141" spans="1:19" ht="13.5" thickBot="1" x14ac:dyDescent="0.25">
      <c r="A141" s="50" t="s">
        <v>169</v>
      </c>
      <c r="B141" s="39">
        <v>6.4913136800720004</v>
      </c>
      <c r="C141" s="40">
        <v>0.54094280667200001</v>
      </c>
      <c r="D141" s="4">
        <v>0.20300000000000001</v>
      </c>
      <c r="E141" s="4">
        <v>0.20300000000000001</v>
      </c>
      <c r="F141" s="4">
        <v>0</v>
      </c>
      <c r="G141" s="4">
        <v>0</v>
      </c>
      <c r="H141" s="4">
        <v>0</v>
      </c>
      <c r="I141" s="4">
        <v>0</v>
      </c>
      <c r="J141" s="4">
        <v>0</v>
      </c>
      <c r="K141" s="4">
        <v>0</v>
      </c>
      <c r="L141" s="4">
        <v>0</v>
      </c>
      <c r="M141" s="4">
        <v>0</v>
      </c>
      <c r="N141" s="4">
        <v>0</v>
      </c>
      <c r="O141" s="4">
        <v>0</v>
      </c>
      <c r="P141" s="4">
        <v>6.4913136800720004</v>
      </c>
      <c r="Q141" s="41">
        <v>0.40600000000000003</v>
      </c>
      <c r="R141" s="4">
        <v>-6.0853136800719998</v>
      </c>
      <c r="S141" s="42">
        <v>6.2545121066000006E-2</v>
      </c>
    </row>
    <row r="142" spans="1:19" ht="13.5" thickBot="1" x14ac:dyDescent="0.25">
      <c r="A142" s="45" t="s">
        <v>170</v>
      </c>
      <c r="B142" s="46">
        <v>0</v>
      </c>
      <c r="C142" s="47">
        <v>0</v>
      </c>
      <c r="D142" s="3">
        <v>0</v>
      </c>
      <c r="E142" s="3">
        <v>0</v>
      </c>
      <c r="F142" s="3">
        <v>12.109</v>
      </c>
      <c r="G142" s="3">
        <v>3.2839999999999998</v>
      </c>
      <c r="H142" s="3">
        <v>0</v>
      </c>
      <c r="I142" s="3">
        <v>0</v>
      </c>
      <c r="J142" s="3">
        <v>0</v>
      </c>
      <c r="K142" s="3">
        <v>0</v>
      </c>
      <c r="L142" s="3">
        <v>2.6509999999999998</v>
      </c>
      <c r="M142" s="3">
        <v>0</v>
      </c>
      <c r="N142" s="3">
        <v>0</v>
      </c>
      <c r="O142" s="3">
        <v>3.5999999999999997E-2</v>
      </c>
      <c r="P142" s="3">
        <v>0</v>
      </c>
      <c r="Q142" s="48">
        <v>18.079999999999998</v>
      </c>
      <c r="R142" s="3">
        <v>18.079999999999998</v>
      </c>
      <c r="S142" s="55" t="s">
        <v>90</v>
      </c>
    </row>
    <row r="143" spans="1:19" ht="13.5" thickBot="1" x14ac:dyDescent="0.25">
      <c r="A143" s="50" t="s">
        <v>171</v>
      </c>
      <c r="B143" s="39">
        <v>0</v>
      </c>
      <c r="C143" s="40">
        <v>0</v>
      </c>
      <c r="D143" s="4">
        <v>0</v>
      </c>
      <c r="E143" s="4">
        <v>0</v>
      </c>
      <c r="F143" s="4">
        <v>0</v>
      </c>
      <c r="G143" s="4">
        <v>2E-3</v>
      </c>
      <c r="H143" s="4">
        <v>0</v>
      </c>
      <c r="I143" s="4">
        <v>0</v>
      </c>
      <c r="J143" s="4">
        <v>0</v>
      </c>
      <c r="K143" s="4">
        <v>0</v>
      </c>
      <c r="L143" s="4">
        <v>0</v>
      </c>
      <c r="M143" s="4">
        <v>0</v>
      </c>
      <c r="N143" s="4">
        <v>0</v>
      </c>
      <c r="O143" s="4">
        <v>0</v>
      </c>
      <c r="P143" s="4">
        <v>0</v>
      </c>
      <c r="Q143" s="41">
        <v>2E-3</v>
      </c>
      <c r="R143" s="4">
        <v>2E-3</v>
      </c>
      <c r="S143" s="51" t="s">
        <v>90</v>
      </c>
    </row>
    <row r="144" spans="1:19" ht="13.5" thickBot="1" x14ac:dyDescent="0.25">
      <c r="A144" s="50" t="s">
        <v>172</v>
      </c>
      <c r="B144" s="39">
        <v>0</v>
      </c>
      <c r="C144" s="40">
        <v>0</v>
      </c>
      <c r="D144" s="4">
        <v>0</v>
      </c>
      <c r="E144" s="4">
        <v>0</v>
      </c>
      <c r="F144" s="4">
        <v>0</v>
      </c>
      <c r="G144" s="4">
        <v>3.282</v>
      </c>
      <c r="H144" s="4">
        <v>0</v>
      </c>
      <c r="I144" s="4">
        <v>0</v>
      </c>
      <c r="J144" s="4">
        <v>0</v>
      </c>
      <c r="K144" s="4">
        <v>0</v>
      </c>
      <c r="L144" s="4">
        <v>2.6509999999999998</v>
      </c>
      <c r="M144" s="4">
        <v>0</v>
      </c>
      <c r="N144" s="4">
        <v>0</v>
      </c>
      <c r="O144" s="4">
        <v>3.5999999999999997E-2</v>
      </c>
      <c r="P144" s="4">
        <v>0</v>
      </c>
      <c r="Q144" s="41">
        <v>5.9690000000000003</v>
      </c>
      <c r="R144" s="4">
        <v>5.9690000000000003</v>
      </c>
      <c r="S144" s="51" t="s">
        <v>90</v>
      </c>
    </row>
    <row r="145" spans="1:19" ht="13.5" thickBot="1" x14ac:dyDescent="0.25">
      <c r="A145" s="50" t="s">
        <v>173</v>
      </c>
      <c r="B145" s="39">
        <v>0</v>
      </c>
      <c r="C145" s="40">
        <v>0</v>
      </c>
      <c r="D145" s="4">
        <v>0</v>
      </c>
      <c r="E145" s="4">
        <v>0</v>
      </c>
      <c r="F145" s="4">
        <v>12.109</v>
      </c>
      <c r="G145" s="4">
        <v>0</v>
      </c>
      <c r="H145" s="4">
        <v>0</v>
      </c>
      <c r="I145" s="4">
        <v>0</v>
      </c>
      <c r="J145" s="4">
        <v>0</v>
      </c>
      <c r="K145" s="4">
        <v>0</v>
      </c>
      <c r="L145" s="4">
        <v>0</v>
      </c>
      <c r="M145" s="4">
        <v>0</v>
      </c>
      <c r="N145" s="4">
        <v>0</v>
      </c>
      <c r="O145" s="4">
        <v>0</v>
      </c>
      <c r="P145" s="4">
        <v>0</v>
      </c>
      <c r="Q145" s="41">
        <v>12.109</v>
      </c>
      <c r="R145" s="4">
        <v>12.109</v>
      </c>
      <c r="S145" s="51" t="s">
        <v>90</v>
      </c>
    </row>
    <row r="146" spans="1:19" ht="13.5" thickBot="1" x14ac:dyDescent="0.25">
      <c r="A146" s="44" t="s">
        <v>174</v>
      </c>
      <c r="B146" s="39">
        <v>426</v>
      </c>
      <c r="C146" s="40">
        <v>35.5</v>
      </c>
      <c r="D146" s="4">
        <v>7.6835000000000004</v>
      </c>
      <c r="E146" s="4">
        <v>51.26</v>
      </c>
      <c r="F146" s="4">
        <v>15.372999999999999</v>
      </c>
      <c r="G146" s="4">
        <v>0</v>
      </c>
      <c r="H146" s="4">
        <v>4.5617000000000001</v>
      </c>
      <c r="I146" s="4">
        <v>0</v>
      </c>
      <c r="J146" s="4">
        <v>5.1666699999999999</v>
      </c>
      <c r="K146" s="4">
        <v>136.52405999999999</v>
      </c>
      <c r="L146" s="4">
        <v>825.01975000000198</v>
      </c>
      <c r="M146" s="4">
        <v>41.60586</v>
      </c>
      <c r="N146" s="4">
        <v>209.81157999999999</v>
      </c>
      <c r="O146" s="4">
        <v>158.59614000000099</v>
      </c>
      <c r="P146" s="4">
        <v>426</v>
      </c>
      <c r="Q146" s="41">
        <v>1455.6022599999999</v>
      </c>
      <c r="R146" s="4">
        <v>1029.6022599999999</v>
      </c>
      <c r="S146" s="42">
        <v>3.416906713615</v>
      </c>
    </row>
    <row r="147" spans="1:19" ht="13.5" thickBot="1" x14ac:dyDescent="0.25">
      <c r="A147" s="45" t="s">
        <v>175</v>
      </c>
      <c r="B147" s="46">
        <v>426</v>
      </c>
      <c r="C147" s="47">
        <v>35.5</v>
      </c>
      <c r="D147" s="3">
        <v>0</v>
      </c>
      <c r="E147" s="3">
        <v>51.26</v>
      </c>
      <c r="F147" s="3">
        <v>15.372999999999999</v>
      </c>
      <c r="G147" s="3">
        <v>0</v>
      </c>
      <c r="H147" s="3">
        <v>0</v>
      </c>
      <c r="I147" s="3">
        <v>0</v>
      </c>
      <c r="J147" s="3">
        <v>0</v>
      </c>
      <c r="K147" s="3">
        <v>103.39184</v>
      </c>
      <c r="L147" s="3">
        <v>0</v>
      </c>
      <c r="M147" s="3">
        <v>5.4268599999999996</v>
      </c>
      <c r="N147" s="3">
        <v>207.51499999999999</v>
      </c>
      <c r="O147" s="3">
        <v>158.59614000000099</v>
      </c>
      <c r="P147" s="3">
        <v>426</v>
      </c>
      <c r="Q147" s="48">
        <v>541.56284000000096</v>
      </c>
      <c r="R147" s="3">
        <v>115.562840000001</v>
      </c>
      <c r="S147" s="49">
        <v>1.2712742722999999</v>
      </c>
    </row>
    <row r="148" spans="1:19" ht="13.5" thickBot="1" x14ac:dyDescent="0.25">
      <c r="A148" s="50" t="s">
        <v>176</v>
      </c>
      <c r="B148" s="39">
        <v>426</v>
      </c>
      <c r="C148" s="40">
        <v>35.5</v>
      </c>
      <c r="D148" s="4">
        <v>0</v>
      </c>
      <c r="E148" s="4">
        <v>51.26</v>
      </c>
      <c r="F148" s="4">
        <v>0</v>
      </c>
      <c r="G148" s="4">
        <v>0</v>
      </c>
      <c r="H148" s="4">
        <v>0</v>
      </c>
      <c r="I148" s="4">
        <v>0</v>
      </c>
      <c r="J148" s="4">
        <v>0</v>
      </c>
      <c r="K148" s="4">
        <v>103.39184</v>
      </c>
      <c r="L148" s="4">
        <v>0</v>
      </c>
      <c r="M148" s="4">
        <v>5.4268599999999996</v>
      </c>
      <c r="N148" s="4">
        <v>207.51499999999999</v>
      </c>
      <c r="O148" s="4">
        <v>158.59614000000099</v>
      </c>
      <c r="P148" s="4">
        <v>426</v>
      </c>
      <c r="Q148" s="41">
        <v>526.18984000000103</v>
      </c>
      <c r="R148" s="4">
        <v>100.189840000001</v>
      </c>
      <c r="S148" s="42">
        <v>1.23518741784</v>
      </c>
    </row>
    <row r="149" spans="1:19" ht="13.5" thickBot="1" x14ac:dyDescent="0.25">
      <c r="A149" s="50" t="s">
        <v>177</v>
      </c>
      <c r="B149" s="39">
        <v>0</v>
      </c>
      <c r="C149" s="40">
        <v>0</v>
      </c>
      <c r="D149" s="4">
        <v>0</v>
      </c>
      <c r="E149" s="4">
        <v>0</v>
      </c>
      <c r="F149" s="4">
        <v>15.372999999999999</v>
      </c>
      <c r="G149" s="4">
        <v>0</v>
      </c>
      <c r="H149" s="4">
        <v>0</v>
      </c>
      <c r="I149" s="4">
        <v>0</v>
      </c>
      <c r="J149" s="4">
        <v>0</v>
      </c>
      <c r="K149" s="4">
        <v>0</v>
      </c>
      <c r="L149" s="4">
        <v>0</v>
      </c>
      <c r="M149" s="4">
        <v>0</v>
      </c>
      <c r="N149" s="4">
        <v>0</v>
      </c>
      <c r="O149" s="4">
        <v>0</v>
      </c>
      <c r="P149" s="4">
        <v>0</v>
      </c>
      <c r="Q149" s="41">
        <v>15.372999999999999</v>
      </c>
      <c r="R149" s="4">
        <v>15.372999999999999</v>
      </c>
      <c r="S149" s="51" t="s">
        <v>90</v>
      </c>
    </row>
    <row r="150" spans="1:19" ht="13.5" thickBot="1" x14ac:dyDescent="0.25">
      <c r="A150" s="45" t="s">
        <v>287</v>
      </c>
      <c r="B150" s="46">
        <v>0</v>
      </c>
      <c r="C150" s="47">
        <v>0</v>
      </c>
      <c r="D150" s="3">
        <v>0</v>
      </c>
      <c r="E150" s="3">
        <v>0</v>
      </c>
      <c r="F150" s="3">
        <v>0</v>
      </c>
      <c r="G150" s="3">
        <v>0</v>
      </c>
      <c r="H150" s="3">
        <v>0</v>
      </c>
      <c r="I150" s="3">
        <v>0</v>
      </c>
      <c r="J150" s="3">
        <v>0</v>
      </c>
      <c r="K150" s="3">
        <v>5.80558</v>
      </c>
      <c r="L150" s="3">
        <v>14.8225</v>
      </c>
      <c r="M150" s="3">
        <v>0</v>
      </c>
      <c r="N150" s="3">
        <v>0</v>
      </c>
      <c r="O150" s="3">
        <v>0</v>
      </c>
      <c r="P150" s="3">
        <v>0</v>
      </c>
      <c r="Q150" s="48">
        <v>20.628080000000001</v>
      </c>
      <c r="R150" s="3">
        <v>20.628080000000001</v>
      </c>
      <c r="S150" s="55" t="s">
        <v>69</v>
      </c>
    </row>
    <row r="151" spans="1:19" ht="13.5" thickBot="1" x14ac:dyDescent="0.25">
      <c r="A151" s="50" t="s">
        <v>307</v>
      </c>
      <c r="B151" s="39">
        <v>0</v>
      </c>
      <c r="C151" s="40">
        <v>0</v>
      </c>
      <c r="D151" s="4">
        <v>0</v>
      </c>
      <c r="E151" s="4">
        <v>0</v>
      </c>
      <c r="F151" s="4">
        <v>0</v>
      </c>
      <c r="G151" s="4">
        <v>0</v>
      </c>
      <c r="H151" s="4">
        <v>0</v>
      </c>
      <c r="I151" s="4">
        <v>0</v>
      </c>
      <c r="J151" s="4">
        <v>0</v>
      </c>
      <c r="K151" s="4">
        <v>0</v>
      </c>
      <c r="L151" s="4">
        <v>14.8225</v>
      </c>
      <c r="M151" s="4">
        <v>0</v>
      </c>
      <c r="N151" s="4">
        <v>0</v>
      </c>
      <c r="O151" s="4">
        <v>0</v>
      </c>
      <c r="P151" s="4">
        <v>0</v>
      </c>
      <c r="Q151" s="41">
        <v>14.8225</v>
      </c>
      <c r="R151" s="4">
        <v>14.8225</v>
      </c>
      <c r="S151" s="51" t="s">
        <v>69</v>
      </c>
    </row>
    <row r="152" spans="1:19" ht="13.5" thickBot="1" x14ac:dyDescent="0.25">
      <c r="A152" s="50" t="s">
        <v>288</v>
      </c>
      <c r="B152" s="39">
        <v>0</v>
      </c>
      <c r="C152" s="40">
        <v>0</v>
      </c>
      <c r="D152" s="4">
        <v>0</v>
      </c>
      <c r="E152" s="4">
        <v>0</v>
      </c>
      <c r="F152" s="4">
        <v>0</v>
      </c>
      <c r="G152" s="4">
        <v>0</v>
      </c>
      <c r="H152" s="4">
        <v>0</v>
      </c>
      <c r="I152" s="4">
        <v>0</v>
      </c>
      <c r="J152" s="4">
        <v>0</v>
      </c>
      <c r="K152" s="4">
        <v>5.80558</v>
      </c>
      <c r="L152" s="4">
        <v>0</v>
      </c>
      <c r="M152" s="4">
        <v>0</v>
      </c>
      <c r="N152" s="4">
        <v>0</v>
      </c>
      <c r="O152" s="4">
        <v>0</v>
      </c>
      <c r="P152" s="4">
        <v>0</v>
      </c>
      <c r="Q152" s="41">
        <v>5.80558</v>
      </c>
      <c r="R152" s="4">
        <v>5.80558</v>
      </c>
      <c r="S152" s="51" t="s">
        <v>90</v>
      </c>
    </row>
    <row r="153" spans="1:19" ht="13.5" thickBot="1" x14ac:dyDescent="0.25">
      <c r="A153" s="45" t="s">
        <v>178</v>
      </c>
      <c r="B153" s="46">
        <v>0</v>
      </c>
      <c r="C153" s="47">
        <v>0</v>
      </c>
      <c r="D153" s="3">
        <v>7.6835000000000004</v>
      </c>
      <c r="E153" s="3">
        <v>0</v>
      </c>
      <c r="F153" s="3">
        <v>0</v>
      </c>
      <c r="G153" s="3">
        <v>0</v>
      </c>
      <c r="H153" s="3">
        <v>4.5617000000000001</v>
      </c>
      <c r="I153" s="3">
        <v>0</v>
      </c>
      <c r="J153" s="3">
        <v>0</v>
      </c>
      <c r="K153" s="3">
        <v>0</v>
      </c>
      <c r="L153" s="3">
        <v>0</v>
      </c>
      <c r="M153" s="3">
        <v>0</v>
      </c>
      <c r="N153" s="3">
        <v>0</v>
      </c>
      <c r="O153" s="3">
        <v>0</v>
      </c>
      <c r="P153" s="3">
        <v>0</v>
      </c>
      <c r="Q153" s="48">
        <v>12.245200000000001</v>
      </c>
      <c r="R153" s="3">
        <v>12.245200000000001</v>
      </c>
      <c r="S153" s="55" t="s">
        <v>90</v>
      </c>
    </row>
    <row r="154" spans="1:19" ht="13.5" thickBot="1" x14ac:dyDescent="0.25">
      <c r="A154" s="50" t="s">
        <v>179</v>
      </c>
      <c r="B154" s="39">
        <v>0</v>
      </c>
      <c r="C154" s="40">
        <v>0</v>
      </c>
      <c r="D154" s="4">
        <v>7.6835000000000004</v>
      </c>
      <c r="E154" s="4">
        <v>0</v>
      </c>
      <c r="F154" s="4">
        <v>0</v>
      </c>
      <c r="G154" s="4">
        <v>0</v>
      </c>
      <c r="H154" s="4">
        <v>4.5617000000000001</v>
      </c>
      <c r="I154" s="4">
        <v>0</v>
      </c>
      <c r="J154" s="4">
        <v>0</v>
      </c>
      <c r="K154" s="4">
        <v>0</v>
      </c>
      <c r="L154" s="4">
        <v>0</v>
      </c>
      <c r="M154" s="4">
        <v>0</v>
      </c>
      <c r="N154" s="4">
        <v>0</v>
      </c>
      <c r="O154" s="4">
        <v>0</v>
      </c>
      <c r="P154" s="4">
        <v>0</v>
      </c>
      <c r="Q154" s="41">
        <v>12.245200000000001</v>
      </c>
      <c r="R154" s="4">
        <v>12.245200000000001</v>
      </c>
      <c r="S154" s="51" t="s">
        <v>90</v>
      </c>
    </row>
    <row r="155" spans="1:19" ht="13.5" thickBot="1" x14ac:dyDescent="0.25">
      <c r="A155" s="45" t="s">
        <v>308</v>
      </c>
      <c r="B155" s="46">
        <v>0</v>
      </c>
      <c r="C155" s="47">
        <v>0</v>
      </c>
      <c r="D155" s="3">
        <v>0</v>
      </c>
      <c r="E155" s="3">
        <v>0</v>
      </c>
      <c r="F155" s="3">
        <v>0</v>
      </c>
      <c r="G155" s="3">
        <v>0</v>
      </c>
      <c r="H155" s="3">
        <v>0</v>
      </c>
      <c r="I155" s="3">
        <v>0</v>
      </c>
      <c r="J155" s="3">
        <v>0</v>
      </c>
      <c r="K155" s="3">
        <v>0</v>
      </c>
      <c r="L155" s="3">
        <v>754.05688000000202</v>
      </c>
      <c r="M155" s="3">
        <v>0</v>
      </c>
      <c r="N155" s="3">
        <v>2.2965800000000001</v>
      </c>
      <c r="O155" s="3">
        <v>0</v>
      </c>
      <c r="P155" s="3">
        <v>0</v>
      </c>
      <c r="Q155" s="48">
        <v>756.35346000000197</v>
      </c>
      <c r="R155" s="3">
        <v>756.35346000000197</v>
      </c>
      <c r="S155" s="55" t="s">
        <v>69</v>
      </c>
    </row>
    <row r="156" spans="1:19" ht="13.5" thickBot="1" x14ac:dyDescent="0.25">
      <c r="A156" s="50" t="s">
        <v>309</v>
      </c>
      <c r="B156" s="39">
        <v>0</v>
      </c>
      <c r="C156" s="40">
        <v>0</v>
      </c>
      <c r="D156" s="4">
        <v>0</v>
      </c>
      <c r="E156" s="4">
        <v>0</v>
      </c>
      <c r="F156" s="4">
        <v>0</v>
      </c>
      <c r="G156" s="4">
        <v>0</v>
      </c>
      <c r="H156" s="4">
        <v>0</v>
      </c>
      <c r="I156" s="4">
        <v>0</v>
      </c>
      <c r="J156" s="4">
        <v>0</v>
      </c>
      <c r="K156" s="4">
        <v>0</v>
      </c>
      <c r="L156" s="4">
        <v>754.05688000000202</v>
      </c>
      <c r="M156" s="4">
        <v>0</v>
      </c>
      <c r="N156" s="4">
        <v>2.2965800000000001</v>
      </c>
      <c r="O156" s="4">
        <v>0</v>
      </c>
      <c r="P156" s="4">
        <v>0</v>
      </c>
      <c r="Q156" s="41">
        <v>756.35346000000197</v>
      </c>
      <c r="R156" s="4">
        <v>756.35346000000197</v>
      </c>
      <c r="S156" s="51" t="s">
        <v>69</v>
      </c>
    </row>
    <row r="157" spans="1:19" ht="13.5" thickBot="1" x14ac:dyDescent="0.25">
      <c r="A157" s="45" t="s">
        <v>282</v>
      </c>
      <c r="B157" s="46">
        <v>0</v>
      </c>
      <c r="C157" s="47">
        <v>0</v>
      </c>
      <c r="D157" s="3">
        <v>0</v>
      </c>
      <c r="E157" s="3">
        <v>0</v>
      </c>
      <c r="F157" s="3">
        <v>0</v>
      </c>
      <c r="G157" s="3">
        <v>0</v>
      </c>
      <c r="H157" s="3">
        <v>0</v>
      </c>
      <c r="I157" s="3">
        <v>0</v>
      </c>
      <c r="J157" s="3">
        <v>5.1666699999999999</v>
      </c>
      <c r="K157" s="3">
        <v>27.326640000000001</v>
      </c>
      <c r="L157" s="3">
        <v>56.140369999999997</v>
      </c>
      <c r="M157" s="3">
        <v>36.179000000000002</v>
      </c>
      <c r="N157" s="3">
        <v>0</v>
      </c>
      <c r="O157" s="3">
        <v>0</v>
      </c>
      <c r="P157" s="3">
        <v>0</v>
      </c>
      <c r="Q157" s="48">
        <v>124.81268</v>
      </c>
      <c r="R157" s="3">
        <v>124.81268</v>
      </c>
      <c r="S157" s="55" t="s">
        <v>90</v>
      </c>
    </row>
    <row r="158" spans="1:19" ht="13.5" thickBot="1" x14ac:dyDescent="0.25">
      <c r="A158" s="50" t="s">
        <v>289</v>
      </c>
      <c r="B158" s="39">
        <v>0</v>
      </c>
      <c r="C158" s="40">
        <v>0</v>
      </c>
      <c r="D158" s="4">
        <v>0</v>
      </c>
      <c r="E158" s="4">
        <v>0</v>
      </c>
      <c r="F158" s="4">
        <v>0</v>
      </c>
      <c r="G158" s="4">
        <v>0</v>
      </c>
      <c r="H158" s="4">
        <v>0</v>
      </c>
      <c r="I158" s="4">
        <v>0</v>
      </c>
      <c r="J158" s="4">
        <v>0</v>
      </c>
      <c r="K158" s="4">
        <v>27.326640000000001</v>
      </c>
      <c r="L158" s="4">
        <v>56.140369999999997</v>
      </c>
      <c r="M158" s="4">
        <v>36.179000000000002</v>
      </c>
      <c r="N158" s="4">
        <v>0</v>
      </c>
      <c r="O158" s="4">
        <v>0</v>
      </c>
      <c r="P158" s="4">
        <v>0</v>
      </c>
      <c r="Q158" s="41">
        <v>119.64601</v>
      </c>
      <c r="R158" s="4">
        <v>119.64601</v>
      </c>
      <c r="S158" s="51" t="s">
        <v>90</v>
      </c>
    </row>
    <row r="159" spans="1:19" ht="13.5" thickBot="1" x14ac:dyDescent="0.25">
      <c r="A159" s="50" t="s">
        <v>283</v>
      </c>
      <c r="B159" s="39">
        <v>0</v>
      </c>
      <c r="C159" s="40">
        <v>0</v>
      </c>
      <c r="D159" s="4">
        <v>0</v>
      </c>
      <c r="E159" s="4">
        <v>0</v>
      </c>
      <c r="F159" s="4">
        <v>0</v>
      </c>
      <c r="G159" s="4">
        <v>0</v>
      </c>
      <c r="H159" s="4">
        <v>0</v>
      </c>
      <c r="I159" s="4">
        <v>0</v>
      </c>
      <c r="J159" s="4">
        <v>5.1666699999999999</v>
      </c>
      <c r="K159" s="4">
        <v>0</v>
      </c>
      <c r="L159" s="4">
        <v>0</v>
      </c>
      <c r="M159" s="4">
        <v>0</v>
      </c>
      <c r="N159" s="4">
        <v>0</v>
      </c>
      <c r="O159" s="4">
        <v>0</v>
      </c>
      <c r="P159" s="4">
        <v>0</v>
      </c>
      <c r="Q159" s="41">
        <v>5.1666699999999999</v>
      </c>
      <c r="R159" s="4">
        <v>5.1666699999999999</v>
      </c>
      <c r="S159" s="51" t="s">
        <v>90</v>
      </c>
    </row>
    <row r="160" spans="1:19" ht="13.5" thickBot="1" x14ac:dyDescent="0.25">
      <c r="A160" s="38" t="s">
        <v>180</v>
      </c>
      <c r="B160" s="39">
        <v>20062.568208524201</v>
      </c>
      <c r="C160" s="40">
        <v>1671.88068404368</v>
      </c>
      <c r="D160" s="4">
        <v>3161.7870499999999</v>
      </c>
      <c r="E160" s="4">
        <v>2211.7789299999999</v>
      </c>
      <c r="F160" s="4">
        <v>2212.2719000000002</v>
      </c>
      <c r="G160" s="4">
        <v>3182.6339600000001</v>
      </c>
      <c r="H160" s="4">
        <v>1865.92984</v>
      </c>
      <c r="I160" s="4">
        <v>2822.7537000000002</v>
      </c>
      <c r="J160" s="4">
        <v>1840.6245200000001</v>
      </c>
      <c r="K160" s="4">
        <v>3116.0866599999999</v>
      </c>
      <c r="L160" s="4">
        <v>2066.3244100000002</v>
      </c>
      <c r="M160" s="4">
        <v>3447.4468400000001</v>
      </c>
      <c r="N160" s="4">
        <v>2801.9033899999999</v>
      </c>
      <c r="O160" s="4">
        <v>2596.16104</v>
      </c>
      <c r="P160" s="4">
        <v>20062.568208524201</v>
      </c>
      <c r="Q160" s="41">
        <v>31325.702239999999</v>
      </c>
      <c r="R160" s="4">
        <v>11263.1340314758</v>
      </c>
      <c r="S160" s="42">
        <v>1.5614004106749999</v>
      </c>
    </row>
    <row r="161" spans="1:19" ht="13.5" thickBot="1" x14ac:dyDescent="0.25">
      <c r="A161" s="43" t="s">
        <v>181</v>
      </c>
      <c r="B161" s="39">
        <v>20062.568208524201</v>
      </c>
      <c r="C161" s="40">
        <v>1671.88068404368</v>
      </c>
      <c r="D161" s="4">
        <v>3146.7870499999999</v>
      </c>
      <c r="E161" s="4">
        <v>2206.7789299999999</v>
      </c>
      <c r="F161" s="4">
        <v>2196.8989000000001</v>
      </c>
      <c r="G161" s="4">
        <v>3182.6339600000001</v>
      </c>
      <c r="H161" s="4">
        <v>1860.7498399999999</v>
      </c>
      <c r="I161" s="4">
        <v>2822.0037000000002</v>
      </c>
      <c r="J161" s="4">
        <v>1817.7688499999999</v>
      </c>
      <c r="K161" s="4">
        <v>3116.0866599999999</v>
      </c>
      <c r="L161" s="4">
        <v>2065.2754100000002</v>
      </c>
      <c r="M161" s="4">
        <v>3447.4468400000001</v>
      </c>
      <c r="N161" s="4">
        <v>2801.9033899999999</v>
      </c>
      <c r="O161" s="4">
        <v>2595.41104</v>
      </c>
      <c r="P161" s="4">
        <v>20062.568208524201</v>
      </c>
      <c r="Q161" s="41">
        <v>31259.744569999999</v>
      </c>
      <c r="R161" s="4">
        <v>11197.1763614758</v>
      </c>
      <c r="S161" s="42">
        <v>1.5581128121329999</v>
      </c>
    </row>
    <row r="162" spans="1:19" ht="13.5" thickBot="1" x14ac:dyDescent="0.25">
      <c r="A162" s="44" t="s">
        <v>182</v>
      </c>
      <c r="B162" s="39">
        <v>20062.568208524201</v>
      </c>
      <c r="C162" s="40">
        <v>1671.88068404368</v>
      </c>
      <c r="D162" s="4">
        <v>3146.7870499999999</v>
      </c>
      <c r="E162" s="4">
        <v>2206.7789299999999</v>
      </c>
      <c r="F162" s="4">
        <v>2196.8989000000001</v>
      </c>
      <c r="G162" s="4">
        <v>3182.6339600000001</v>
      </c>
      <c r="H162" s="4">
        <v>1860.7498399999999</v>
      </c>
      <c r="I162" s="4">
        <v>2822.0037000000002</v>
      </c>
      <c r="J162" s="4">
        <v>1817.7688499999999</v>
      </c>
      <c r="K162" s="4">
        <v>3116.0866599999999</v>
      </c>
      <c r="L162" s="4">
        <v>2065.2754100000002</v>
      </c>
      <c r="M162" s="4">
        <v>3447.4468400000001</v>
      </c>
      <c r="N162" s="4">
        <v>2801.9033899999999</v>
      </c>
      <c r="O162" s="4">
        <v>2595.41104</v>
      </c>
      <c r="P162" s="4">
        <v>20062.568208524201</v>
      </c>
      <c r="Q162" s="41">
        <v>31259.744569999999</v>
      </c>
      <c r="R162" s="4">
        <v>11197.1763614758</v>
      </c>
      <c r="S162" s="42">
        <v>1.5581128121329999</v>
      </c>
    </row>
    <row r="163" spans="1:19" ht="13.5" thickBot="1" x14ac:dyDescent="0.25">
      <c r="A163" s="45" t="s">
        <v>183</v>
      </c>
      <c r="B163" s="46">
        <v>0</v>
      </c>
      <c r="C163" s="47">
        <v>0</v>
      </c>
      <c r="D163" s="3">
        <v>0</v>
      </c>
      <c r="E163" s="3">
        <v>0</v>
      </c>
      <c r="F163" s="3">
        <v>0.56499999999999995</v>
      </c>
      <c r="G163" s="3">
        <v>0</v>
      </c>
      <c r="H163" s="3">
        <v>0</v>
      </c>
      <c r="I163" s="3">
        <v>0</v>
      </c>
      <c r="J163" s="3">
        <v>0</v>
      </c>
      <c r="K163" s="3">
        <v>0</v>
      </c>
      <c r="L163" s="3">
        <v>0</v>
      </c>
      <c r="M163" s="3">
        <v>0</v>
      </c>
      <c r="N163" s="3">
        <v>0</v>
      </c>
      <c r="O163" s="3">
        <v>0</v>
      </c>
      <c r="P163" s="3">
        <v>0</v>
      </c>
      <c r="Q163" s="48">
        <v>0.56499999999999995</v>
      </c>
      <c r="R163" s="3">
        <v>0.56499999999999995</v>
      </c>
      <c r="S163" s="55" t="s">
        <v>90</v>
      </c>
    </row>
    <row r="164" spans="1:19" ht="13.5" thickBot="1" x14ac:dyDescent="0.25">
      <c r="A164" s="50" t="s">
        <v>184</v>
      </c>
      <c r="B164" s="39">
        <v>0</v>
      </c>
      <c r="C164" s="40">
        <v>0</v>
      </c>
      <c r="D164" s="4">
        <v>0</v>
      </c>
      <c r="E164" s="4">
        <v>0</v>
      </c>
      <c r="F164" s="4">
        <v>0.56499999999999995</v>
      </c>
      <c r="G164" s="4">
        <v>0</v>
      </c>
      <c r="H164" s="4">
        <v>0</v>
      </c>
      <c r="I164" s="4">
        <v>0</v>
      </c>
      <c r="J164" s="4">
        <v>0</v>
      </c>
      <c r="K164" s="4">
        <v>0</v>
      </c>
      <c r="L164" s="4">
        <v>0</v>
      </c>
      <c r="M164" s="4">
        <v>0</v>
      </c>
      <c r="N164" s="4">
        <v>0</v>
      </c>
      <c r="O164" s="4">
        <v>0</v>
      </c>
      <c r="P164" s="4">
        <v>0</v>
      </c>
      <c r="Q164" s="41">
        <v>0.56499999999999995</v>
      </c>
      <c r="R164" s="4">
        <v>0.56499999999999995</v>
      </c>
      <c r="S164" s="51" t="s">
        <v>90</v>
      </c>
    </row>
    <row r="165" spans="1:19" ht="13.5" thickBot="1" x14ac:dyDescent="0.25">
      <c r="A165" s="45" t="s">
        <v>185</v>
      </c>
      <c r="B165" s="46">
        <v>0</v>
      </c>
      <c r="C165" s="47">
        <v>0</v>
      </c>
      <c r="D165" s="3">
        <v>-0.11089</v>
      </c>
      <c r="E165" s="3">
        <v>0</v>
      </c>
      <c r="F165" s="3">
        <v>0</v>
      </c>
      <c r="G165" s="3">
        <v>0</v>
      </c>
      <c r="H165" s="3">
        <v>0</v>
      </c>
      <c r="I165" s="3">
        <v>0</v>
      </c>
      <c r="J165" s="3">
        <v>0</v>
      </c>
      <c r="K165" s="3">
        <v>0</v>
      </c>
      <c r="L165" s="3">
        <v>105.9175</v>
      </c>
      <c r="M165" s="3">
        <v>295.47962000000001</v>
      </c>
      <c r="N165" s="3">
        <v>764.19050000000004</v>
      </c>
      <c r="O165" s="3">
        <v>702.54638000000102</v>
      </c>
      <c r="P165" s="3">
        <v>0</v>
      </c>
      <c r="Q165" s="48">
        <v>1868.0231100000001</v>
      </c>
      <c r="R165" s="3">
        <v>1868.0231100000001</v>
      </c>
      <c r="S165" s="55" t="s">
        <v>69</v>
      </c>
    </row>
    <row r="166" spans="1:19" ht="13.5" thickBot="1" x14ac:dyDescent="0.25">
      <c r="A166" s="50" t="s">
        <v>310</v>
      </c>
      <c r="B166" s="39">
        <v>0</v>
      </c>
      <c r="C166" s="40">
        <v>0</v>
      </c>
      <c r="D166" s="4">
        <v>0</v>
      </c>
      <c r="E166" s="4">
        <v>0</v>
      </c>
      <c r="F166" s="4">
        <v>0</v>
      </c>
      <c r="G166" s="4">
        <v>0</v>
      </c>
      <c r="H166" s="4">
        <v>0</v>
      </c>
      <c r="I166" s="4">
        <v>0</v>
      </c>
      <c r="J166" s="4">
        <v>0</v>
      </c>
      <c r="K166" s="4">
        <v>0</v>
      </c>
      <c r="L166" s="4">
        <v>105.9175</v>
      </c>
      <c r="M166" s="4">
        <v>295.47962000000001</v>
      </c>
      <c r="N166" s="4">
        <v>764.19050000000004</v>
      </c>
      <c r="O166" s="4">
        <v>702.54638000000102</v>
      </c>
      <c r="P166" s="4">
        <v>0</v>
      </c>
      <c r="Q166" s="41">
        <v>1868.134</v>
      </c>
      <c r="R166" s="4">
        <v>1868.134</v>
      </c>
      <c r="S166" s="51" t="s">
        <v>90</v>
      </c>
    </row>
    <row r="167" spans="1:19" ht="13.5" thickBot="1" x14ac:dyDescent="0.25">
      <c r="A167" s="50" t="s">
        <v>186</v>
      </c>
      <c r="B167" s="39">
        <v>0</v>
      </c>
      <c r="C167" s="40">
        <v>0</v>
      </c>
      <c r="D167" s="4">
        <v>-0.11089</v>
      </c>
      <c r="E167" s="4">
        <v>0</v>
      </c>
      <c r="F167" s="4">
        <v>0</v>
      </c>
      <c r="G167" s="4">
        <v>0</v>
      </c>
      <c r="H167" s="4">
        <v>0</v>
      </c>
      <c r="I167" s="4">
        <v>0</v>
      </c>
      <c r="J167" s="4">
        <v>0</v>
      </c>
      <c r="K167" s="4">
        <v>0</v>
      </c>
      <c r="L167" s="4">
        <v>0</v>
      </c>
      <c r="M167" s="4">
        <v>0</v>
      </c>
      <c r="N167" s="4">
        <v>0</v>
      </c>
      <c r="O167" s="4">
        <v>0</v>
      </c>
      <c r="P167" s="4">
        <v>0</v>
      </c>
      <c r="Q167" s="41">
        <v>-0.11089</v>
      </c>
      <c r="R167" s="4">
        <v>-0.11089</v>
      </c>
      <c r="S167" s="51" t="s">
        <v>69</v>
      </c>
    </row>
    <row r="168" spans="1:19" ht="13.5" thickBot="1" x14ac:dyDescent="0.25">
      <c r="A168" s="53" t="s">
        <v>311</v>
      </c>
      <c r="B168" s="39">
        <v>63.840152685744002</v>
      </c>
      <c r="C168" s="40">
        <v>5.3200127238119999</v>
      </c>
      <c r="D168" s="4">
        <v>552.77998000000002</v>
      </c>
      <c r="E168" s="4">
        <v>352.47892999999999</v>
      </c>
      <c r="F168" s="4">
        <v>448.02562</v>
      </c>
      <c r="G168" s="4">
        <v>1307.12518</v>
      </c>
      <c r="H168" s="4">
        <v>146.72564</v>
      </c>
      <c r="I168" s="4">
        <v>712.15517999999997</v>
      </c>
      <c r="J168" s="4">
        <v>-265.30712</v>
      </c>
      <c r="K168" s="4">
        <v>706.39832999999999</v>
      </c>
      <c r="L168" s="4">
        <v>499.10072000000002</v>
      </c>
      <c r="M168" s="4">
        <v>2021.26783</v>
      </c>
      <c r="N168" s="4">
        <v>964.45970999999997</v>
      </c>
      <c r="O168" s="4">
        <v>731.92197000000101</v>
      </c>
      <c r="P168" s="4">
        <v>63.840152685744002</v>
      </c>
      <c r="Q168" s="41">
        <v>8177.1319700000004</v>
      </c>
      <c r="R168" s="4">
        <v>8113.2918173142498</v>
      </c>
      <c r="S168" s="42">
        <v>128.08760045190101</v>
      </c>
    </row>
    <row r="169" spans="1:19" ht="13.5" thickBot="1" x14ac:dyDescent="0.25">
      <c r="A169" s="50" t="s">
        <v>188</v>
      </c>
      <c r="B169" s="39">
        <v>0</v>
      </c>
      <c r="C169" s="40">
        <v>0</v>
      </c>
      <c r="D169" s="4">
        <v>552.77998000000002</v>
      </c>
      <c r="E169" s="4">
        <v>352.47892999999999</v>
      </c>
      <c r="F169" s="4">
        <v>448.02562</v>
      </c>
      <c r="G169" s="4">
        <v>1307.12518</v>
      </c>
      <c r="H169" s="4">
        <v>146.72564</v>
      </c>
      <c r="I169" s="4">
        <v>712.15517999999997</v>
      </c>
      <c r="J169" s="4">
        <v>-265.30712</v>
      </c>
      <c r="K169" s="4">
        <v>706.39832999999999</v>
      </c>
      <c r="L169" s="4">
        <v>499.10072000000002</v>
      </c>
      <c r="M169" s="4">
        <v>1982.3094000000001</v>
      </c>
      <c r="N169" s="4">
        <v>872.61584000000005</v>
      </c>
      <c r="O169" s="4">
        <v>748.86841000000095</v>
      </c>
      <c r="P169" s="4">
        <v>0</v>
      </c>
      <c r="Q169" s="41">
        <v>8063.2761099999998</v>
      </c>
      <c r="R169" s="4">
        <v>8063.2761099999998</v>
      </c>
      <c r="S169" s="51" t="s">
        <v>90</v>
      </c>
    </row>
    <row r="170" spans="1:19" ht="13.5" thickBot="1" x14ac:dyDescent="0.25">
      <c r="A170" s="50" t="s">
        <v>189</v>
      </c>
      <c r="B170" s="39">
        <v>63.840152685744002</v>
      </c>
      <c r="C170" s="40">
        <v>5.3200127238119999</v>
      </c>
      <c r="D170" s="4">
        <v>0</v>
      </c>
      <c r="E170" s="4">
        <v>0</v>
      </c>
      <c r="F170" s="4">
        <v>0</v>
      </c>
      <c r="G170" s="4">
        <v>0</v>
      </c>
      <c r="H170" s="4">
        <v>0</v>
      </c>
      <c r="I170" s="4">
        <v>0</v>
      </c>
      <c r="J170" s="4">
        <v>0</v>
      </c>
      <c r="K170" s="4">
        <v>0</v>
      </c>
      <c r="L170" s="4">
        <v>0</v>
      </c>
      <c r="M170" s="4">
        <v>38.95843</v>
      </c>
      <c r="N170" s="4">
        <v>91.843869999999995</v>
      </c>
      <c r="O170" s="4">
        <v>-16.946439999999999</v>
      </c>
      <c r="P170" s="4">
        <v>63.840152685744002</v>
      </c>
      <c r="Q170" s="41">
        <v>113.85586000000001</v>
      </c>
      <c r="R170" s="4">
        <v>50.015707314255003</v>
      </c>
      <c r="S170" s="42">
        <v>1.783452188162</v>
      </c>
    </row>
    <row r="171" spans="1:19" ht="13.5" thickBot="1" x14ac:dyDescent="0.25">
      <c r="A171" s="45" t="s">
        <v>190</v>
      </c>
      <c r="B171" s="46">
        <v>19998.728055838401</v>
      </c>
      <c r="C171" s="47">
        <v>1666.5606713198699</v>
      </c>
      <c r="D171" s="3">
        <v>2471.6927000000001</v>
      </c>
      <c r="E171" s="3">
        <v>1854.2976900000001</v>
      </c>
      <c r="F171" s="3">
        <v>1657.3673899999999</v>
      </c>
      <c r="G171" s="3">
        <v>1875.5087799999999</v>
      </c>
      <c r="H171" s="3">
        <v>1714.0242000000001</v>
      </c>
      <c r="I171" s="3">
        <v>1783.8515299999999</v>
      </c>
      <c r="J171" s="3">
        <v>1925.1660400000001</v>
      </c>
      <c r="K171" s="3">
        <v>2199.0050000000001</v>
      </c>
      <c r="L171" s="3">
        <v>1074.5373199999999</v>
      </c>
      <c r="M171" s="3">
        <v>1130.69939</v>
      </c>
      <c r="N171" s="3">
        <v>1057.35484</v>
      </c>
      <c r="O171" s="3">
        <v>1162.96218</v>
      </c>
      <c r="P171" s="3">
        <v>19998.728055838401</v>
      </c>
      <c r="Q171" s="48">
        <v>19906.467059999999</v>
      </c>
      <c r="R171" s="3">
        <v>-92.260995838420001</v>
      </c>
      <c r="S171" s="49">
        <v>0.995386656812</v>
      </c>
    </row>
    <row r="172" spans="1:19" ht="13.5" thickBot="1" x14ac:dyDescent="0.25">
      <c r="A172" s="50" t="s">
        <v>191</v>
      </c>
      <c r="B172" s="39">
        <v>10507.3372128887</v>
      </c>
      <c r="C172" s="40">
        <v>875.61143440739397</v>
      </c>
      <c r="D172" s="4">
        <v>1372.2305899999999</v>
      </c>
      <c r="E172" s="4">
        <v>1141.04269</v>
      </c>
      <c r="F172" s="4">
        <v>984.84684000000095</v>
      </c>
      <c r="G172" s="4">
        <v>1061.58224</v>
      </c>
      <c r="H172" s="4">
        <v>1080.2366999999999</v>
      </c>
      <c r="I172" s="4">
        <v>1222.4019800000001</v>
      </c>
      <c r="J172" s="4">
        <v>1200.08086</v>
      </c>
      <c r="K172" s="4">
        <v>1174.64661</v>
      </c>
      <c r="L172" s="4">
        <v>500.00974000000002</v>
      </c>
      <c r="M172" s="4">
        <v>445.34649999999999</v>
      </c>
      <c r="N172" s="4">
        <v>382.02922999999998</v>
      </c>
      <c r="O172" s="4">
        <v>553.19700000000103</v>
      </c>
      <c r="P172" s="4">
        <v>10507.3372128887</v>
      </c>
      <c r="Q172" s="41">
        <v>11117.65098</v>
      </c>
      <c r="R172" s="4">
        <v>610.31376711126904</v>
      </c>
      <c r="S172" s="42">
        <v>1.058084532241</v>
      </c>
    </row>
    <row r="173" spans="1:19" ht="13.5" thickBot="1" x14ac:dyDescent="0.25">
      <c r="A173" s="50" t="s">
        <v>312</v>
      </c>
      <c r="B173" s="39">
        <v>9491.3908429496896</v>
      </c>
      <c r="C173" s="40">
        <v>790.94923691247402</v>
      </c>
      <c r="D173" s="4">
        <v>1099.4621099999999</v>
      </c>
      <c r="E173" s="4">
        <v>713.255</v>
      </c>
      <c r="F173" s="4">
        <v>672.52055000000098</v>
      </c>
      <c r="G173" s="4">
        <v>813.92654000000005</v>
      </c>
      <c r="H173" s="4">
        <v>633.78750000000002</v>
      </c>
      <c r="I173" s="4">
        <v>561.44955000000004</v>
      </c>
      <c r="J173" s="4">
        <v>725.08518000000004</v>
      </c>
      <c r="K173" s="4">
        <v>1024.3583900000001</v>
      </c>
      <c r="L173" s="4">
        <v>574.52757999999994</v>
      </c>
      <c r="M173" s="4">
        <v>685.35288999999898</v>
      </c>
      <c r="N173" s="4">
        <v>675.32560999999998</v>
      </c>
      <c r="O173" s="4">
        <v>609.76518000000101</v>
      </c>
      <c r="P173" s="4">
        <v>9491.3908429496896</v>
      </c>
      <c r="Q173" s="41">
        <v>8788.8160800000005</v>
      </c>
      <c r="R173" s="4">
        <v>-702.57476294968899</v>
      </c>
      <c r="S173" s="42">
        <v>0.92597768076599996</v>
      </c>
    </row>
    <row r="174" spans="1:19" ht="13.5" thickBot="1" x14ac:dyDescent="0.25">
      <c r="A174" s="45" t="s">
        <v>193</v>
      </c>
      <c r="B174" s="46">
        <v>0</v>
      </c>
      <c r="C174" s="47">
        <v>0</v>
      </c>
      <c r="D174" s="3">
        <v>122.42525999999999</v>
      </c>
      <c r="E174" s="3">
        <v>2.31E-3</v>
      </c>
      <c r="F174" s="3">
        <v>90.940889999999996</v>
      </c>
      <c r="G174" s="3">
        <v>0</v>
      </c>
      <c r="H174" s="3">
        <v>0</v>
      </c>
      <c r="I174" s="3">
        <v>325.99698999999998</v>
      </c>
      <c r="J174" s="3">
        <v>157.90993</v>
      </c>
      <c r="K174" s="3">
        <v>210.68333000000001</v>
      </c>
      <c r="L174" s="3">
        <v>385.71987000000001</v>
      </c>
      <c r="M174" s="3">
        <v>0</v>
      </c>
      <c r="N174" s="3">
        <v>15.898339999999999</v>
      </c>
      <c r="O174" s="3">
        <v>-2.0194899999999998</v>
      </c>
      <c r="P174" s="3">
        <v>0</v>
      </c>
      <c r="Q174" s="48">
        <v>1307.5574300000001</v>
      </c>
      <c r="R174" s="3">
        <v>1307.5574300000001</v>
      </c>
      <c r="S174" s="55" t="s">
        <v>69</v>
      </c>
    </row>
    <row r="175" spans="1:19" ht="13.5" thickBot="1" x14ac:dyDescent="0.25">
      <c r="A175" s="50" t="s">
        <v>279</v>
      </c>
      <c r="B175" s="39">
        <v>0</v>
      </c>
      <c r="C175" s="40">
        <v>0</v>
      </c>
      <c r="D175" s="4">
        <v>0</v>
      </c>
      <c r="E175" s="4">
        <v>0</v>
      </c>
      <c r="F175" s="4">
        <v>0</v>
      </c>
      <c r="G175" s="4">
        <v>0</v>
      </c>
      <c r="H175" s="4">
        <v>0</v>
      </c>
      <c r="I175" s="4">
        <v>288.28293000000002</v>
      </c>
      <c r="J175" s="4">
        <v>0</v>
      </c>
      <c r="K175" s="4">
        <v>210.68333000000001</v>
      </c>
      <c r="L175" s="4">
        <v>0</v>
      </c>
      <c r="M175" s="4">
        <v>0</v>
      </c>
      <c r="N175" s="4">
        <v>0</v>
      </c>
      <c r="O175" s="4">
        <v>0</v>
      </c>
      <c r="P175" s="4">
        <v>0</v>
      </c>
      <c r="Q175" s="41">
        <v>498.96625999999998</v>
      </c>
      <c r="R175" s="4">
        <v>498.96625999999998</v>
      </c>
      <c r="S175" s="51" t="s">
        <v>69</v>
      </c>
    </row>
    <row r="176" spans="1:19" ht="13.5" thickBot="1" x14ac:dyDescent="0.25">
      <c r="A176" s="50" t="s">
        <v>313</v>
      </c>
      <c r="B176" s="39">
        <v>0</v>
      </c>
      <c r="C176" s="40">
        <v>0</v>
      </c>
      <c r="D176" s="4">
        <v>122.42525999999999</v>
      </c>
      <c r="E176" s="4">
        <v>2.31E-3</v>
      </c>
      <c r="F176" s="4">
        <v>90.940889999999996</v>
      </c>
      <c r="G176" s="4">
        <v>0</v>
      </c>
      <c r="H176" s="4">
        <v>0</v>
      </c>
      <c r="I176" s="4">
        <v>37.714060000000003</v>
      </c>
      <c r="J176" s="4">
        <v>157.90993</v>
      </c>
      <c r="K176" s="4">
        <v>0</v>
      </c>
      <c r="L176" s="4">
        <v>385.71987000000001</v>
      </c>
      <c r="M176" s="4">
        <v>0</v>
      </c>
      <c r="N176" s="4">
        <v>15.898339999999999</v>
      </c>
      <c r="O176" s="4">
        <v>-2.0194899999999998</v>
      </c>
      <c r="P176" s="4">
        <v>0</v>
      </c>
      <c r="Q176" s="41">
        <v>808.59117000000003</v>
      </c>
      <c r="R176" s="4">
        <v>808.59117000000003</v>
      </c>
      <c r="S176" s="51" t="s">
        <v>69</v>
      </c>
    </row>
    <row r="177" spans="1:19" ht="13.5" thickBot="1" x14ac:dyDescent="0.25">
      <c r="A177" s="43" t="s">
        <v>195</v>
      </c>
      <c r="B177" s="39">
        <v>0</v>
      </c>
      <c r="C177" s="40">
        <v>0</v>
      </c>
      <c r="D177" s="4">
        <v>15</v>
      </c>
      <c r="E177" s="4">
        <v>5</v>
      </c>
      <c r="F177" s="4">
        <v>15.372999999999999</v>
      </c>
      <c r="G177" s="4">
        <v>0</v>
      </c>
      <c r="H177" s="4">
        <v>5.18</v>
      </c>
      <c r="I177" s="4">
        <v>0.75</v>
      </c>
      <c r="J177" s="4">
        <v>22.85567</v>
      </c>
      <c r="K177" s="4">
        <v>0</v>
      </c>
      <c r="L177" s="4">
        <v>1.0489999999999999</v>
      </c>
      <c r="M177" s="4">
        <v>0</v>
      </c>
      <c r="N177" s="4">
        <v>0</v>
      </c>
      <c r="O177" s="4">
        <v>0.75</v>
      </c>
      <c r="P177" s="4">
        <v>0</v>
      </c>
      <c r="Q177" s="41">
        <v>65.957669999999993</v>
      </c>
      <c r="R177" s="4">
        <v>65.957669999999993</v>
      </c>
      <c r="S177" s="51" t="s">
        <v>69</v>
      </c>
    </row>
    <row r="178" spans="1:19" ht="13.5" thickBot="1" x14ac:dyDescent="0.25">
      <c r="A178" s="44" t="s">
        <v>196</v>
      </c>
      <c r="B178" s="39">
        <v>0</v>
      </c>
      <c r="C178" s="40">
        <v>0</v>
      </c>
      <c r="D178" s="4">
        <v>15</v>
      </c>
      <c r="E178" s="4">
        <v>5</v>
      </c>
      <c r="F178" s="4">
        <v>15.372999999999999</v>
      </c>
      <c r="G178" s="4">
        <v>0</v>
      </c>
      <c r="H178" s="4">
        <v>5.18</v>
      </c>
      <c r="I178" s="4">
        <v>0.75</v>
      </c>
      <c r="J178" s="4">
        <v>17.689</v>
      </c>
      <c r="K178" s="4">
        <v>0</v>
      </c>
      <c r="L178" s="4">
        <v>1.0489999999999999</v>
      </c>
      <c r="M178" s="4">
        <v>0</v>
      </c>
      <c r="N178" s="4">
        <v>0</v>
      </c>
      <c r="O178" s="4">
        <v>0.75</v>
      </c>
      <c r="P178" s="4">
        <v>0</v>
      </c>
      <c r="Q178" s="41">
        <v>60.790999999999997</v>
      </c>
      <c r="R178" s="4">
        <v>60.790999999999997</v>
      </c>
      <c r="S178" s="51" t="s">
        <v>69</v>
      </c>
    </row>
    <row r="179" spans="1:19" ht="13.5" thickBot="1" x14ac:dyDescent="0.25">
      <c r="A179" s="45" t="s">
        <v>197</v>
      </c>
      <c r="B179" s="46">
        <v>0</v>
      </c>
      <c r="C179" s="47">
        <v>0</v>
      </c>
      <c r="D179" s="3">
        <v>0</v>
      </c>
      <c r="E179" s="3">
        <v>0</v>
      </c>
      <c r="F179" s="3">
        <v>15.372999999999999</v>
      </c>
      <c r="G179" s="3">
        <v>0</v>
      </c>
      <c r="H179" s="3">
        <v>5.18</v>
      </c>
      <c r="I179" s="3">
        <v>0</v>
      </c>
      <c r="J179" s="3">
        <v>12.689</v>
      </c>
      <c r="K179" s="3">
        <v>0</v>
      </c>
      <c r="L179" s="3">
        <v>0.29899999999999999</v>
      </c>
      <c r="M179" s="3">
        <v>0</v>
      </c>
      <c r="N179" s="3">
        <v>0</v>
      </c>
      <c r="O179" s="3">
        <v>0</v>
      </c>
      <c r="P179" s="3">
        <v>0</v>
      </c>
      <c r="Q179" s="48">
        <v>33.540999999999997</v>
      </c>
      <c r="R179" s="3">
        <v>33.540999999999997</v>
      </c>
      <c r="S179" s="55" t="s">
        <v>69</v>
      </c>
    </row>
    <row r="180" spans="1:19" ht="13.5" thickBot="1" x14ac:dyDescent="0.25">
      <c r="A180" s="50" t="s">
        <v>198</v>
      </c>
      <c r="B180" s="39">
        <v>0</v>
      </c>
      <c r="C180" s="40">
        <v>0</v>
      </c>
      <c r="D180" s="4">
        <v>0</v>
      </c>
      <c r="E180" s="4">
        <v>0</v>
      </c>
      <c r="F180" s="4">
        <v>15.372999999999999</v>
      </c>
      <c r="G180" s="4">
        <v>0</v>
      </c>
      <c r="H180" s="4">
        <v>5.18</v>
      </c>
      <c r="I180" s="4">
        <v>0</v>
      </c>
      <c r="J180" s="4">
        <v>12.689</v>
      </c>
      <c r="K180" s="4">
        <v>0</v>
      </c>
      <c r="L180" s="4">
        <v>0.29899999999999999</v>
      </c>
      <c r="M180" s="4">
        <v>0</v>
      </c>
      <c r="N180" s="4">
        <v>0</v>
      </c>
      <c r="O180" s="4">
        <v>0</v>
      </c>
      <c r="P180" s="4">
        <v>0</v>
      </c>
      <c r="Q180" s="41">
        <v>33.540999999999997</v>
      </c>
      <c r="R180" s="4">
        <v>33.540999999999997</v>
      </c>
      <c r="S180" s="51" t="s">
        <v>69</v>
      </c>
    </row>
    <row r="181" spans="1:19" ht="13.5" thickBot="1" x14ac:dyDescent="0.25">
      <c r="A181" s="45" t="s">
        <v>199</v>
      </c>
      <c r="B181" s="46">
        <v>0</v>
      </c>
      <c r="C181" s="47">
        <v>0</v>
      </c>
      <c r="D181" s="3">
        <v>15</v>
      </c>
      <c r="E181" s="3">
        <v>5</v>
      </c>
      <c r="F181" s="3">
        <v>0</v>
      </c>
      <c r="G181" s="3">
        <v>0</v>
      </c>
      <c r="H181" s="3">
        <v>0</v>
      </c>
      <c r="I181" s="3">
        <v>0.75</v>
      </c>
      <c r="J181" s="3">
        <v>5</v>
      </c>
      <c r="K181" s="3">
        <v>0</v>
      </c>
      <c r="L181" s="3">
        <v>0.75</v>
      </c>
      <c r="M181" s="3">
        <v>0</v>
      </c>
      <c r="N181" s="3">
        <v>0</v>
      </c>
      <c r="O181" s="3">
        <v>0.75</v>
      </c>
      <c r="P181" s="3">
        <v>0</v>
      </c>
      <c r="Q181" s="48">
        <v>27.25</v>
      </c>
      <c r="R181" s="3">
        <v>27.25</v>
      </c>
      <c r="S181" s="55" t="s">
        <v>69</v>
      </c>
    </row>
    <row r="182" spans="1:19" ht="13.5" thickBot="1" x14ac:dyDescent="0.25">
      <c r="A182" s="50" t="s">
        <v>200</v>
      </c>
      <c r="B182" s="39">
        <v>0</v>
      </c>
      <c r="C182" s="40">
        <v>0</v>
      </c>
      <c r="D182" s="4">
        <v>15</v>
      </c>
      <c r="E182" s="4">
        <v>5</v>
      </c>
      <c r="F182" s="4">
        <v>0</v>
      </c>
      <c r="G182" s="4">
        <v>0</v>
      </c>
      <c r="H182" s="4">
        <v>0</v>
      </c>
      <c r="I182" s="4">
        <v>0.75</v>
      </c>
      <c r="J182" s="4">
        <v>5</v>
      </c>
      <c r="K182" s="4">
        <v>0</v>
      </c>
      <c r="L182" s="4">
        <v>0.75</v>
      </c>
      <c r="M182" s="4">
        <v>0</v>
      </c>
      <c r="N182" s="4">
        <v>0</v>
      </c>
      <c r="O182" s="4">
        <v>0.75</v>
      </c>
      <c r="P182" s="4">
        <v>0</v>
      </c>
      <c r="Q182" s="41">
        <v>27.25</v>
      </c>
      <c r="R182" s="4">
        <v>27.25</v>
      </c>
      <c r="S182" s="51" t="s">
        <v>69</v>
      </c>
    </row>
    <row r="183" spans="1:19" ht="13.5" thickBot="1" x14ac:dyDescent="0.25">
      <c r="A183" s="54" t="s">
        <v>245</v>
      </c>
      <c r="B183" s="46">
        <v>0</v>
      </c>
      <c r="C183" s="47">
        <v>0</v>
      </c>
      <c r="D183" s="3">
        <v>0</v>
      </c>
      <c r="E183" s="3">
        <v>0</v>
      </c>
      <c r="F183" s="3">
        <v>0</v>
      </c>
      <c r="G183" s="3">
        <v>0</v>
      </c>
      <c r="H183" s="3">
        <v>0</v>
      </c>
      <c r="I183" s="3">
        <v>0</v>
      </c>
      <c r="J183" s="3">
        <v>5.1666699999999999</v>
      </c>
      <c r="K183" s="3">
        <v>0</v>
      </c>
      <c r="L183" s="3">
        <v>0</v>
      </c>
      <c r="M183" s="3">
        <v>0</v>
      </c>
      <c r="N183" s="3">
        <v>0</v>
      </c>
      <c r="O183" s="3">
        <v>0</v>
      </c>
      <c r="P183" s="3">
        <v>0</v>
      </c>
      <c r="Q183" s="48">
        <v>5.1666699999999999</v>
      </c>
      <c r="R183" s="3">
        <v>5.1666699999999999</v>
      </c>
      <c r="S183" s="55" t="s">
        <v>69</v>
      </c>
    </row>
    <row r="184" spans="1:19" ht="13.5" thickBot="1" x14ac:dyDescent="0.25">
      <c r="A184" s="45" t="s">
        <v>284</v>
      </c>
      <c r="B184" s="46">
        <v>0</v>
      </c>
      <c r="C184" s="47">
        <v>0</v>
      </c>
      <c r="D184" s="3">
        <v>0</v>
      </c>
      <c r="E184" s="3">
        <v>0</v>
      </c>
      <c r="F184" s="3">
        <v>0</v>
      </c>
      <c r="G184" s="3">
        <v>0</v>
      </c>
      <c r="H184" s="3">
        <v>0</v>
      </c>
      <c r="I184" s="3">
        <v>0</v>
      </c>
      <c r="J184" s="3">
        <v>5.1666699999999999</v>
      </c>
      <c r="K184" s="3">
        <v>0</v>
      </c>
      <c r="L184" s="3">
        <v>0</v>
      </c>
      <c r="M184" s="3">
        <v>0</v>
      </c>
      <c r="N184" s="3">
        <v>0</v>
      </c>
      <c r="O184" s="3">
        <v>0</v>
      </c>
      <c r="P184" s="3">
        <v>0</v>
      </c>
      <c r="Q184" s="48">
        <v>5.1666699999999999</v>
      </c>
      <c r="R184" s="3">
        <v>5.1666699999999999</v>
      </c>
      <c r="S184" s="55" t="s">
        <v>90</v>
      </c>
    </row>
    <row r="185" spans="1:19" ht="13.5" thickBot="1" x14ac:dyDescent="0.25">
      <c r="A185" s="50" t="s">
        <v>285</v>
      </c>
      <c r="B185" s="39">
        <v>0</v>
      </c>
      <c r="C185" s="40">
        <v>0</v>
      </c>
      <c r="D185" s="4">
        <v>0</v>
      </c>
      <c r="E185" s="4">
        <v>0</v>
      </c>
      <c r="F185" s="4">
        <v>0</v>
      </c>
      <c r="G185" s="4">
        <v>0</v>
      </c>
      <c r="H185" s="4">
        <v>0</v>
      </c>
      <c r="I185" s="4">
        <v>0</v>
      </c>
      <c r="J185" s="4">
        <v>5.1666699999999999</v>
      </c>
      <c r="K185" s="4">
        <v>0</v>
      </c>
      <c r="L185" s="4">
        <v>0</v>
      </c>
      <c r="M185" s="4">
        <v>0</v>
      </c>
      <c r="N185" s="4">
        <v>0</v>
      </c>
      <c r="O185" s="4">
        <v>0</v>
      </c>
      <c r="P185" s="4">
        <v>0</v>
      </c>
      <c r="Q185" s="41">
        <v>5.1666699999999999</v>
      </c>
      <c r="R185" s="4">
        <v>5.1666699999999999</v>
      </c>
      <c r="S185" s="51" t="s">
        <v>90</v>
      </c>
    </row>
    <row r="186" spans="1:19" ht="13.5" thickBot="1" x14ac:dyDescent="0.25">
      <c r="A186" s="38" t="s">
        <v>201</v>
      </c>
      <c r="B186" s="39">
        <v>3995.6661975997399</v>
      </c>
      <c r="C186" s="40">
        <v>332.97218313331098</v>
      </c>
      <c r="D186" s="4">
        <v>389.85093999999998</v>
      </c>
      <c r="E186" s="4">
        <v>405.37939</v>
      </c>
      <c r="F186" s="4">
        <v>418.91196000000002</v>
      </c>
      <c r="G186" s="4">
        <v>435.87506999999999</v>
      </c>
      <c r="H186" s="4">
        <v>393.54083000000003</v>
      </c>
      <c r="I186" s="4">
        <v>462.36</v>
      </c>
      <c r="J186" s="4">
        <v>496.64641</v>
      </c>
      <c r="K186" s="4">
        <v>382.43230999999997</v>
      </c>
      <c r="L186" s="4">
        <v>279.39445000000001</v>
      </c>
      <c r="M186" s="4">
        <v>326.18781999999999</v>
      </c>
      <c r="N186" s="4">
        <v>293.43858</v>
      </c>
      <c r="O186" s="4">
        <v>297.43736000000001</v>
      </c>
      <c r="P186" s="4">
        <v>3995.6661975997399</v>
      </c>
      <c r="Q186" s="41">
        <v>4581.4551199999996</v>
      </c>
      <c r="R186" s="4">
        <v>585.78892240026198</v>
      </c>
      <c r="S186" s="42">
        <v>1.1466060710349999</v>
      </c>
    </row>
    <row r="187" spans="1:19" ht="13.5" thickBot="1" x14ac:dyDescent="0.25">
      <c r="A187" s="52" t="s">
        <v>202</v>
      </c>
      <c r="B187" s="46">
        <v>3995.6661975997399</v>
      </c>
      <c r="C187" s="47">
        <v>332.97218313331098</v>
      </c>
      <c r="D187" s="3">
        <v>389.85093999999998</v>
      </c>
      <c r="E187" s="3">
        <v>405.37939</v>
      </c>
      <c r="F187" s="3">
        <v>418.91196000000002</v>
      </c>
      <c r="G187" s="3">
        <v>435.87506999999999</v>
      </c>
      <c r="H187" s="3">
        <v>393.54083000000003</v>
      </c>
      <c r="I187" s="3">
        <v>462.36</v>
      </c>
      <c r="J187" s="3">
        <v>496.64641</v>
      </c>
      <c r="K187" s="3">
        <v>382.43230999999997</v>
      </c>
      <c r="L187" s="3">
        <v>279.39445000000001</v>
      </c>
      <c r="M187" s="3">
        <v>326.18781999999999</v>
      </c>
      <c r="N187" s="3">
        <v>293.43858</v>
      </c>
      <c r="O187" s="3">
        <v>297.43736000000001</v>
      </c>
      <c r="P187" s="3">
        <v>3995.6661975997399</v>
      </c>
      <c r="Q187" s="48">
        <v>4581.4551199999996</v>
      </c>
      <c r="R187" s="3">
        <v>585.78892240026198</v>
      </c>
      <c r="S187" s="49">
        <v>1.1466060710349999</v>
      </c>
    </row>
    <row r="188" spans="1:19" ht="13.5" thickBot="1" x14ac:dyDescent="0.25">
      <c r="A188" s="54" t="s">
        <v>203</v>
      </c>
      <c r="B188" s="46">
        <v>3995.6661975997399</v>
      </c>
      <c r="C188" s="47">
        <v>332.97218313331098</v>
      </c>
      <c r="D188" s="3">
        <v>389.85093999999998</v>
      </c>
      <c r="E188" s="3">
        <v>405.37939</v>
      </c>
      <c r="F188" s="3">
        <v>418.91196000000002</v>
      </c>
      <c r="G188" s="3">
        <v>435.87506999999999</v>
      </c>
      <c r="H188" s="3">
        <v>393.54083000000003</v>
      </c>
      <c r="I188" s="3">
        <v>462.36</v>
      </c>
      <c r="J188" s="3">
        <v>496.64641</v>
      </c>
      <c r="K188" s="3">
        <v>382.43230999999997</v>
      </c>
      <c r="L188" s="3">
        <v>279.39445000000001</v>
      </c>
      <c r="M188" s="3">
        <v>326.18781999999999</v>
      </c>
      <c r="N188" s="3">
        <v>293.43858</v>
      </c>
      <c r="O188" s="3">
        <v>297.43736000000001</v>
      </c>
      <c r="P188" s="3">
        <v>3995.6661975997399</v>
      </c>
      <c r="Q188" s="48">
        <v>4581.4551199999996</v>
      </c>
      <c r="R188" s="3">
        <v>585.78892240026198</v>
      </c>
      <c r="S188" s="49">
        <v>1.1466060710349999</v>
      </c>
    </row>
    <row r="189" spans="1:19" ht="13.5" thickBot="1" x14ac:dyDescent="0.25">
      <c r="A189" s="53" t="s">
        <v>204</v>
      </c>
      <c r="B189" s="39">
        <v>0</v>
      </c>
      <c r="C189" s="40">
        <v>0</v>
      </c>
      <c r="D189" s="4">
        <v>13.377689999999999</v>
      </c>
      <c r="E189" s="4">
        <v>9.2533100000000008</v>
      </c>
      <c r="F189" s="4">
        <v>12.063359999999999</v>
      </c>
      <c r="G189" s="4">
        <v>13.645239999999999</v>
      </c>
      <c r="H189" s="4">
        <v>2.5590600000000001</v>
      </c>
      <c r="I189" s="4">
        <v>16.449179999999998</v>
      </c>
      <c r="J189" s="4">
        <v>19.219660000000001</v>
      </c>
      <c r="K189" s="4">
        <v>7.2633200000000002</v>
      </c>
      <c r="L189" s="4">
        <v>7.8551900000000003</v>
      </c>
      <c r="M189" s="4">
        <v>10.40253</v>
      </c>
      <c r="N189" s="4">
        <v>2.11206</v>
      </c>
      <c r="O189" s="4">
        <v>11.917310000000001</v>
      </c>
      <c r="P189" s="4">
        <v>0</v>
      </c>
      <c r="Q189" s="41">
        <v>126.11790999999999</v>
      </c>
      <c r="R189" s="4">
        <v>126.11790999999999</v>
      </c>
      <c r="S189" s="51" t="s">
        <v>90</v>
      </c>
    </row>
    <row r="190" spans="1:19" ht="13.5" thickBot="1" x14ac:dyDescent="0.25">
      <c r="A190" s="50" t="s">
        <v>205</v>
      </c>
      <c r="B190" s="39">
        <v>0</v>
      </c>
      <c r="C190" s="40">
        <v>0</v>
      </c>
      <c r="D190" s="4">
        <v>13.377689999999999</v>
      </c>
      <c r="E190" s="4">
        <v>9.2533100000000008</v>
      </c>
      <c r="F190" s="4">
        <v>12.063359999999999</v>
      </c>
      <c r="G190" s="4">
        <v>13.645239999999999</v>
      </c>
      <c r="H190" s="4">
        <v>2.5590600000000001</v>
      </c>
      <c r="I190" s="4">
        <v>16.449179999999998</v>
      </c>
      <c r="J190" s="4">
        <v>19.219660000000001</v>
      </c>
      <c r="K190" s="4">
        <v>7.2633200000000002</v>
      </c>
      <c r="L190" s="4">
        <v>7.8551900000000003</v>
      </c>
      <c r="M190" s="4">
        <v>10.40253</v>
      </c>
      <c r="N190" s="4">
        <v>2.11206</v>
      </c>
      <c r="O190" s="4">
        <v>11.917310000000001</v>
      </c>
      <c r="P190" s="4">
        <v>0</v>
      </c>
      <c r="Q190" s="41">
        <v>126.11790999999999</v>
      </c>
      <c r="R190" s="4">
        <v>126.11790999999999</v>
      </c>
      <c r="S190" s="51" t="s">
        <v>90</v>
      </c>
    </row>
    <row r="191" spans="1:19" ht="13.5" thickBot="1" x14ac:dyDescent="0.25">
      <c r="A191" s="45" t="s">
        <v>206</v>
      </c>
      <c r="B191" s="46">
        <v>127.038929440389</v>
      </c>
      <c r="C191" s="47">
        <v>10.586577453365001</v>
      </c>
      <c r="D191" s="3">
        <v>4.4379999999999997</v>
      </c>
      <c r="E191" s="3">
        <v>10.115</v>
      </c>
      <c r="F191" s="3">
        <v>6.0374999999999996</v>
      </c>
      <c r="G191" s="3">
        <v>4.2</v>
      </c>
      <c r="H191" s="3">
        <v>4.2</v>
      </c>
      <c r="I191" s="3">
        <v>1.575</v>
      </c>
      <c r="J191" s="3">
        <v>3.15</v>
      </c>
      <c r="K191" s="3">
        <v>8.4</v>
      </c>
      <c r="L191" s="3">
        <v>10.5</v>
      </c>
      <c r="M191" s="3">
        <v>10.5</v>
      </c>
      <c r="N191" s="3">
        <v>15.487500000000001</v>
      </c>
      <c r="O191" s="3">
        <v>0.85</v>
      </c>
      <c r="P191" s="3">
        <v>127.038929440389</v>
      </c>
      <c r="Q191" s="48">
        <v>79.453000000000003</v>
      </c>
      <c r="R191" s="3">
        <v>-47.585929440389002</v>
      </c>
      <c r="S191" s="49">
        <v>0.62542246183899997</v>
      </c>
    </row>
    <row r="192" spans="1:19" ht="13.5" thickBot="1" x14ac:dyDescent="0.25">
      <c r="A192" s="50" t="s">
        <v>207</v>
      </c>
      <c r="B192" s="39">
        <v>127.038929440389</v>
      </c>
      <c r="C192" s="40">
        <v>10.586577453365001</v>
      </c>
      <c r="D192" s="4">
        <v>4.4379999999999997</v>
      </c>
      <c r="E192" s="4">
        <v>10.115</v>
      </c>
      <c r="F192" s="4">
        <v>6.0374999999999996</v>
      </c>
      <c r="G192" s="4">
        <v>4.2</v>
      </c>
      <c r="H192" s="4">
        <v>4.2</v>
      </c>
      <c r="I192" s="4">
        <v>1.575</v>
      </c>
      <c r="J192" s="4">
        <v>3.15</v>
      </c>
      <c r="K192" s="4">
        <v>8.4</v>
      </c>
      <c r="L192" s="4">
        <v>10.5</v>
      </c>
      <c r="M192" s="4">
        <v>10.5</v>
      </c>
      <c r="N192" s="4">
        <v>15.487500000000001</v>
      </c>
      <c r="O192" s="4">
        <v>0.85</v>
      </c>
      <c r="P192" s="4">
        <v>127.038929440389</v>
      </c>
      <c r="Q192" s="41">
        <v>79.453000000000003</v>
      </c>
      <c r="R192" s="4">
        <v>-47.585929440389002</v>
      </c>
      <c r="S192" s="42">
        <v>0.62542246183899997</v>
      </c>
    </row>
    <row r="193" spans="1:19" ht="13.5" thickBot="1" x14ac:dyDescent="0.25">
      <c r="A193" s="45" t="s">
        <v>208</v>
      </c>
      <c r="B193" s="46">
        <v>219.055776692969</v>
      </c>
      <c r="C193" s="47">
        <v>18.254648057747001</v>
      </c>
      <c r="D193" s="3">
        <v>15.93286</v>
      </c>
      <c r="E193" s="3">
        <v>13.907999999999999</v>
      </c>
      <c r="F193" s="3">
        <v>12.674519999999999</v>
      </c>
      <c r="G193" s="3">
        <v>16.06362</v>
      </c>
      <c r="H193" s="3">
        <v>14.91804</v>
      </c>
      <c r="I193" s="3">
        <v>19.505040000000001</v>
      </c>
      <c r="J193" s="3">
        <v>13.191520000000001</v>
      </c>
      <c r="K193" s="3">
        <v>29.119</v>
      </c>
      <c r="L193" s="3">
        <v>14.648</v>
      </c>
      <c r="M193" s="3">
        <v>17.854520000000001</v>
      </c>
      <c r="N193" s="3">
        <v>14.10454</v>
      </c>
      <c r="O193" s="3">
        <v>11.2445</v>
      </c>
      <c r="P193" s="3">
        <v>219.055776692969</v>
      </c>
      <c r="Q193" s="48">
        <v>193.16416000000001</v>
      </c>
      <c r="R193" s="3">
        <v>-25.891616692968</v>
      </c>
      <c r="S193" s="49">
        <v>0.88180354298800001</v>
      </c>
    </row>
    <row r="194" spans="1:19" ht="13.5" thickBot="1" x14ac:dyDescent="0.25">
      <c r="A194" s="50" t="s">
        <v>209</v>
      </c>
      <c r="B194" s="39">
        <v>192.597432725023</v>
      </c>
      <c r="C194" s="40">
        <v>16.049786060418</v>
      </c>
      <c r="D194" s="4">
        <v>12.95</v>
      </c>
      <c r="E194" s="4">
        <v>13.32</v>
      </c>
      <c r="F194" s="4">
        <v>12.21</v>
      </c>
      <c r="G194" s="4">
        <v>13.69</v>
      </c>
      <c r="H194" s="4">
        <v>14.43</v>
      </c>
      <c r="I194" s="4">
        <v>18.87</v>
      </c>
      <c r="J194" s="4">
        <v>12.58</v>
      </c>
      <c r="K194" s="4">
        <v>23.68</v>
      </c>
      <c r="L194" s="4">
        <v>14.06</v>
      </c>
      <c r="M194" s="4">
        <v>17.39</v>
      </c>
      <c r="N194" s="4">
        <v>13.69</v>
      </c>
      <c r="O194" s="4">
        <v>10.73</v>
      </c>
      <c r="P194" s="4">
        <v>192.597432725023</v>
      </c>
      <c r="Q194" s="41">
        <v>177.6</v>
      </c>
      <c r="R194" s="4">
        <v>-14.997432725023</v>
      </c>
      <c r="S194" s="42">
        <v>0.92213067166600005</v>
      </c>
    </row>
    <row r="195" spans="1:19" ht="13.5" thickBot="1" x14ac:dyDescent="0.25">
      <c r="A195" s="50" t="s">
        <v>210</v>
      </c>
      <c r="B195" s="39">
        <v>17.468596733125999</v>
      </c>
      <c r="C195" s="40">
        <v>1.455716394427</v>
      </c>
      <c r="D195" s="4">
        <v>2.1038000000000001</v>
      </c>
      <c r="E195" s="4">
        <v>0</v>
      </c>
      <c r="F195" s="4">
        <v>0</v>
      </c>
      <c r="G195" s="4">
        <v>0.65959999999999996</v>
      </c>
      <c r="H195" s="4">
        <v>0</v>
      </c>
      <c r="I195" s="4">
        <v>0</v>
      </c>
      <c r="J195" s="4">
        <v>0</v>
      </c>
      <c r="K195" s="4">
        <v>0</v>
      </c>
      <c r="L195" s="4">
        <v>0</v>
      </c>
      <c r="M195" s="4">
        <v>0</v>
      </c>
      <c r="N195" s="4">
        <v>0</v>
      </c>
      <c r="O195" s="4">
        <v>0</v>
      </c>
      <c r="P195" s="4">
        <v>17.468596733125999</v>
      </c>
      <c r="Q195" s="41">
        <v>2.7633999999999999</v>
      </c>
      <c r="R195" s="4">
        <v>-14.705196733126</v>
      </c>
      <c r="S195" s="42">
        <v>0.15819244339999999</v>
      </c>
    </row>
    <row r="196" spans="1:19" ht="13.5" thickBot="1" x14ac:dyDescent="0.25">
      <c r="A196" s="50" t="s">
        <v>211</v>
      </c>
      <c r="B196" s="39">
        <v>8.9897472348179992</v>
      </c>
      <c r="C196" s="40">
        <v>0.74914560290099996</v>
      </c>
      <c r="D196" s="4">
        <v>0.87905999999999995</v>
      </c>
      <c r="E196" s="4">
        <v>0.58799999999999997</v>
      </c>
      <c r="F196" s="4">
        <v>0.46451999999999999</v>
      </c>
      <c r="G196" s="4">
        <v>1.7140200000000001</v>
      </c>
      <c r="H196" s="4">
        <v>0.48803999999999997</v>
      </c>
      <c r="I196" s="4">
        <v>0.63504000000000005</v>
      </c>
      <c r="J196" s="4">
        <v>0.61151999999999995</v>
      </c>
      <c r="K196" s="4">
        <v>5.4390000000000001</v>
      </c>
      <c r="L196" s="4">
        <v>0.58799999999999997</v>
      </c>
      <c r="M196" s="4">
        <v>0.46451999999999999</v>
      </c>
      <c r="N196" s="4">
        <v>0.41454000000000002</v>
      </c>
      <c r="O196" s="4">
        <v>0.51449999999999996</v>
      </c>
      <c r="P196" s="4">
        <v>8.9897472348179992</v>
      </c>
      <c r="Q196" s="41">
        <v>12.80076</v>
      </c>
      <c r="R196" s="4">
        <v>3.8110127651810002</v>
      </c>
      <c r="S196" s="42">
        <v>1.4239288008469999</v>
      </c>
    </row>
    <row r="197" spans="1:19" ht="13.5" thickBot="1" x14ac:dyDescent="0.25">
      <c r="A197" s="45" t="s">
        <v>212</v>
      </c>
      <c r="B197" s="46">
        <v>909.07999912087098</v>
      </c>
      <c r="C197" s="47">
        <v>75.756666593405001</v>
      </c>
      <c r="D197" s="3">
        <v>64.134450000000001</v>
      </c>
      <c r="E197" s="3">
        <v>88.400970000000001</v>
      </c>
      <c r="F197" s="3">
        <v>102.13748</v>
      </c>
      <c r="G197" s="3">
        <v>105.98231</v>
      </c>
      <c r="H197" s="3">
        <v>104.56956</v>
      </c>
      <c r="I197" s="3">
        <v>107.81632999999999</v>
      </c>
      <c r="J197" s="3">
        <v>107.36374000000001</v>
      </c>
      <c r="K197" s="3">
        <v>72.017189999999005</v>
      </c>
      <c r="L197" s="3">
        <v>48.96105</v>
      </c>
      <c r="M197" s="3">
        <v>56.619540000000001</v>
      </c>
      <c r="N197" s="3">
        <v>58.966740000000001</v>
      </c>
      <c r="O197" s="3">
        <v>37.192749999999997</v>
      </c>
      <c r="P197" s="3">
        <v>909.07999912087098</v>
      </c>
      <c r="Q197" s="48">
        <v>954.16210999999998</v>
      </c>
      <c r="R197" s="3">
        <v>45.082110879128003</v>
      </c>
      <c r="S197" s="49">
        <v>1.0495909171060001</v>
      </c>
    </row>
    <row r="198" spans="1:19" ht="13.5" thickBot="1" x14ac:dyDescent="0.25">
      <c r="A198" s="50" t="s">
        <v>213</v>
      </c>
      <c r="B198" s="39">
        <v>909.07999912087098</v>
      </c>
      <c r="C198" s="40">
        <v>75.756666593405001</v>
      </c>
      <c r="D198" s="4">
        <v>64.134450000000001</v>
      </c>
      <c r="E198" s="4">
        <v>88.400970000000001</v>
      </c>
      <c r="F198" s="4">
        <v>102.13748</v>
      </c>
      <c r="G198" s="4">
        <v>105.98231</v>
      </c>
      <c r="H198" s="4">
        <v>104.56956</v>
      </c>
      <c r="I198" s="4">
        <v>107.81632999999999</v>
      </c>
      <c r="J198" s="4">
        <v>107.36374000000001</v>
      </c>
      <c r="K198" s="4">
        <v>72.017189999999005</v>
      </c>
      <c r="L198" s="4">
        <v>48.96105</v>
      </c>
      <c r="M198" s="4">
        <v>56.619540000000001</v>
      </c>
      <c r="N198" s="4">
        <v>58.966740000000001</v>
      </c>
      <c r="O198" s="4">
        <v>37.192749999999997</v>
      </c>
      <c r="P198" s="4">
        <v>909.07999912087098</v>
      </c>
      <c r="Q198" s="41">
        <v>954.16210999999998</v>
      </c>
      <c r="R198" s="4">
        <v>45.082110879128003</v>
      </c>
      <c r="S198" s="42">
        <v>1.0495909171060001</v>
      </c>
    </row>
    <row r="199" spans="1:19" ht="13.5" thickBot="1" x14ac:dyDescent="0.25">
      <c r="A199" s="45" t="s">
        <v>214</v>
      </c>
      <c r="B199" s="46">
        <v>0</v>
      </c>
      <c r="C199" s="47">
        <v>0</v>
      </c>
      <c r="D199" s="3">
        <v>0.184</v>
      </c>
      <c r="E199" s="3">
        <v>0.252</v>
      </c>
      <c r="F199" s="3">
        <v>0.16800000000000001</v>
      </c>
      <c r="G199" s="3">
        <v>0.19600000000000001</v>
      </c>
      <c r="H199" s="3">
        <v>0.192</v>
      </c>
      <c r="I199" s="3">
        <v>0.23799999999999999</v>
      </c>
      <c r="J199" s="3">
        <v>0.182</v>
      </c>
      <c r="K199" s="3">
        <v>0.19600000000000001</v>
      </c>
      <c r="L199" s="3">
        <v>0</v>
      </c>
      <c r="M199" s="3">
        <v>0.112</v>
      </c>
      <c r="N199" s="3">
        <v>7.8E-2</v>
      </c>
      <c r="O199" s="3">
        <v>1.4E-2</v>
      </c>
      <c r="P199" s="3">
        <v>0</v>
      </c>
      <c r="Q199" s="48">
        <v>1.8120000000000001</v>
      </c>
      <c r="R199" s="3">
        <v>1.8120000000000001</v>
      </c>
      <c r="S199" s="55" t="s">
        <v>90</v>
      </c>
    </row>
    <row r="200" spans="1:19" ht="13.5" thickBot="1" x14ac:dyDescent="0.25">
      <c r="A200" s="50" t="s">
        <v>215</v>
      </c>
      <c r="B200" s="39">
        <v>0</v>
      </c>
      <c r="C200" s="40">
        <v>0</v>
      </c>
      <c r="D200" s="4">
        <v>0.184</v>
      </c>
      <c r="E200" s="4">
        <v>0.252</v>
      </c>
      <c r="F200" s="4">
        <v>0.16800000000000001</v>
      </c>
      <c r="G200" s="4">
        <v>0.19600000000000001</v>
      </c>
      <c r="H200" s="4">
        <v>0.192</v>
      </c>
      <c r="I200" s="4">
        <v>0.23799999999999999</v>
      </c>
      <c r="J200" s="4">
        <v>0.182</v>
      </c>
      <c r="K200" s="4">
        <v>0.19600000000000001</v>
      </c>
      <c r="L200" s="4">
        <v>0</v>
      </c>
      <c r="M200" s="4">
        <v>0.112</v>
      </c>
      <c r="N200" s="4">
        <v>7.8E-2</v>
      </c>
      <c r="O200" s="4">
        <v>1.4E-2</v>
      </c>
      <c r="P200" s="4">
        <v>0</v>
      </c>
      <c r="Q200" s="41">
        <v>1.8120000000000001</v>
      </c>
      <c r="R200" s="4">
        <v>1.8120000000000001</v>
      </c>
      <c r="S200" s="51" t="s">
        <v>90</v>
      </c>
    </row>
    <row r="201" spans="1:19" ht="13.5" thickBot="1" x14ac:dyDescent="0.25">
      <c r="A201" s="45" t="s">
        <v>216</v>
      </c>
      <c r="B201" s="46">
        <v>209.202490966384</v>
      </c>
      <c r="C201" s="47">
        <v>17.433540913864999</v>
      </c>
      <c r="D201" s="3">
        <v>13.724930000000001</v>
      </c>
      <c r="E201" s="3">
        <v>13.73517</v>
      </c>
      <c r="F201" s="3">
        <v>13.066789999999999</v>
      </c>
      <c r="G201" s="3">
        <v>10.53018</v>
      </c>
      <c r="H201" s="3">
        <v>13.12435</v>
      </c>
      <c r="I201" s="3">
        <v>27.952470000000002</v>
      </c>
      <c r="J201" s="3">
        <v>12.374599999999999</v>
      </c>
      <c r="K201" s="3">
        <v>12.854329999999999</v>
      </c>
      <c r="L201" s="3">
        <v>13.40972</v>
      </c>
      <c r="M201" s="3">
        <v>14.902889999999999</v>
      </c>
      <c r="N201" s="3">
        <v>14.89954</v>
      </c>
      <c r="O201" s="3">
        <v>14.64284</v>
      </c>
      <c r="P201" s="3">
        <v>209.202490966384</v>
      </c>
      <c r="Q201" s="48">
        <v>175.21780999999999</v>
      </c>
      <c r="R201" s="3">
        <v>-33.984680966383003</v>
      </c>
      <c r="S201" s="49">
        <v>0.83755126045799999</v>
      </c>
    </row>
    <row r="202" spans="1:19" ht="13.5" thickBot="1" x14ac:dyDescent="0.25">
      <c r="A202" s="50" t="s">
        <v>217</v>
      </c>
      <c r="B202" s="39">
        <v>209.202490966384</v>
      </c>
      <c r="C202" s="40">
        <v>17.433540913864999</v>
      </c>
      <c r="D202" s="4">
        <v>13.724930000000001</v>
      </c>
      <c r="E202" s="4">
        <v>13.73517</v>
      </c>
      <c r="F202" s="4">
        <v>13.066789999999999</v>
      </c>
      <c r="G202" s="4">
        <v>10.53018</v>
      </c>
      <c r="H202" s="4">
        <v>13.12435</v>
      </c>
      <c r="I202" s="4">
        <v>27.952470000000002</v>
      </c>
      <c r="J202" s="4">
        <v>12.374599999999999</v>
      </c>
      <c r="K202" s="4">
        <v>12.854329999999999</v>
      </c>
      <c r="L202" s="4">
        <v>13.40972</v>
      </c>
      <c r="M202" s="4">
        <v>14.902889999999999</v>
      </c>
      <c r="N202" s="4">
        <v>14.89954</v>
      </c>
      <c r="O202" s="4">
        <v>14.64284</v>
      </c>
      <c r="P202" s="4">
        <v>209.202490966384</v>
      </c>
      <c r="Q202" s="41">
        <v>175.21780999999999</v>
      </c>
      <c r="R202" s="4">
        <v>-33.984680966383003</v>
      </c>
      <c r="S202" s="42">
        <v>0.83755126045799999</v>
      </c>
    </row>
    <row r="203" spans="1:19" ht="13.5" thickBot="1" x14ac:dyDescent="0.25">
      <c r="A203" s="45" t="s">
        <v>218</v>
      </c>
      <c r="B203" s="46">
        <v>0</v>
      </c>
      <c r="C203" s="47">
        <v>0</v>
      </c>
      <c r="D203" s="3">
        <v>70.469639999999998</v>
      </c>
      <c r="E203" s="3">
        <v>56.661299999999997</v>
      </c>
      <c r="F203" s="3">
        <v>45.561570000000003</v>
      </c>
      <c r="G203" s="3">
        <v>45.445599999999999</v>
      </c>
      <c r="H203" s="3">
        <v>60.981819999999999</v>
      </c>
      <c r="I203" s="3">
        <v>53.215850000000003</v>
      </c>
      <c r="J203" s="3">
        <v>66.002279999999999</v>
      </c>
      <c r="K203" s="3">
        <v>56.152749999999997</v>
      </c>
      <c r="L203" s="3">
        <v>37.090319999999998</v>
      </c>
      <c r="M203" s="3">
        <v>38.076700000000002</v>
      </c>
      <c r="N203" s="3">
        <v>30.912140000000001</v>
      </c>
      <c r="O203" s="3">
        <v>26.701969999999999</v>
      </c>
      <c r="P203" s="3">
        <v>0</v>
      </c>
      <c r="Q203" s="48">
        <v>587.27193999999997</v>
      </c>
      <c r="R203" s="3">
        <v>587.27193999999997</v>
      </c>
      <c r="S203" s="55" t="s">
        <v>90</v>
      </c>
    </row>
    <row r="204" spans="1:19" ht="13.5" thickBot="1" x14ac:dyDescent="0.25">
      <c r="A204" s="50" t="s">
        <v>219</v>
      </c>
      <c r="B204" s="39">
        <v>0</v>
      </c>
      <c r="C204" s="40">
        <v>0</v>
      </c>
      <c r="D204" s="4">
        <v>70.469639999999998</v>
      </c>
      <c r="E204" s="4">
        <v>56.661299999999997</v>
      </c>
      <c r="F204" s="4">
        <v>45.561570000000003</v>
      </c>
      <c r="G204" s="4">
        <v>45.445599999999999</v>
      </c>
      <c r="H204" s="4">
        <v>60.981819999999999</v>
      </c>
      <c r="I204" s="4">
        <v>53.215850000000003</v>
      </c>
      <c r="J204" s="4">
        <v>66.002279999999999</v>
      </c>
      <c r="K204" s="4">
        <v>56.152749999999997</v>
      </c>
      <c r="L204" s="4">
        <v>37.090319999999998</v>
      </c>
      <c r="M204" s="4">
        <v>38.076700000000002</v>
      </c>
      <c r="N204" s="4">
        <v>30.912140000000001</v>
      </c>
      <c r="O204" s="4">
        <v>26.701969999999999</v>
      </c>
      <c r="P204" s="4">
        <v>0</v>
      </c>
      <c r="Q204" s="41">
        <v>587.27193999999997</v>
      </c>
      <c r="R204" s="4">
        <v>587.27193999999997</v>
      </c>
      <c r="S204" s="51" t="s">
        <v>90</v>
      </c>
    </row>
    <row r="205" spans="1:19" ht="13.5" thickBot="1" x14ac:dyDescent="0.25">
      <c r="A205" s="45" t="s">
        <v>220</v>
      </c>
      <c r="B205" s="46">
        <v>2531.2890013791198</v>
      </c>
      <c r="C205" s="47">
        <v>210.940750114927</v>
      </c>
      <c r="D205" s="3">
        <v>207.58937</v>
      </c>
      <c r="E205" s="3">
        <v>213.05364</v>
      </c>
      <c r="F205" s="3">
        <v>227.20274000000001</v>
      </c>
      <c r="G205" s="3">
        <v>239.81211999999999</v>
      </c>
      <c r="H205" s="3">
        <v>192.99600000000001</v>
      </c>
      <c r="I205" s="3">
        <v>235.60812999999999</v>
      </c>
      <c r="J205" s="3">
        <v>275.16260999999997</v>
      </c>
      <c r="K205" s="3">
        <v>196.42972</v>
      </c>
      <c r="L205" s="3">
        <v>146.93017</v>
      </c>
      <c r="M205" s="3">
        <v>177.71964</v>
      </c>
      <c r="N205" s="3">
        <v>156.87806</v>
      </c>
      <c r="O205" s="3">
        <v>194.87398999999999</v>
      </c>
      <c r="P205" s="3">
        <v>2531.2890013791198</v>
      </c>
      <c r="Q205" s="48">
        <v>2464.2561900000001</v>
      </c>
      <c r="R205" s="3">
        <v>-67.032811379123999</v>
      </c>
      <c r="S205" s="49">
        <v>0.97351830970599995</v>
      </c>
    </row>
    <row r="206" spans="1:19" ht="13.5" thickBot="1" x14ac:dyDescent="0.25">
      <c r="A206" s="50" t="s">
        <v>221</v>
      </c>
      <c r="B206" s="39">
        <v>2531.2890013791198</v>
      </c>
      <c r="C206" s="40">
        <v>210.940750114927</v>
      </c>
      <c r="D206" s="4">
        <v>207.58937</v>
      </c>
      <c r="E206" s="4">
        <v>213.05364</v>
      </c>
      <c r="F206" s="4">
        <v>227.20274000000001</v>
      </c>
      <c r="G206" s="4">
        <v>239.81211999999999</v>
      </c>
      <c r="H206" s="4">
        <v>192.99600000000001</v>
      </c>
      <c r="I206" s="4">
        <v>235.60812999999999</v>
      </c>
      <c r="J206" s="4">
        <v>275.16260999999997</v>
      </c>
      <c r="K206" s="4">
        <v>196.42972</v>
      </c>
      <c r="L206" s="4">
        <v>146.93017</v>
      </c>
      <c r="M206" s="4">
        <v>177.71964</v>
      </c>
      <c r="N206" s="4">
        <v>156.87806</v>
      </c>
      <c r="O206" s="4">
        <v>194.87398999999999</v>
      </c>
      <c r="P206" s="4">
        <v>2531.2890013791198</v>
      </c>
      <c r="Q206" s="41">
        <v>2464.2561900000001</v>
      </c>
      <c r="R206" s="4">
        <v>-67.032811379123999</v>
      </c>
      <c r="S206" s="42">
        <v>0.97351830970599995</v>
      </c>
    </row>
    <row r="207" spans="1:19" ht="13.5" thickBot="1" x14ac:dyDescent="0.25">
      <c r="A207" s="56"/>
      <c r="B207" s="39">
        <v>-18193.0252974455</v>
      </c>
      <c r="C207" s="40">
        <v>-1516.0854414537901</v>
      </c>
      <c r="D207" s="4">
        <v>109.516809999999</v>
      </c>
      <c r="E207" s="4">
        <v>-796.91462000000104</v>
      </c>
      <c r="F207" s="4">
        <v>-1128.3255100000099</v>
      </c>
      <c r="G207" s="4">
        <v>95.422519999985994</v>
      </c>
      <c r="H207" s="4">
        <v>-1190.59413</v>
      </c>
      <c r="I207" s="4">
        <v>-353.09768000000003</v>
      </c>
      <c r="J207" s="4">
        <v>-1880.6952200000001</v>
      </c>
      <c r="K207" s="4">
        <v>-8.1059999999999999</v>
      </c>
      <c r="L207" s="4">
        <v>-1000.46591000001</v>
      </c>
      <c r="M207" s="4">
        <v>1034.97234999999</v>
      </c>
      <c r="N207" s="4">
        <v>-81.122940000005997</v>
      </c>
      <c r="O207" s="4">
        <v>-212.669620000007</v>
      </c>
      <c r="P207" s="4">
        <v>-18193.0252974455</v>
      </c>
      <c r="Q207" s="41">
        <v>-5412.0799500000603</v>
      </c>
      <c r="R207" s="4">
        <v>12780.9453474454</v>
      </c>
      <c r="S207" s="42">
        <v>0.297481032511</v>
      </c>
    </row>
    <row r="208" spans="1:19" ht="13.5" thickBot="1" x14ac:dyDescent="0.25">
      <c r="A208" s="57" t="s">
        <v>222</v>
      </c>
      <c r="B208" s="58">
        <v>-18193.0252974455</v>
      </c>
      <c r="C208" s="59">
        <v>-1516.0854414537901</v>
      </c>
      <c r="D208" s="60">
        <v>109.516809999999</v>
      </c>
      <c r="E208" s="60">
        <v>-796.91462000000104</v>
      </c>
      <c r="F208" s="60">
        <v>-1128.3255100000099</v>
      </c>
      <c r="G208" s="60">
        <v>95.422519999985994</v>
      </c>
      <c r="H208" s="60">
        <v>-1190.59413</v>
      </c>
      <c r="I208" s="60">
        <v>-353.09768000000003</v>
      </c>
      <c r="J208" s="60">
        <v>-1880.6952200000001</v>
      </c>
      <c r="K208" s="60">
        <v>-8.1059999999999999</v>
      </c>
      <c r="L208" s="60">
        <v>-1000.46591000001</v>
      </c>
      <c r="M208" s="60">
        <v>1034.97234999999</v>
      </c>
      <c r="N208" s="60">
        <v>-81.122940000005997</v>
      </c>
      <c r="O208" s="60">
        <v>-212.669620000007</v>
      </c>
      <c r="P208" s="61">
        <v>-18193.0252974455</v>
      </c>
      <c r="Q208" s="62">
        <v>-5412.0799500000603</v>
      </c>
      <c r="R208" s="61">
        <v>12780.9453474454</v>
      </c>
      <c r="S208" s="63">
        <v>0.297481032511</v>
      </c>
    </row>
    <row r="209" spans="1:19" x14ac:dyDescent="0.2">
      <c r="A209" s="269">
        <v>43516</v>
      </c>
      <c r="B209" s="270"/>
      <c r="C209" s="270"/>
      <c r="D209" s="270"/>
      <c r="E209" s="270"/>
      <c r="F209" s="270"/>
      <c r="G209" s="270"/>
      <c r="H209" s="271">
        <v>1</v>
      </c>
      <c r="I209" s="270"/>
      <c r="J209" s="270"/>
      <c r="K209" s="270"/>
      <c r="L209" s="270"/>
      <c r="M209" s="270"/>
      <c r="N209" s="272">
        <v>0.49546296000000001</v>
      </c>
      <c r="O209" s="270"/>
      <c r="P209" s="270"/>
      <c r="Q209" s="270"/>
      <c r="R209" s="270"/>
      <c r="S209" s="270"/>
    </row>
  </sheetData>
  <mergeCells count="12">
    <mergeCell ref="A209:G209"/>
    <mergeCell ref="H209:M209"/>
    <mergeCell ref="N209:S209"/>
    <mergeCell ref="A1:S1"/>
    <mergeCell ref="A2:S2"/>
    <mergeCell ref="A3:A4"/>
    <mergeCell ref="B3:B4"/>
    <mergeCell ref="C3:C4"/>
    <mergeCell ref="P3:P4"/>
    <mergeCell ref="Q3:Q4"/>
    <mergeCell ref="R3:R4"/>
    <mergeCell ref="S3:S4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184"/>
  <sheetViews>
    <sheetView workbookViewId="0">
      <selection activeCell="D5" sqref="D5"/>
    </sheetView>
  </sheetViews>
  <sheetFormatPr defaultColWidth="9.140625" defaultRowHeight="12.75" customHeight="1" x14ac:dyDescent="0.2"/>
  <cols>
    <col min="1" max="1" width="76.42578125" style="155" bestFit="1" customWidth="1"/>
    <col min="2" max="2" width="9" style="155" bestFit="1" customWidth="1"/>
    <col min="3" max="3" width="15.85546875" style="155" bestFit="1" customWidth="1"/>
    <col min="4" max="7" width="10.140625" style="155" bestFit="1" customWidth="1"/>
    <col min="8" max="8" width="25" style="155" bestFit="1" customWidth="1"/>
    <col min="9" max="9" width="10.140625" style="155" bestFit="1" customWidth="1"/>
    <col min="10" max="10" width="21.5703125" style="155" bestFit="1" customWidth="1"/>
    <col min="11" max="11" width="18.140625" style="155" bestFit="1" customWidth="1"/>
    <col min="12" max="16384" width="9.140625" style="155"/>
  </cols>
  <sheetData>
    <row r="1" spans="1:11" ht="21" customHeight="1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</row>
    <row r="2" spans="1:11" ht="13.5" thickBot="1" x14ac:dyDescent="0.25">
      <c r="A2" s="276" t="s">
        <v>32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</row>
    <row r="3" spans="1:11" ht="13.5" thickBot="1" x14ac:dyDescent="0.25">
      <c r="A3" s="288"/>
      <c r="B3" s="290" t="s">
        <v>33</v>
      </c>
      <c r="C3" s="292" t="s">
        <v>34</v>
      </c>
      <c r="D3" s="153" t="s">
        <v>342</v>
      </c>
      <c r="E3" s="153" t="s">
        <v>343</v>
      </c>
      <c r="F3" s="153" t="s">
        <v>344</v>
      </c>
      <c r="G3" s="153" t="s">
        <v>345</v>
      </c>
      <c r="H3" s="294" t="s">
        <v>39</v>
      </c>
      <c r="I3" s="296" t="s">
        <v>40</v>
      </c>
      <c r="J3" s="294" t="s">
        <v>41</v>
      </c>
      <c r="K3" s="298" t="s">
        <v>42</v>
      </c>
    </row>
    <row r="4" spans="1:11" ht="13.5" thickBot="1" x14ac:dyDescent="0.25">
      <c r="A4" s="289"/>
      <c r="B4" s="291"/>
      <c r="C4" s="293"/>
      <c r="D4" s="154" t="s">
        <v>43</v>
      </c>
      <c r="E4" s="154" t="s">
        <v>43</v>
      </c>
      <c r="F4" s="154" t="s">
        <v>43</v>
      </c>
      <c r="G4" s="154" t="s">
        <v>43</v>
      </c>
      <c r="H4" s="295"/>
      <c r="I4" s="297"/>
      <c r="J4" s="295"/>
      <c r="K4" s="299"/>
    </row>
    <row r="5" spans="1:11" ht="13.5" thickBot="1" x14ac:dyDescent="0.25">
      <c r="A5" s="38" t="s">
        <v>44</v>
      </c>
      <c r="B5" s="39">
        <v>26423.682317974301</v>
      </c>
      <c r="C5" s="40">
        <v>2201.9735264978499</v>
      </c>
      <c r="D5" s="4">
        <v>2039.56249</v>
      </c>
      <c r="E5" s="4">
        <v>1876.24089</v>
      </c>
      <c r="F5" s="4">
        <v>2227.9344599999899</v>
      </c>
      <c r="G5" s="4">
        <v>2017.75890999999</v>
      </c>
      <c r="H5" s="4">
        <v>8807.8941059914196</v>
      </c>
      <c r="I5" s="41">
        <v>8161.4967499999902</v>
      </c>
      <c r="J5" s="4">
        <v>-646.397355991425</v>
      </c>
      <c r="K5" s="42">
        <v>0.30887052954100003</v>
      </c>
    </row>
    <row r="6" spans="1:11" ht="13.5" thickBot="1" x14ac:dyDescent="0.25">
      <c r="A6" s="43" t="s">
        <v>45</v>
      </c>
      <c r="B6" s="39">
        <v>4621.0500283314404</v>
      </c>
      <c r="C6" s="40">
        <v>385.08750236095301</v>
      </c>
      <c r="D6" s="4">
        <v>403.26380000000103</v>
      </c>
      <c r="E6" s="4">
        <v>295.35840000000098</v>
      </c>
      <c r="F6" s="4">
        <v>333.16901999999902</v>
      </c>
      <c r="G6" s="4">
        <v>370.64536999999802</v>
      </c>
      <c r="H6" s="4">
        <v>1540.35000944381</v>
      </c>
      <c r="I6" s="41">
        <v>1402.43659</v>
      </c>
      <c r="J6" s="4">
        <v>-137.913419443815</v>
      </c>
      <c r="K6" s="42">
        <v>0.30348872689099998</v>
      </c>
    </row>
    <row r="7" spans="1:11" ht="13.5" thickBot="1" x14ac:dyDescent="0.25">
      <c r="A7" s="44" t="s">
        <v>46</v>
      </c>
      <c r="B7" s="39">
        <v>3979.0771408741098</v>
      </c>
      <c r="C7" s="40">
        <v>331.58976173950902</v>
      </c>
      <c r="D7" s="4">
        <v>326.59980000000098</v>
      </c>
      <c r="E7" s="4">
        <v>234.80840000000001</v>
      </c>
      <c r="F7" s="4">
        <v>275.33301999999901</v>
      </c>
      <c r="G7" s="4">
        <v>320.36436999999898</v>
      </c>
      <c r="H7" s="4">
        <v>1326.3590469580399</v>
      </c>
      <c r="I7" s="41">
        <v>1157.1055899999999</v>
      </c>
      <c r="J7" s="4">
        <v>-169.25345695803901</v>
      </c>
      <c r="K7" s="42">
        <v>0.29079747615599999</v>
      </c>
    </row>
    <row r="8" spans="1:11" ht="13.5" thickBot="1" x14ac:dyDescent="0.25">
      <c r="A8" s="45" t="s">
        <v>252</v>
      </c>
      <c r="B8" s="46">
        <v>0</v>
      </c>
      <c r="C8" s="47">
        <v>0</v>
      </c>
      <c r="D8" s="3">
        <v>0</v>
      </c>
      <c r="E8" s="3">
        <v>2.5000000000000001E-4</v>
      </c>
      <c r="F8" s="3">
        <v>0</v>
      </c>
      <c r="G8" s="3">
        <v>6.2999999900000003E-4</v>
      </c>
      <c r="H8" s="3">
        <v>0</v>
      </c>
      <c r="I8" s="48">
        <v>8.7999999900000004E-4</v>
      </c>
      <c r="J8" s="3">
        <v>8.7999999900000004E-4</v>
      </c>
      <c r="K8" s="55" t="s">
        <v>69</v>
      </c>
    </row>
    <row r="9" spans="1:11" ht="13.5" thickBot="1" x14ac:dyDescent="0.25">
      <c r="A9" s="50" t="s">
        <v>253</v>
      </c>
      <c r="B9" s="39">
        <v>0</v>
      </c>
      <c r="C9" s="40">
        <v>0</v>
      </c>
      <c r="D9" s="4">
        <v>0</v>
      </c>
      <c r="E9" s="4">
        <v>2.5000000000000001E-4</v>
      </c>
      <c r="F9" s="4">
        <v>0</v>
      </c>
      <c r="G9" s="4">
        <v>6.2999999900000003E-4</v>
      </c>
      <c r="H9" s="4">
        <v>0</v>
      </c>
      <c r="I9" s="41">
        <v>8.7999999900000004E-4</v>
      </c>
      <c r="J9" s="4">
        <v>8.7999999900000004E-4</v>
      </c>
      <c r="K9" s="51" t="s">
        <v>69</v>
      </c>
    </row>
    <row r="10" spans="1:11" ht="13.5" thickBot="1" x14ac:dyDescent="0.25">
      <c r="A10" s="45" t="s">
        <v>47</v>
      </c>
      <c r="B10" s="46">
        <v>1504.4929228759299</v>
      </c>
      <c r="C10" s="47">
        <v>125.374410239661</v>
      </c>
      <c r="D10" s="3">
        <v>136.47452000000001</v>
      </c>
      <c r="E10" s="3">
        <v>104.72784</v>
      </c>
      <c r="F10" s="3">
        <v>96.962399999998993</v>
      </c>
      <c r="G10" s="3">
        <v>152.51992999999899</v>
      </c>
      <c r="H10" s="3">
        <v>501.49764095864498</v>
      </c>
      <c r="I10" s="48">
        <v>490.68468999999999</v>
      </c>
      <c r="J10" s="3">
        <v>-10.812950958645001</v>
      </c>
      <c r="K10" s="49">
        <v>0.32614622677100003</v>
      </c>
    </row>
    <row r="11" spans="1:11" ht="13.5" thickBot="1" x14ac:dyDescent="0.25">
      <c r="A11" s="50" t="s">
        <v>48</v>
      </c>
      <c r="B11" s="39">
        <v>825.46490157990695</v>
      </c>
      <c r="C11" s="40">
        <v>68.788741798325006</v>
      </c>
      <c r="D11" s="4">
        <v>82.660160000000005</v>
      </c>
      <c r="E11" s="4">
        <v>81.131219999999999</v>
      </c>
      <c r="F11" s="4">
        <v>70.116789999999</v>
      </c>
      <c r="G11" s="4">
        <v>98.187709999999001</v>
      </c>
      <c r="H11" s="4">
        <v>275.15496719330201</v>
      </c>
      <c r="I11" s="41">
        <v>332.09588000000002</v>
      </c>
      <c r="J11" s="4">
        <v>56.940912806697</v>
      </c>
      <c r="K11" s="42">
        <v>0.402313749941</v>
      </c>
    </row>
    <row r="12" spans="1:11" ht="13.5" thickBot="1" x14ac:dyDescent="0.25">
      <c r="A12" s="50" t="s">
        <v>49</v>
      </c>
      <c r="B12" s="39">
        <v>25.202292450891001</v>
      </c>
      <c r="C12" s="40">
        <v>2.1001910375740001</v>
      </c>
      <c r="D12" s="4">
        <v>0</v>
      </c>
      <c r="E12" s="4">
        <v>0</v>
      </c>
      <c r="F12" s="4">
        <v>0</v>
      </c>
      <c r="G12" s="4">
        <v>0</v>
      </c>
      <c r="H12" s="4">
        <v>8.4007641502970003</v>
      </c>
      <c r="I12" s="41">
        <v>0</v>
      </c>
      <c r="J12" s="4">
        <v>-8.4007641502970003</v>
      </c>
      <c r="K12" s="42">
        <v>0</v>
      </c>
    </row>
    <row r="13" spans="1:11" ht="13.5" thickBot="1" x14ac:dyDescent="0.25">
      <c r="A13" s="50" t="s">
        <v>50</v>
      </c>
      <c r="B13" s="39">
        <v>118.40886565669599</v>
      </c>
      <c r="C13" s="40">
        <v>9.8674054713910007</v>
      </c>
      <c r="D13" s="4">
        <v>9.5731599999999997</v>
      </c>
      <c r="E13" s="4">
        <v>11.359120000000001</v>
      </c>
      <c r="F13" s="4">
        <v>9.8214099999990001</v>
      </c>
      <c r="G13" s="4">
        <v>21.241129999999</v>
      </c>
      <c r="H13" s="4">
        <v>39.469621885564997</v>
      </c>
      <c r="I13" s="41">
        <v>51.994819999999002</v>
      </c>
      <c r="J13" s="4">
        <v>12.525198114434</v>
      </c>
      <c r="K13" s="42">
        <v>0.43911255894200002</v>
      </c>
    </row>
    <row r="14" spans="1:11" ht="13.5" thickBot="1" x14ac:dyDescent="0.25">
      <c r="A14" s="50" t="s">
        <v>51</v>
      </c>
      <c r="B14" s="39">
        <v>13</v>
      </c>
      <c r="C14" s="40">
        <v>1.083333333333</v>
      </c>
      <c r="D14" s="4">
        <v>0</v>
      </c>
      <c r="E14" s="4">
        <v>0</v>
      </c>
      <c r="F14" s="4">
        <v>0</v>
      </c>
      <c r="G14" s="4">
        <v>0</v>
      </c>
      <c r="H14" s="4">
        <v>4.333333333333</v>
      </c>
      <c r="I14" s="41">
        <v>0</v>
      </c>
      <c r="J14" s="4">
        <v>-4.333333333333</v>
      </c>
      <c r="K14" s="42">
        <v>0</v>
      </c>
    </row>
    <row r="15" spans="1:11" ht="13.5" thickBot="1" x14ac:dyDescent="0.25">
      <c r="A15" s="50" t="s">
        <v>52</v>
      </c>
      <c r="B15" s="39">
        <v>438.92703896236299</v>
      </c>
      <c r="C15" s="40">
        <v>36.577253246863002</v>
      </c>
      <c r="D15" s="4">
        <v>28.30142</v>
      </c>
      <c r="E15" s="4">
        <v>9.0942900000000009</v>
      </c>
      <c r="F15" s="4">
        <v>7.3587899999989999</v>
      </c>
      <c r="G15" s="4">
        <v>26.785029999999001</v>
      </c>
      <c r="H15" s="4">
        <v>146.309012987454</v>
      </c>
      <c r="I15" s="41">
        <v>71.539529999999999</v>
      </c>
      <c r="J15" s="4">
        <v>-74.769482987453998</v>
      </c>
      <c r="K15" s="42">
        <v>0.162987293216</v>
      </c>
    </row>
    <row r="16" spans="1:11" ht="13.5" thickBot="1" x14ac:dyDescent="0.25">
      <c r="A16" s="50" t="s">
        <v>53</v>
      </c>
      <c r="B16" s="39">
        <v>43.489824226076998</v>
      </c>
      <c r="C16" s="40">
        <v>3.6241520188390002</v>
      </c>
      <c r="D16" s="4">
        <v>12.68355</v>
      </c>
      <c r="E16" s="4">
        <v>0</v>
      </c>
      <c r="F16" s="4">
        <v>6.9360599999990002</v>
      </c>
      <c r="G16" s="4">
        <v>4.2274999999989999</v>
      </c>
      <c r="H16" s="4">
        <v>14.496608075358999</v>
      </c>
      <c r="I16" s="41">
        <v>23.847110000000001</v>
      </c>
      <c r="J16" s="4">
        <v>9.3505019246399996</v>
      </c>
      <c r="K16" s="42">
        <v>0.54833769564099999</v>
      </c>
    </row>
    <row r="17" spans="1:11" ht="13.5" thickBot="1" x14ac:dyDescent="0.25">
      <c r="A17" s="50" t="s">
        <v>54</v>
      </c>
      <c r="B17" s="39">
        <v>40</v>
      </c>
      <c r="C17" s="40">
        <v>3.333333333333</v>
      </c>
      <c r="D17" s="4">
        <v>3.25623</v>
      </c>
      <c r="E17" s="4">
        <v>3.1432099999999998</v>
      </c>
      <c r="F17" s="4">
        <v>2.7293499999990001</v>
      </c>
      <c r="G17" s="4">
        <v>2.0785599999989999</v>
      </c>
      <c r="H17" s="4">
        <v>13.333333333333</v>
      </c>
      <c r="I17" s="41">
        <v>11.20735</v>
      </c>
      <c r="J17" s="4">
        <v>-2.125983333333</v>
      </c>
      <c r="K17" s="42">
        <v>0.28018375000000001</v>
      </c>
    </row>
    <row r="18" spans="1:11" ht="13.5" thickBot="1" x14ac:dyDescent="0.25">
      <c r="A18" s="45" t="s">
        <v>55</v>
      </c>
      <c r="B18" s="46">
        <v>130.36909883812899</v>
      </c>
      <c r="C18" s="47">
        <v>10.864091569844</v>
      </c>
      <c r="D18" s="3">
        <v>5.18</v>
      </c>
      <c r="E18" s="3">
        <v>4.2</v>
      </c>
      <c r="F18" s="3">
        <v>19.25</v>
      </c>
      <c r="G18" s="3">
        <v>4.6899999999990003</v>
      </c>
      <c r="H18" s="3">
        <v>43.456366279375999</v>
      </c>
      <c r="I18" s="48">
        <v>33.32</v>
      </c>
      <c r="J18" s="3">
        <v>-10.136366279376</v>
      </c>
      <c r="K18" s="49">
        <v>0.25558203820499997</v>
      </c>
    </row>
    <row r="19" spans="1:11" ht="13.5" thickBot="1" x14ac:dyDescent="0.25">
      <c r="A19" s="50" t="s">
        <v>56</v>
      </c>
      <c r="B19" s="39">
        <v>125.68550744847499</v>
      </c>
      <c r="C19" s="40">
        <v>10.473792287372</v>
      </c>
      <c r="D19" s="4">
        <v>5.18</v>
      </c>
      <c r="E19" s="4">
        <v>4.2</v>
      </c>
      <c r="F19" s="4">
        <v>19.25</v>
      </c>
      <c r="G19" s="4">
        <v>4.6899999999990003</v>
      </c>
      <c r="H19" s="4">
        <v>41.895169149490997</v>
      </c>
      <c r="I19" s="41">
        <v>33.32</v>
      </c>
      <c r="J19" s="4">
        <v>-8.5751691494909998</v>
      </c>
      <c r="K19" s="42">
        <v>0.26510614211900002</v>
      </c>
    </row>
    <row r="20" spans="1:11" ht="13.5" thickBot="1" x14ac:dyDescent="0.25">
      <c r="A20" s="50" t="s">
        <v>57</v>
      </c>
      <c r="B20" s="39">
        <v>4.6835913896530004</v>
      </c>
      <c r="C20" s="40">
        <v>0.39029928247099999</v>
      </c>
      <c r="D20" s="4">
        <v>0</v>
      </c>
      <c r="E20" s="4">
        <v>0</v>
      </c>
      <c r="F20" s="4">
        <v>0</v>
      </c>
      <c r="G20" s="4">
        <v>0</v>
      </c>
      <c r="H20" s="4">
        <v>1.5611971298839999</v>
      </c>
      <c r="I20" s="41">
        <v>0</v>
      </c>
      <c r="J20" s="4">
        <v>-1.5611971298839999</v>
      </c>
      <c r="K20" s="42">
        <v>0</v>
      </c>
    </row>
    <row r="21" spans="1:11" ht="13.5" thickBot="1" x14ac:dyDescent="0.25">
      <c r="A21" s="45" t="s">
        <v>58</v>
      </c>
      <c r="B21" s="46">
        <v>693.72997243192003</v>
      </c>
      <c r="C21" s="47">
        <v>57.810831035992997</v>
      </c>
      <c r="D21" s="3">
        <v>74.441280000000006</v>
      </c>
      <c r="E21" s="3">
        <v>30.495419999999999</v>
      </c>
      <c r="F21" s="3">
        <v>45.664369999999003</v>
      </c>
      <c r="G21" s="3">
        <v>76.826789999998994</v>
      </c>
      <c r="H21" s="3">
        <v>231.24332414397301</v>
      </c>
      <c r="I21" s="48">
        <v>227.42786000000001</v>
      </c>
      <c r="J21" s="3">
        <v>-3.8154641439730002</v>
      </c>
      <c r="K21" s="49">
        <v>0.32783340642199998</v>
      </c>
    </row>
    <row r="22" spans="1:11" ht="13.5" thickBot="1" x14ac:dyDescent="0.25">
      <c r="A22" s="50" t="s">
        <v>59</v>
      </c>
      <c r="B22" s="39">
        <v>8.6737275121520003</v>
      </c>
      <c r="C22" s="40">
        <v>0.72281062601199997</v>
      </c>
      <c r="D22" s="4">
        <v>0</v>
      </c>
      <c r="E22" s="4">
        <v>1.54897</v>
      </c>
      <c r="F22" s="4">
        <v>1.47184</v>
      </c>
      <c r="G22" s="4">
        <v>0.14157999999900001</v>
      </c>
      <c r="H22" s="4">
        <v>2.8912425040500001</v>
      </c>
      <c r="I22" s="41">
        <v>3.1623899999999998</v>
      </c>
      <c r="J22" s="4">
        <v>0.27114749594900001</v>
      </c>
      <c r="K22" s="42">
        <v>0.36459411430299998</v>
      </c>
    </row>
    <row r="23" spans="1:11" ht="13.5" thickBot="1" x14ac:dyDescent="0.25">
      <c r="A23" s="50" t="s">
        <v>60</v>
      </c>
      <c r="B23" s="39">
        <v>1</v>
      </c>
      <c r="C23" s="40">
        <v>8.3333333332999998E-2</v>
      </c>
      <c r="D23" s="4">
        <v>0</v>
      </c>
      <c r="E23" s="4">
        <v>0</v>
      </c>
      <c r="F23" s="4">
        <v>0</v>
      </c>
      <c r="G23" s="4">
        <v>0</v>
      </c>
      <c r="H23" s="4">
        <v>0.33333333333300003</v>
      </c>
      <c r="I23" s="41">
        <v>0</v>
      </c>
      <c r="J23" s="4">
        <v>-0.33333333333300003</v>
      </c>
      <c r="K23" s="42">
        <v>0</v>
      </c>
    </row>
    <row r="24" spans="1:11" ht="13.5" thickBot="1" x14ac:dyDescent="0.25">
      <c r="A24" s="50" t="s">
        <v>61</v>
      </c>
      <c r="B24" s="39">
        <v>180.39875705780301</v>
      </c>
      <c r="C24" s="40">
        <v>15.033229754816</v>
      </c>
      <c r="D24" s="4">
        <v>28.635179999999998</v>
      </c>
      <c r="E24" s="4">
        <v>5.4417900000000001</v>
      </c>
      <c r="F24" s="4">
        <v>11.00177</v>
      </c>
      <c r="G24" s="4">
        <v>16.654359999998999</v>
      </c>
      <c r="H24" s="4">
        <v>60.132919019267</v>
      </c>
      <c r="I24" s="41">
        <v>61.7331</v>
      </c>
      <c r="J24" s="4">
        <v>1.600180980732</v>
      </c>
      <c r="K24" s="42">
        <v>0.34220357726799999</v>
      </c>
    </row>
    <row r="25" spans="1:11" ht="13.5" thickBot="1" x14ac:dyDescent="0.25">
      <c r="A25" s="50" t="s">
        <v>62</v>
      </c>
      <c r="B25" s="39">
        <v>346.341037137478</v>
      </c>
      <c r="C25" s="40">
        <v>28.861753094789002</v>
      </c>
      <c r="D25" s="4">
        <v>33.318210000000001</v>
      </c>
      <c r="E25" s="4">
        <v>8.5528999999999993</v>
      </c>
      <c r="F25" s="4">
        <v>22.906999999999002</v>
      </c>
      <c r="G25" s="4">
        <v>51.091849999998999</v>
      </c>
      <c r="H25" s="4">
        <v>115.44701237915901</v>
      </c>
      <c r="I25" s="41">
        <v>115.86996000000001</v>
      </c>
      <c r="J25" s="4">
        <v>0.42294762083999998</v>
      </c>
      <c r="K25" s="42">
        <v>0.33455452162799998</v>
      </c>
    </row>
    <row r="26" spans="1:11" ht="13.5" thickBot="1" x14ac:dyDescent="0.25">
      <c r="A26" s="50" t="s">
        <v>63</v>
      </c>
      <c r="B26" s="39">
        <v>42.651880761302003</v>
      </c>
      <c r="C26" s="40">
        <v>3.5543233967750001</v>
      </c>
      <c r="D26" s="4">
        <v>3.048</v>
      </c>
      <c r="E26" s="4">
        <v>3.048</v>
      </c>
      <c r="F26" s="4">
        <v>2.032</v>
      </c>
      <c r="G26" s="4">
        <v>2.0319999999989999</v>
      </c>
      <c r="H26" s="4">
        <v>14.217293587101</v>
      </c>
      <c r="I26" s="41">
        <v>10.16</v>
      </c>
      <c r="J26" s="4">
        <v>-4.0572935871000002</v>
      </c>
      <c r="K26" s="42">
        <v>0.238207549553</v>
      </c>
    </row>
    <row r="27" spans="1:11" ht="13.5" thickBot="1" x14ac:dyDescent="0.25">
      <c r="A27" s="50" t="s">
        <v>64</v>
      </c>
      <c r="B27" s="39">
        <v>0</v>
      </c>
      <c r="C27" s="40">
        <v>0</v>
      </c>
      <c r="D27" s="4">
        <v>0</v>
      </c>
      <c r="E27" s="4">
        <v>0.98118000000000005</v>
      </c>
      <c r="F27" s="4">
        <v>0</v>
      </c>
      <c r="G27" s="4">
        <v>0</v>
      </c>
      <c r="H27" s="4">
        <v>0</v>
      </c>
      <c r="I27" s="41">
        <v>0.98118000000000005</v>
      </c>
      <c r="J27" s="4">
        <v>0.98118000000000005</v>
      </c>
      <c r="K27" s="51" t="s">
        <v>90</v>
      </c>
    </row>
    <row r="28" spans="1:11" ht="13.5" thickBot="1" x14ac:dyDescent="0.25">
      <c r="A28" s="50" t="s">
        <v>65</v>
      </c>
      <c r="B28" s="39">
        <v>7.8456948599620002</v>
      </c>
      <c r="C28" s="40">
        <v>0.65380790499599994</v>
      </c>
      <c r="D28" s="4">
        <v>0.45</v>
      </c>
      <c r="E28" s="4">
        <v>0.61099999999999999</v>
      </c>
      <c r="F28" s="4">
        <v>0.76099999999900003</v>
      </c>
      <c r="G28" s="4">
        <v>0.60699999999900001</v>
      </c>
      <c r="H28" s="4">
        <v>2.615231619987</v>
      </c>
      <c r="I28" s="41">
        <v>2.4289999999999998</v>
      </c>
      <c r="J28" s="4">
        <v>-0.186231619987</v>
      </c>
      <c r="K28" s="42">
        <v>0.30959654222499999</v>
      </c>
    </row>
    <row r="29" spans="1:11" ht="13.5" thickBot="1" x14ac:dyDescent="0.25">
      <c r="A29" s="50" t="s">
        <v>66</v>
      </c>
      <c r="B29" s="39">
        <v>103.627329457268</v>
      </c>
      <c r="C29" s="40">
        <v>8.6356107881049997</v>
      </c>
      <c r="D29" s="4">
        <v>8.5896000000000008</v>
      </c>
      <c r="E29" s="4">
        <v>7.8813000000000004</v>
      </c>
      <c r="F29" s="4">
        <v>7.3709999999990004</v>
      </c>
      <c r="G29" s="4">
        <v>6.2999999999989997</v>
      </c>
      <c r="H29" s="4">
        <v>34.542443152422003</v>
      </c>
      <c r="I29" s="41">
        <v>30.1419</v>
      </c>
      <c r="J29" s="4">
        <v>-4.4005431524220002</v>
      </c>
      <c r="K29" s="42">
        <v>0.29086825027500002</v>
      </c>
    </row>
    <row r="30" spans="1:11" ht="13.5" thickBot="1" x14ac:dyDescent="0.25">
      <c r="A30" s="50" t="s">
        <v>67</v>
      </c>
      <c r="B30" s="39">
        <v>1</v>
      </c>
      <c r="C30" s="40">
        <v>8.3333333332999998E-2</v>
      </c>
      <c r="D30" s="4">
        <v>0</v>
      </c>
      <c r="E30" s="4">
        <v>0</v>
      </c>
      <c r="F30" s="4">
        <v>0</v>
      </c>
      <c r="G30" s="4">
        <v>0</v>
      </c>
      <c r="H30" s="4">
        <v>0.33333333333300003</v>
      </c>
      <c r="I30" s="41">
        <v>0</v>
      </c>
      <c r="J30" s="4">
        <v>-0.33333333333300003</v>
      </c>
      <c r="K30" s="42">
        <v>0</v>
      </c>
    </row>
    <row r="31" spans="1:11" ht="13.5" thickBot="1" x14ac:dyDescent="0.25">
      <c r="A31" s="50" t="s">
        <v>68</v>
      </c>
      <c r="B31" s="39">
        <v>2.1915456459530001</v>
      </c>
      <c r="C31" s="40">
        <v>0.18262880382900001</v>
      </c>
      <c r="D31" s="4">
        <v>0.40028999999999998</v>
      </c>
      <c r="E31" s="4">
        <v>3.1780000000000003E-2</v>
      </c>
      <c r="F31" s="4">
        <v>0.11976000000000001</v>
      </c>
      <c r="G31" s="4">
        <v>0</v>
      </c>
      <c r="H31" s="4">
        <v>0.73051521531700003</v>
      </c>
      <c r="I31" s="41">
        <v>0.55183000000000004</v>
      </c>
      <c r="J31" s="4">
        <v>-0.17868521531699999</v>
      </c>
      <c r="K31" s="42">
        <v>0.25179945533800002</v>
      </c>
    </row>
    <row r="32" spans="1:11" ht="13.5" thickBot="1" x14ac:dyDescent="0.25">
      <c r="A32" s="50" t="s">
        <v>70</v>
      </c>
      <c r="B32" s="39">
        <v>0</v>
      </c>
      <c r="C32" s="40">
        <v>0</v>
      </c>
      <c r="D32" s="4">
        <v>4.5474735088646502E-16</v>
      </c>
      <c r="E32" s="4">
        <v>2.3984999999999999</v>
      </c>
      <c r="F32" s="4">
        <v>0</v>
      </c>
      <c r="G32" s="4">
        <v>0</v>
      </c>
      <c r="H32" s="4">
        <v>0</v>
      </c>
      <c r="I32" s="41">
        <v>2.3984999999999999</v>
      </c>
      <c r="J32" s="4">
        <v>2.3984999999999999</v>
      </c>
      <c r="K32" s="51" t="s">
        <v>69</v>
      </c>
    </row>
    <row r="33" spans="1:11" ht="13.5" thickBot="1" x14ac:dyDescent="0.25">
      <c r="A33" s="45" t="s">
        <v>71</v>
      </c>
      <c r="B33" s="46">
        <v>944.01290951718204</v>
      </c>
      <c r="C33" s="47">
        <v>78.667742459764995</v>
      </c>
      <c r="D33" s="3">
        <v>54.881279999999997</v>
      </c>
      <c r="E33" s="3">
        <v>51.792830000000002</v>
      </c>
      <c r="F33" s="3">
        <v>59.716769999999002</v>
      </c>
      <c r="G33" s="3">
        <v>54.026299999998997</v>
      </c>
      <c r="H33" s="3">
        <v>314.670969839061</v>
      </c>
      <c r="I33" s="48">
        <v>220.41718</v>
      </c>
      <c r="J33" s="3">
        <v>-94.253789839060005</v>
      </c>
      <c r="K33" s="49">
        <v>0.233489582375</v>
      </c>
    </row>
    <row r="34" spans="1:11" ht="13.5" thickBot="1" x14ac:dyDescent="0.25">
      <c r="A34" s="50" t="s">
        <v>72</v>
      </c>
      <c r="B34" s="39">
        <v>777.31762509095495</v>
      </c>
      <c r="C34" s="40">
        <v>64.776468757578996</v>
      </c>
      <c r="D34" s="4">
        <v>47.62433</v>
      </c>
      <c r="E34" s="4">
        <v>46.057729999999999</v>
      </c>
      <c r="F34" s="4">
        <v>50.097689999998998</v>
      </c>
      <c r="G34" s="4">
        <v>48.987509999998998</v>
      </c>
      <c r="H34" s="4">
        <v>259.10587503031797</v>
      </c>
      <c r="I34" s="41">
        <v>192.76725999999999</v>
      </c>
      <c r="J34" s="4">
        <v>-66.338615030317996</v>
      </c>
      <c r="K34" s="42">
        <v>0.24799033725399999</v>
      </c>
    </row>
    <row r="35" spans="1:11" ht="13.5" thickBot="1" x14ac:dyDescent="0.25">
      <c r="A35" s="50" t="s">
        <v>73</v>
      </c>
      <c r="B35" s="39">
        <v>166.695284426227</v>
      </c>
      <c r="C35" s="40">
        <v>13.891273702185</v>
      </c>
      <c r="D35" s="4">
        <v>7.2569499999999998</v>
      </c>
      <c r="E35" s="4">
        <v>5.7351000000000001</v>
      </c>
      <c r="F35" s="4">
        <v>9.6190799999990002</v>
      </c>
      <c r="G35" s="4">
        <v>5.0387899999989996</v>
      </c>
      <c r="H35" s="4">
        <v>55.565094808742003</v>
      </c>
      <c r="I35" s="41">
        <v>27.649920000000002</v>
      </c>
      <c r="J35" s="4">
        <v>-27.915174808742002</v>
      </c>
      <c r="K35" s="42">
        <v>0.16587103885400001</v>
      </c>
    </row>
    <row r="36" spans="1:11" ht="13.5" thickBot="1" x14ac:dyDescent="0.25">
      <c r="A36" s="45" t="s">
        <v>74</v>
      </c>
      <c r="B36" s="46">
        <v>347.86416909260998</v>
      </c>
      <c r="C36" s="47">
        <v>28.988680757716999</v>
      </c>
      <c r="D36" s="3">
        <v>23.240200000000002</v>
      </c>
      <c r="E36" s="3">
        <v>21.124980000000001</v>
      </c>
      <c r="F36" s="3">
        <v>20.827809999999001</v>
      </c>
      <c r="G36" s="3">
        <v>16.409009999999</v>
      </c>
      <c r="H36" s="3">
        <v>115.95472303087</v>
      </c>
      <c r="I36" s="48">
        <v>81.601999999998995</v>
      </c>
      <c r="J36" s="3">
        <v>-34.352723030870003</v>
      </c>
      <c r="K36" s="49">
        <v>0.234580066733</v>
      </c>
    </row>
    <row r="37" spans="1:11" ht="13.5" thickBot="1" x14ac:dyDescent="0.25">
      <c r="A37" s="50" t="s">
        <v>75</v>
      </c>
      <c r="B37" s="39">
        <v>0</v>
      </c>
      <c r="C37" s="40">
        <v>0</v>
      </c>
      <c r="D37" s="4">
        <v>0</v>
      </c>
      <c r="E37" s="4">
        <v>0</v>
      </c>
      <c r="F37" s="4">
        <v>4.900499999999</v>
      </c>
      <c r="G37" s="4">
        <v>0</v>
      </c>
      <c r="H37" s="4">
        <v>0</v>
      </c>
      <c r="I37" s="41">
        <v>4.900499999999</v>
      </c>
      <c r="J37" s="4">
        <v>4.900499999999</v>
      </c>
      <c r="K37" s="51" t="s">
        <v>69</v>
      </c>
    </row>
    <row r="38" spans="1:11" ht="13.5" thickBot="1" x14ac:dyDescent="0.25">
      <c r="A38" s="50" t="s">
        <v>76</v>
      </c>
      <c r="B38" s="39">
        <v>39.450257148737002</v>
      </c>
      <c r="C38" s="40">
        <v>3.287521429061</v>
      </c>
      <c r="D38" s="4">
        <v>3.9621499999999998</v>
      </c>
      <c r="E38" s="4">
        <v>2.5133999999999999</v>
      </c>
      <c r="F38" s="4">
        <v>3.0595099999989999</v>
      </c>
      <c r="G38" s="4">
        <v>1.4449899999989999</v>
      </c>
      <c r="H38" s="4">
        <v>13.150085716246</v>
      </c>
      <c r="I38" s="41">
        <v>10.98005</v>
      </c>
      <c r="J38" s="4">
        <v>-2.1700357162450001</v>
      </c>
      <c r="K38" s="42">
        <v>0.27832644939599999</v>
      </c>
    </row>
    <row r="39" spans="1:11" ht="13.5" thickBot="1" x14ac:dyDescent="0.25">
      <c r="A39" s="50" t="s">
        <v>77</v>
      </c>
      <c r="B39" s="39">
        <v>185.36112349379101</v>
      </c>
      <c r="C39" s="40">
        <v>15.446760291148999</v>
      </c>
      <c r="D39" s="4">
        <v>10.15213</v>
      </c>
      <c r="E39" s="4">
        <v>7.6336300000000001</v>
      </c>
      <c r="F39" s="4">
        <v>6.2583999999989999</v>
      </c>
      <c r="G39" s="4">
        <v>9.0339099999990005</v>
      </c>
      <c r="H39" s="4">
        <v>61.787041164596999</v>
      </c>
      <c r="I39" s="41">
        <v>33.078069999999997</v>
      </c>
      <c r="J39" s="4">
        <v>-28.708971164596999</v>
      </c>
      <c r="K39" s="42">
        <v>0.17845203663199999</v>
      </c>
    </row>
    <row r="40" spans="1:11" ht="13.5" thickBot="1" x14ac:dyDescent="0.25">
      <c r="A40" s="50" t="s">
        <v>78</v>
      </c>
      <c r="B40" s="39">
        <v>31.418957433490998</v>
      </c>
      <c r="C40" s="40">
        <v>2.6182464527909999</v>
      </c>
      <c r="D40" s="4">
        <v>1.6245700000000001</v>
      </c>
      <c r="E40" s="4">
        <v>3.2483499999999998</v>
      </c>
      <c r="F40" s="4">
        <v>1.7225200000000001</v>
      </c>
      <c r="G40" s="4">
        <v>1.4032999999989999</v>
      </c>
      <c r="H40" s="4">
        <v>10.472985811164</v>
      </c>
      <c r="I40" s="41">
        <v>7.9987399999999997</v>
      </c>
      <c r="J40" s="4">
        <v>-2.4742458111630001</v>
      </c>
      <c r="K40" s="42">
        <v>0.25458324060900001</v>
      </c>
    </row>
    <row r="41" spans="1:11" ht="13.5" thickBot="1" x14ac:dyDescent="0.25">
      <c r="A41" s="50" t="s">
        <v>79</v>
      </c>
      <c r="B41" s="39">
        <v>7.1120723440760001</v>
      </c>
      <c r="C41" s="40">
        <v>0.59267269533900002</v>
      </c>
      <c r="D41" s="4">
        <v>0.64342999999999995</v>
      </c>
      <c r="E41" s="4">
        <v>0.24399999999999999</v>
      </c>
      <c r="F41" s="4">
        <v>0</v>
      </c>
      <c r="G41" s="4">
        <v>0.17899999999899999</v>
      </c>
      <c r="H41" s="4">
        <v>2.3706907813579998</v>
      </c>
      <c r="I41" s="41">
        <v>1.06643</v>
      </c>
      <c r="J41" s="4">
        <v>-1.3042607813580001</v>
      </c>
      <c r="K41" s="42">
        <v>0.14994644998000001</v>
      </c>
    </row>
    <row r="42" spans="1:11" ht="13.5" thickBot="1" x14ac:dyDescent="0.25">
      <c r="A42" s="50" t="s">
        <v>346</v>
      </c>
      <c r="B42" s="39">
        <v>0</v>
      </c>
      <c r="C42" s="40">
        <v>0</v>
      </c>
      <c r="D42" s="4">
        <v>0</v>
      </c>
      <c r="E42" s="4">
        <v>4.4999999999999998E-2</v>
      </c>
      <c r="F42" s="4">
        <v>0</v>
      </c>
      <c r="G42" s="4">
        <v>0</v>
      </c>
      <c r="H42" s="4">
        <v>0</v>
      </c>
      <c r="I42" s="41">
        <v>4.4999999999999998E-2</v>
      </c>
      <c r="J42" s="4">
        <v>4.4999999999999998E-2</v>
      </c>
      <c r="K42" s="51" t="s">
        <v>90</v>
      </c>
    </row>
    <row r="43" spans="1:11" ht="13.5" thickBot="1" x14ac:dyDescent="0.25">
      <c r="A43" s="50" t="s">
        <v>80</v>
      </c>
      <c r="B43" s="39">
        <v>0</v>
      </c>
      <c r="C43" s="40">
        <v>0</v>
      </c>
      <c r="D43" s="4">
        <v>0.46948000000000001</v>
      </c>
      <c r="E43" s="4">
        <v>0.46948000000000001</v>
      </c>
      <c r="F43" s="4">
        <v>0.46947999999899998</v>
      </c>
      <c r="G43" s="4">
        <v>0.46947999999899998</v>
      </c>
      <c r="H43" s="4">
        <v>0</v>
      </c>
      <c r="I43" s="41">
        <v>1.87792</v>
      </c>
      <c r="J43" s="4">
        <v>1.87792</v>
      </c>
      <c r="K43" s="51" t="s">
        <v>69</v>
      </c>
    </row>
    <row r="44" spans="1:11" ht="13.5" thickBot="1" x14ac:dyDescent="0.25">
      <c r="A44" s="50" t="s">
        <v>81</v>
      </c>
      <c r="B44" s="39">
        <v>0</v>
      </c>
      <c r="C44" s="40">
        <v>0</v>
      </c>
      <c r="D44" s="4">
        <v>0.66778000000000004</v>
      </c>
      <c r="E44" s="4">
        <v>0.31508000000000003</v>
      </c>
      <c r="F44" s="4">
        <v>0</v>
      </c>
      <c r="G44" s="4">
        <v>0</v>
      </c>
      <c r="H44" s="4">
        <v>0</v>
      </c>
      <c r="I44" s="41">
        <v>0.98285999999999996</v>
      </c>
      <c r="J44" s="4">
        <v>0.98285999999999996</v>
      </c>
      <c r="K44" s="51" t="s">
        <v>69</v>
      </c>
    </row>
    <row r="45" spans="1:11" ht="13.5" thickBot="1" x14ac:dyDescent="0.25">
      <c r="A45" s="50" t="s">
        <v>294</v>
      </c>
      <c r="B45" s="39">
        <v>8.7212323198469992</v>
      </c>
      <c r="C45" s="40">
        <v>0.72676935998699999</v>
      </c>
      <c r="D45" s="4">
        <v>0</v>
      </c>
      <c r="E45" s="4">
        <v>1.0345500000000001</v>
      </c>
      <c r="F45" s="4">
        <v>0</v>
      </c>
      <c r="G45" s="4">
        <v>0</v>
      </c>
      <c r="H45" s="4">
        <v>2.907077439949</v>
      </c>
      <c r="I45" s="41">
        <v>1.0345500000000001</v>
      </c>
      <c r="J45" s="4">
        <v>-1.8725274399489999</v>
      </c>
      <c r="K45" s="42">
        <v>0.118624290932</v>
      </c>
    </row>
    <row r="46" spans="1:11" ht="13.5" thickBot="1" x14ac:dyDescent="0.25">
      <c r="A46" s="50" t="s">
        <v>295</v>
      </c>
      <c r="B46" s="39">
        <v>0</v>
      </c>
      <c r="C46" s="40">
        <v>0</v>
      </c>
      <c r="D46" s="4">
        <v>1.331</v>
      </c>
      <c r="E46" s="4">
        <v>0</v>
      </c>
      <c r="F46" s="4">
        <v>0</v>
      </c>
      <c r="G46" s="4">
        <v>0</v>
      </c>
      <c r="H46" s="4">
        <v>0</v>
      </c>
      <c r="I46" s="41">
        <v>1.331</v>
      </c>
      <c r="J46" s="4">
        <v>1.331</v>
      </c>
      <c r="K46" s="51" t="s">
        <v>69</v>
      </c>
    </row>
    <row r="47" spans="1:11" ht="13.5" thickBot="1" x14ac:dyDescent="0.25">
      <c r="A47" s="50" t="s">
        <v>83</v>
      </c>
      <c r="B47" s="39">
        <v>75.800526352665003</v>
      </c>
      <c r="C47" s="40">
        <v>6.3167105293879997</v>
      </c>
      <c r="D47" s="4">
        <v>4.3896600000000001</v>
      </c>
      <c r="E47" s="4">
        <v>5.6214899999999997</v>
      </c>
      <c r="F47" s="4">
        <v>4.4173999999989997</v>
      </c>
      <c r="G47" s="4">
        <v>3.878329999999</v>
      </c>
      <c r="H47" s="4">
        <v>25.266842117555001</v>
      </c>
      <c r="I47" s="41">
        <v>18.30688</v>
      </c>
      <c r="J47" s="4">
        <v>-6.9599621175550004</v>
      </c>
      <c r="K47" s="42">
        <v>0.24151389021700001</v>
      </c>
    </row>
    <row r="48" spans="1:11" ht="13.5" thickBot="1" x14ac:dyDescent="0.25">
      <c r="A48" s="45" t="s">
        <v>85</v>
      </c>
      <c r="B48" s="46">
        <v>19.918035863</v>
      </c>
      <c r="C48" s="47">
        <v>1.6598363219159999</v>
      </c>
      <c r="D48" s="3">
        <v>0.29281000000000001</v>
      </c>
      <c r="E48" s="3">
        <v>1.959E-2</v>
      </c>
      <c r="F48" s="3">
        <v>9.8025199999989994</v>
      </c>
      <c r="G48" s="3">
        <v>0</v>
      </c>
      <c r="H48" s="3">
        <v>6.639345287666</v>
      </c>
      <c r="I48" s="48">
        <v>10.11492</v>
      </c>
      <c r="J48" s="3">
        <v>3.4755747123330001</v>
      </c>
      <c r="K48" s="49">
        <v>0.50782718083099998</v>
      </c>
    </row>
    <row r="49" spans="1:11" ht="13.5" thickBot="1" x14ac:dyDescent="0.25">
      <c r="A49" s="50" t="s">
        <v>86</v>
      </c>
      <c r="B49" s="39">
        <v>0</v>
      </c>
      <c r="C49" s="40">
        <v>0</v>
      </c>
      <c r="D49" s="4">
        <v>0.20419999999999999</v>
      </c>
      <c r="E49" s="4">
        <v>0</v>
      </c>
      <c r="F49" s="4">
        <v>0</v>
      </c>
      <c r="G49" s="4">
        <v>0</v>
      </c>
      <c r="H49" s="4">
        <v>0</v>
      </c>
      <c r="I49" s="41">
        <v>0.20419999999999999</v>
      </c>
      <c r="J49" s="4">
        <v>0.20419999999999999</v>
      </c>
      <c r="K49" s="51" t="s">
        <v>69</v>
      </c>
    </row>
    <row r="50" spans="1:11" ht="13.5" thickBot="1" x14ac:dyDescent="0.25">
      <c r="A50" s="50" t="s">
        <v>87</v>
      </c>
      <c r="B50" s="39">
        <v>0</v>
      </c>
      <c r="C50" s="40">
        <v>0</v>
      </c>
      <c r="D50" s="4">
        <v>0</v>
      </c>
      <c r="E50" s="4">
        <v>0</v>
      </c>
      <c r="F50" s="4">
        <v>0.17952000000000001</v>
      </c>
      <c r="G50" s="4">
        <v>0</v>
      </c>
      <c r="H50" s="4">
        <v>0</v>
      </c>
      <c r="I50" s="41">
        <v>0.17952000000000001</v>
      </c>
      <c r="J50" s="4">
        <v>0.17952000000000001</v>
      </c>
      <c r="K50" s="51" t="s">
        <v>90</v>
      </c>
    </row>
    <row r="51" spans="1:11" ht="13.5" thickBot="1" x14ac:dyDescent="0.25">
      <c r="A51" s="50" t="s">
        <v>297</v>
      </c>
      <c r="B51" s="39">
        <v>3.3703238993690001</v>
      </c>
      <c r="C51" s="40">
        <v>0.28086032494699997</v>
      </c>
      <c r="D51" s="4">
        <v>0</v>
      </c>
      <c r="E51" s="4">
        <v>0</v>
      </c>
      <c r="F51" s="4">
        <v>0</v>
      </c>
      <c r="G51" s="4">
        <v>0</v>
      </c>
      <c r="H51" s="4">
        <v>1.123441299789</v>
      </c>
      <c r="I51" s="41">
        <v>0</v>
      </c>
      <c r="J51" s="4">
        <v>-1.123441299789</v>
      </c>
      <c r="K51" s="42">
        <v>0</v>
      </c>
    </row>
    <row r="52" spans="1:11" ht="13.5" thickBot="1" x14ac:dyDescent="0.25">
      <c r="A52" s="50" t="s">
        <v>298</v>
      </c>
      <c r="B52" s="39">
        <v>0.93918276309299997</v>
      </c>
      <c r="C52" s="40">
        <v>7.8265230256999996E-2</v>
      </c>
      <c r="D52" s="4">
        <v>0</v>
      </c>
      <c r="E52" s="4">
        <v>0</v>
      </c>
      <c r="F52" s="4">
        <v>8.797999999999</v>
      </c>
      <c r="G52" s="4">
        <v>0</v>
      </c>
      <c r="H52" s="4">
        <v>0.31306092103099997</v>
      </c>
      <c r="I52" s="41">
        <v>8.797999999999</v>
      </c>
      <c r="J52" s="4">
        <v>8.4849390789680008</v>
      </c>
      <c r="K52" s="42">
        <v>9.3677187718149995</v>
      </c>
    </row>
    <row r="53" spans="1:11" ht="13.5" thickBot="1" x14ac:dyDescent="0.25">
      <c r="A53" s="50" t="s">
        <v>89</v>
      </c>
      <c r="B53" s="39">
        <v>1.5589508133109999</v>
      </c>
      <c r="C53" s="40">
        <v>0.12991256777499999</v>
      </c>
      <c r="D53" s="4">
        <v>0</v>
      </c>
      <c r="E53" s="4">
        <v>0</v>
      </c>
      <c r="F53" s="4">
        <v>0</v>
      </c>
      <c r="G53" s="4">
        <v>0</v>
      </c>
      <c r="H53" s="4">
        <v>0.51965027110299999</v>
      </c>
      <c r="I53" s="41">
        <v>0</v>
      </c>
      <c r="J53" s="4">
        <v>-0.51965027110299999</v>
      </c>
      <c r="K53" s="42">
        <v>0</v>
      </c>
    </row>
    <row r="54" spans="1:11" ht="13.5" thickBot="1" x14ac:dyDescent="0.25">
      <c r="A54" s="50" t="s">
        <v>91</v>
      </c>
      <c r="B54" s="39">
        <v>6.185489288696</v>
      </c>
      <c r="C54" s="40">
        <v>0.51545744072400002</v>
      </c>
      <c r="D54" s="4">
        <v>8.8609999999999994E-2</v>
      </c>
      <c r="E54" s="4">
        <v>1.959E-2</v>
      </c>
      <c r="F54" s="4">
        <v>0.82499999999899998</v>
      </c>
      <c r="G54" s="4">
        <v>0</v>
      </c>
      <c r="H54" s="4">
        <v>2.0618297628979998</v>
      </c>
      <c r="I54" s="41">
        <v>0.93319999999900005</v>
      </c>
      <c r="J54" s="4">
        <v>-1.128629762898</v>
      </c>
      <c r="K54" s="42">
        <v>0.15086922900399999</v>
      </c>
    </row>
    <row r="55" spans="1:11" ht="13.5" thickBot="1" x14ac:dyDescent="0.25">
      <c r="A55" s="50" t="s">
        <v>347</v>
      </c>
      <c r="B55" s="39">
        <v>7.864089098529</v>
      </c>
      <c r="C55" s="40">
        <v>0.65534075821000004</v>
      </c>
      <c r="D55" s="4">
        <v>0</v>
      </c>
      <c r="E55" s="4">
        <v>0</v>
      </c>
      <c r="F55" s="4">
        <v>0</v>
      </c>
      <c r="G55" s="4">
        <v>0</v>
      </c>
      <c r="H55" s="4">
        <v>2.621363032843</v>
      </c>
      <c r="I55" s="41">
        <v>0</v>
      </c>
      <c r="J55" s="4">
        <v>-2.621363032843</v>
      </c>
      <c r="K55" s="42">
        <v>0</v>
      </c>
    </row>
    <row r="56" spans="1:11" ht="13.5" thickBot="1" x14ac:dyDescent="0.25">
      <c r="A56" s="45" t="s">
        <v>92</v>
      </c>
      <c r="B56" s="46">
        <v>338.69003225533697</v>
      </c>
      <c r="C56" s="47">
        <v>28.224169354611</v>
      </c>
      <c r="D56" s="3">
        <v>32.089709999999997</v>
      </c>
      <c r="E56" s="3">
        <v>22.447489999999998</v>
      </c>
      <c r="F56" s="3">
        <v>23.109149999999001</v>
      </c>
      <c r="G56" s="3">
        <v>15.891709999999</v>
      </c>
      <c r="H56" s="3">
        <v>112.896677418446</v>
      </c>
      <c r="I56" s="48">
        <v>93.538060000000002</v>
      </c>
      <c r="J56" s="3">
        <v>-19.358617418445</v>
      </c>
      <c r="K56" s="49">
        <v>0.276176004877</v>
      </c>
    </row>
    <row r="57" spans="1:11" ht="13.5" thickBot="1" x14ac:dyDescent="0.25">
      <c r="A57" s="50" t="s">
        <v>93</v>
      </c>
      <c r="B57" s="39">
        <v>0</v>
      </c>
      <c r="C57" s="40">
        <v>0</v>
      </c>
      <c r="D57" s="4">
        <v>1.6575800000000001</v>
      </c>
      <c r="E57" s="4">
        <v>2.06914</v>
      </c>
      <c r="F57" s="4">
        <v>0.79949999999900001</v>
      </c>
      <c r="G57" s="4">
        <v>0.20161999999899999</v>
      </c>
      <c r="H57" s="4">
        <v>0</v>
      </c>
      <c r="I57" s="41">
        <v>4.7278399999999996</v>
      </c>
      <c r="J57" s="4">
        <v>4.7278399999999996</v>
      </c>
      <c r="K57" s="51" t="s">
        <v>69</v>
      </c>
    </row>
    <row r="58" spans="1:11" ht="13.5" thickBot="1" x14ac:dyDescent="0.25">
      <c r="A58" s="50" t="s">
        <v>281</v>
      </c>
      <c r="B58" s="39">
        <v>0</v>
      </c>
      <c r="C58" s="40">
        <v>0</v>
      </c>
      <c r="D58" s="4">
        <v>1.1157699999999999</v>
      </c>
      <c r="E58" s="4">
        <v>1.1160000000000001</v>
      </c>
      <c r="F58" s="4">
        <v>1.11514</v>
      </c>
      <c r="G58" s="4">
        <v>1.1160000000000001</v>
      </c>
      <c r="H58" s="4">
        <v>0</v>
      </c>
      <c r="I58" s="41">
        <v>4.4629099999999999</v>
      </c>
      <c r="J58" s="4">
        <v>4.4629099999999999</v>
      </c>
      <c r="K58" s="51" t="s">
        <v>69</v>
      </c>
    </row>
    <row r="59" spans="1:11" ht="13.5" thickBot="1" x14ac:dyDescent="0.25">
      <c r="A59" s="50" t="s">
        <v>94</v>
      </c>
      <c r="B59" s="39">
        <v>0</v>
      </c>
      <c r="C59" s="40">
        <v>0</v>
      </c>
      <c r="D59" s="4">
        <v>4.8395299999999999</v>
      </c>
      <c r="E59" s="4">
        <v>0</v>
      </c>
      <c r="F59" s="4">
        <v>0</v>
      </c>
      <c r="G59" s="4">
        <v>0</v>
      </c>
      <c r="H59" s="4">
        <v>0</v>
      </c>
      <c r="I59" s="41">
        <v>4.8395299999999999</v>
      </c>
      <c r="J59" s="4">
        <v>4.8395299999999999</v>
      </c>
      <c r="K59" s="51" t="s">
        <v>69</v>
      </c>
    </row>
    <row r="60" spans="1:11" ht="13.5" thickBot="1" x14ac:dyDescent="0.25">
      <c r="A60" s="50" t="s">
        <v>96</v>
      </c>
      <c r="B60" s="39">
        <v>13.853201022243001</v>
      </c>
      <c r="C60" s="40">
        <v>1.15443341852</v>
      </c>
      <c r="D60" s="4">
        <v>0.67639000000000005</v>
      </c>
      <c r="E60" s="4">
        <v>0.78725999999999996</v>
      </c>
      <c r="F60" s="4">
        <v>0.98206999999900002</v>
      </c>
      <c r="G60" s="4">
        <v>1.05307</v>
      </c>
      <c r="H60" s="4">
        <v>4.6177336740810002</v>
      </c>
      <c r="I60" s="41">
        <v>3.4987900000000001</v>
      </c>
      <c r="J60" s="4">
        <v>-1.1189436740809999</v>
      </c>
      <c r="K60" s="42">
        <v>0.25256184432599998</v>
      </c>
    </row>
    <row r="61" spans="1:11" ht="13.5" thickBot="1" x14ac:dyDescent="0.25">
      <c r="A61" s="50" t="s">
        <v>97</v>
      </c>
      <c r="B61" s="39">
        <v>5</v>
      </c>
      <c r="C61" s="40">
        <v>0.416666666666</v>
      </c>
      <c r="D61" s="4">
        <v>0.12867999999999999</v>
      </c>
      <c r="E61" s="4">
        <v>0.44666</v>
      </c>
      <c r="F61" s="4">
        <v>8.5789999999E-2</v>
      </c>
      <c r="G61" s="4">
        <v>8.5789999999E-2</v>
      </c>
      <c r="H61" s="4">
        <v>1.6666666666659999</v>
      </c>
      <c r="I61" s="41">
        <v>0.74692000000000003</v>
      </c>
      <c r="J61" s="4">
        <v>-0.91974666666600002</v>
      </c>
      <c r="K61" s="42">
        <v>0.14938399999999999</v>
      </c>
    </row>
    <row r="62" spans="1:11" ht="13.5" thickBot="1" x14ac:dyDescent="0.25">
      <c r="A62" s="50" t="s">
        <v>98</v>
      </c>
      <c r="B62" s="39">
        <v>319.83683123309402</v>
      </c>
      <c r="C62" s="40">
        <v>26.653069269424002</v>
      </c>
      <c r="D62" s="4">
        <v>23.671759999999999</v>
      </c>
      <c r="E62" s="4">
        <v>18.02843</v>
      </c>
      <c r="F62" s="4">
        <v>20.126650000000001</v>
      </c>
      <c r="G62" s="4">
        <v>13.435229999999001</v>
      </c>
      <c r="H62" s="4">
        <v>106.612277077698</v>
      </c>
      <c r="I62" s="41">
        <v>75.262069999999994</v>
      </c>
      <c r="J62" s="4">
        <v>-31.350207077697</v>
      </c>
      <c r="K62" s="42">
        <v>0.23531395590000001</v>
      </c>
    </row>
    <row r="63" spans="1:11" ht="13.5" thickBot="1" x14ac:dyDescent="0.25">
      <c r="A63" s="44" t="s">
        <v>99</v>
      </c>
      <c r="B63" s="39">
        <v>641.97288745732806</v>
      </c>
      <c r="C63" s="40">
        <v>53.497740621444002</v>
      </c>
      <c r="D63" s="4">
        <v>76.664000000000001</v>
      </c>
      <c r="E63" s="4">
        <v>60.55</v>
      </c>
      <c r="F63" s="4">
        <v>57.835999999998997</v>
      </c>
      <c r="G63" s="4">
        <v>50.280999999998997</v>
      </c>
      <c r="H63" s="4">
        <v>213.99096248577601</v>
      </c>
      <c r="I63" s="41">
        <v>245.33099999999999</v>
      </c>
      <c r="J63" s="4">
        <v>31.340037514222999</v>
      </c>
      <c r="K63" s="42">
        <v>0.38215165280800001</v>
      </c>
    </row>
    <row r="64" spans="1:11" ht="13.5" thickBot="1" x14ac:dyDescent="0.25">
      <c r="A64" s="45" t="s">
        <v>100</v>
      </c>
      <c r="B64" s="46">
        <v>641.97288745732806</v>
      </c>
      <c r="C64" s="47">
        <v>53.497740621444002</v>
      </c>
      <c r="D64" s="3">
        <v>76.664000000000001</v>
      </c>
      <c r="E64" s="3">
        <v>60.55</v>
      </c>
      <c r="F64" s="3">
        <v>57.835999999998997</v>
      </c>
      <c r="G64" s="3">
        <v>50.280999999998997</v>
      </c>
      <c r="H64" s="3">
        <v>213.99096248577601</v>
      </c>
      <c r="I64" s="48">
        <v>245.33099999999999</v>
      </c>
      <c r="J64" s="3">
        <v>31.340037514222999</v>
      </c>
      <c r="K64" s="49">
        <v>0.38215165280800001</v>
      </c>
    </row>
    <row r="65" spans="1:11" ht="13.5" thickBot="1" x14ac:dyDescent="0.25">
      <c r="A65" s="50" t="s">
        <v>101</v>
      </c>
      <c r="B65" s="39">
        <v>130.23026573457599</v>
      </c>
      <c r="C65" s="40">
        <v>10.852522144548001</v>
      </c>
      <c r="D65" s="4">
        <v>16.931999999999999</v>
      </c>
      <c r="E65" s="4">
        <v>14.733000000000001</v>
      </c>
      <c r="F65" s="4">
        <v>15.991</v>
      </c>
      <c r="G65" s="4">
        <v>14.888999999998999</v>
      </c>
      <c r="H65" s="4">
        <v>43.410088578192003</v>
      </c>
      <c r="I65" s="41">
        <v>62.545000000000002</v>
      </c>
      <c r="J65" s="4">
        <v>19.134911421807001</v>
      </c>
      <c r="K65" s="42">
        <v>0.48026470380899999</v>
      </c>
    </row>
    <row r="66" spans="1:11" ht="13.5" thickBot="1" x14ac:dyDescent="0.25">
      <c r="A66" s="50" t="s">
        <v>102</v>
      </c>
      <c r="B66" s="39">
        <v>181.189620506202</v>
      </c>
      <c r="C66" s="40">
        <v>15.099135042183001</v>
      </c>
      <c r="D66" s="4">
        <v>18.768999999999998</v>
      </c>
      <c r="E66" s="4">
        <v>13.278</v>
      </c>
      <c r="F66" s="4">
        <v>13.846</v>
      </c>
      <c r="G66" s="4">
        <v>15.146999999999</v>
      </c>
      <c r="H66" s="4">
        <v>60.396540168733999</v>
      </c>
      <c r="I66" s="41">
        <v>61.04</v>
      </c>
      <c r="J66" s="4">
        <v>0.64345983126499995</v>
      </c>
      <c r="K66" s="42">
        <v>0.33688463957999998</v>
      </c>
    </row>
    <row r="67" spans="1:11" ht="13.5" thickBot="1" x14ac:dyDescent="0.25">
      <c r="A67" s="50" t="s">
        <v>103</v>
      </c>
      <c r="B67" s="39">
        <v>330.55300121655</v>
      </c>
      <c r="C67" s="40">
        <v>27.546083434711999</v>
      </c>
      <c r="D67" s="4">
        <v>40.963000000000001</v>
      </c>
      <c r="E67" s="4">
        <v>32.539000000000001</v>
      </c>
      <c r="F67" s="4">
        <v>27.998999999999</v>
      </c>
      <c r="G67" s="4">
        <v>20.244999999998999</v>
      </c>
      <c r="H67" s="4">
        <v>110.18433373885</v>
      </c>
      <c r="I67" s="41">
        <v>121.746</v>
      </c>
      <c r="J67" s="4">
        <v>11.56166626115</v>
      </c>
      <c r="K67" s="42">
        <v>0.36831007297399998</v>
      </c>
    </row>
    <row r="68" spans="1:11" ht="13.5" thickBot="1" x14ac:dyDescent="0.25">
      <c r="A68" s="52" t="s">
        <v>104</v>
      </c>
      <c r="B68" s="46">
        <v>648.299981642798</v>
      </c>
      <c r="C68" s="47">
        <v>54.024998470233001</v>
      </c>
      <c r="D68" s="3">
        <v>85.211659999999995</v>
      </c>
      <c r="E68" s="3">
        <v>59.508569999999999</v>
      </c>
      <c r="F68" s="3">
        <v>83.495859999998999</v>
      </c>
      <c r="G68" s="3">
        <v>110.40345000000001</v>
      </c>
      <c r="H68" s="3">
        <v>216.099993880933</v>
      </c>
      <c r="I68" s="48">
        <v>338.61953999999997</v>
      </c>
      <c r="J68" s="3">
        <v>122.519546119067</v>
      </c>
      <c r="K68" s="49">
        <v>0.52231921886199995</v>
      </c>
    </row>
    <row r="69" spans="1:11" ht="13.5" thickBot="1" x14ac:dyDescent="0.25">
      <c r="A69" s="44" t="s">
        <v>105</v>
      </c>
      <c r="B69" s="39">
        <v>118.710008229479</v>
      </c>
      <c r="C69" s="40">
        <v>9.8925006857890008</v>
      </c>
      <c r="D69" s="4">
        <v>8.6030999999999995</v>
      </c>
      <c r="E69" s="4">
        <v>0.2</v>
      </c>
      <c r="F69" s="4">
        <v>4.1839999999990001</v>
      </c>
      <c r="G69" s="4">
        <v>4.3259999999990004</v>
      </c>
      <c r="H69" s="4">
        <v>39.570002743159002</v>
      </c>
      <c r="I69" s="41">
        <v>17.313099999999999</v>
      </c>
      <c r="J69" s="4">
        <v>-22.256902743158999</v>
      </c>
      <c r="K69" s="42">
        <v>0.145843642488</v>
      </c>
    </row>
    <row r="70" spans="1:11" ht="13.5" thickBot="1" x14ac:dyDescent="0.25">
      <c r="A70" s="53" t="s">
        <v>106</v>
      </c>
      <c r="B70" s="39">
        <v>118.710008229479</v>
      </c>
      <c r="C70" s="40">
        <v>9.8925006857890008</v>
      </c>
      <c r="D70" s="4">
        <v>8.6030999999999995</v>
      </c>
      <c r="E70" s="4">
        <v>0.2</v>
      </c>
      <c r="F70" s="4">
        <v>4.1839999999990001</v>
      </c>
      <c r="G70" s="4">
        <v>4.3259999999990004</v>
      </c>
      <c r="H70" s="4">
        <v>39.570002743159002</v>
      </c>
      <c r="I70" s="41">
        <v>17.313099999999999</v>
      </c>
      <c r="J70" s="4">
        <v>-22.256902743158999</v>
      </c>
      <c r="K70" s="42">
        <v>0.145843642488</v>
      </c>
    </row>
    <row r="71" spans="1:11" ht="13.5" thickBot="1" x14ac:dyDescent="0.25">
      <c r="A71" s="50" t="s">
        <v>299</v>
      </c>
      <c r="B71" s="39">
        <v>62.079486551896998</v>
      </c>
      <c r="C71" s="40">
        <v>5.1732905459909997</v>
      </c>
      <c r="D71" s="4">
        <v>8.6030999999999995</v>
      </c>
      <c r="E71" s="4">
        <v>0</v>
      </c>
      <c r="F71" s="4">
        <v>4.1839999999990001</v>
      </c>
      <c r="G71" s="4">
        <v>4.3259999999990004</v>
      </c>
      <c r="H71" s="4">
        <v>20.693162183965001</v>
      </c>
      <c r="I71" s="41">
        <v>17.113099999999999</v>
      </c>
      <c r="J71" s="4">
        <v>-3.580062183965</v>
      </c>
      <c r="K71" s="42">
        <v>0.275664328919</v>
      </c>
    </row>
    <row r="72" spans="1:11" ht="13.5" thickBot="1" x14ac:dyDescent="0.25">
      <c r="A72" s="50" t="s">
        <v>300</v>
      </c>
      <c r="B72" s="39">
        <v>0.72417944223700004</v>
      </c>
      <c r="C72" s="40">
        <v>6.0348286852999998E-2</v>
      </c>
      <c r="D72" s="4">
        <v>0</v>
      </c>
      <c r="E72" s="4">
        <v>0.2</v>
      </c>
      <c r="F72" s="4">
        <v>0</v>
      </c>
      <c r="G72" s="4">
        <v>0</v>
      </c>
      <c r="H72" s="4">
        <v>0.24139314741199999</v>
      </c>
      <c r="I72" s="41">
        <v>0.2</v>
      </c>
      <c r="J72" s="4">
        <v>-4.1393147412000002E-2</v>
      </c>
      <c r="K72" s="42">
        <v>0.27617464448000001</v>
      </c>
    </row>
    <row r="73" spans="1:11" ht="13.5" thickBot="1" x14ac:dyDescent="0.25">
      <c r="A73" s="50" t="s">
        <v>109</v>
      </c>
      <c r="B73" s="39">
        <v>16.233822634368</v>
      </c>
      <c r="C73" s="40">
        <v>1.352818552864</v>
      </c>
      <c r="D73" s="4">
        <v>0</v>
      </c>
      <c r="E73" s="4">
        <v>0</v>
      </c>
      <c r="F73" s="4">
        <v>0</v>
      </c>
      <c r="G73" s="4">
        <v>0</v>
      </c>
      <c r="H73" s="4">
        <v>5.411274211456</v>
      </c>
      <c r="I73" s="41">
        <v>0</v>
      </c>
      <c r="J73" s="4">
        <v>-5.411274211456</v>
      </c>
      <c r="K73" s="42">
        <v>0</v>
      </c>
    </row>
    <row r="74" spans="1:11" ht="13.5" thickBot="1" x14ac:dyDescent="0.25">
      <c r="A74" s="50" t="s">
        <v>110</v>
      </c>
      <c r="B74" s="39">
        <v>24.764506080335</v>
      </c>
      <c r="C74" s="40">
        <v>2.0637088400270001</v>
      </c>
      <c r="D74" s="4">
        <v>0</v>
      </c>
      <c r="E74" s="4">
        <v>0</v>
      </c>
      <c r="F74" s="4">
        <v>0</v>
      </c>
      <c r="G74" s="4">
        <v>0</v>
      </c>
      <c r="H74" s="4">
        <v>8.2548353601110005</v>
      </c>
      <c r="I74" s="41">
        <v>0</v>
      </c>
      <c r="J74" s="4">
        <v>-8.2548353601110005</v>
      </c>
      <c r="K74" s="42">
        <v>0</v>
      </c>
    </row>
    <row r="75" spans="1:11" ht="13.5" thickBot="1" x14ac:dyDescent="0.25">
      <c r="A75" s="50" t="s">
        <v>348</v>
      </c>
      <c r="B75" s="39">
        <v>0.64829007143200001</v>
      </c>
      <c r="C75" s="40">
        <v>5.4024172618999999E-2</v>
      </c>
      <c r="D75" s="4">
        <v>0</v>
      </c>
      <c r="E75" s="4">
        <v>0</v>
      </c>
      <c r="F75" s="4">
        <v>0</v>
      </c>
      <c r="G75" s="4">
        <v>0</v>
      </c>
      <c r="H75" s="4">
        <v>0.216096690477</v>
      </c>
      <c r="I75" s="41">
        <v>0</v>
      </c>
      <c r="J75" s="4">
        <v>-0.216096690477</v>
      </c>
      <c r="K75" s="42">
        <v>0</v>
      </c>
    </row>
    <row r="76" spans="1:11" ht="13.5" thickBot="1" x14ac:dyDescent="0.25">
      <c r="A76" s="50" t="s">
        <v>349</v>
      </c>
      <c r="B76" s="39">
        <v>10.767546277972</v>
      </c>
      <c r="C76" s="40">
        <v>0.89729552316399996</v>
      </c>
      <c r="D76" s="4">
        <v>0</v>
      </c>
      <c r="E76" s="4">
        <v>0</v>
      </c>
      <c r="F76" s="4">
        <v>0</v>
      </c>
      <c r="G76" s="4">
        <v>0</v>
      </c>
      <c r="H76" s="4">
        <v>3.5891820926569999</v>
      </c>
      <c r="I76" s="41">
        <v>0</v>
      </c>
      <c r="J76" s="4">
        <v>-3.5891820926569999</v>
      </c>
      <c r="K76" s="42">
        <v>0</v>
      </c>
    </row>
    <row r="77" spans="1:11" ht="13.5" thickBot="1" x14ac:dyDescent="0.25">
      <c r="A77" s="50" t="s">
        <v>350</v>
      </c>
      <c r="B77" s="39">
        <v>3.4921771712340002</v>
      </c>
      <c r="C77" s="40">
        <v>0.29101476426900003</v>
      </c>
      <c r="D77" s="4">
        <v>0</v>
      </c>
      <c r="E77" s="4">
        <v>0</v>
      </c>
      <c r="F77" s="4">
        <v>0</v>
      </c>
      <c r="G77" s="4">
        <v>0</v>
      </c>
      <c r="H77" s="4">
        <v>1.1640590570780001</v>
      </c>
      <c r="I77" s="41">
        <v>0</v>
      </c>
      <c r="J77" s="4">
        <v>-1.1640590570780001</v>
      </c>
      <c r="K77" s="42">
        <v>0</v>
      </c>
    </row>
    <row r="78" spans="1:11" ht="13.5" thickBot="1" x14ac:dyDescent="0.25">
      <c r="A78" s="54" t="s">
        <v>111</v>
      </c>
      <c r="B78" s="46">
        <v>0</v>
      </c>
      <c r="C78" s="47">
        <v>0</v>
      </c>
      <c r="D78" s="3">
        <v>3.395</v>
      </c>
      <c r="E78" s="3">
        <v>0.25</v>
      </c>
      <c r="F78" s="3">
        <v>15.951000000000001</v>
      </c>
      <c r="G78" s="3">
        <v>8.0359999999989995</v>
      </c>
      <c r="H78" s="3">
        <v>0</v>
      </c>
      <c r="I78" s="48">
        <v>27.631999999999</v>
      </c>
      <c r="J78" s="3">
        <v>27.631999999999</v>
      </c>
      <c r="K78" s="55" t="s">
        <v>69</v>
      </c>
    </row>
    <row r="79" spans="1:11" ht="13.5" thickBot="1" x14ac:dyDescent="0.25">
      <c r="A79" s="45" t="s">
        <v>112</v>
      </c>
      <c r="B79" s="46">
        <v>0</v>
      </c>
      <c r="C79" s="47">
        <v>0</v>
      </c>
      <c r="D79" s="3">
        <v>3.395</v>
      </c>
      <c r="E79" s="3">
        <v>0.25</v>
      </c>
      <c r="F79" s="3">
        <v>15.951000000000001</v>
      </c>
      <c r="G79" s="3">
        <v>8.0359999999989995</v>
      </c>
      <c r="H79" s="3">
        <v>0</v>
      </c>
      <c r="I79" s="48">
        <v>27.631999999999</v>
      </c>
      <c r="J79" s="3">
        <v>27.631999999999</v>
      </c>
      <c r="K79" s="55" t="s">
        <v>69</v>
      </c>
    </row>
    <row r="80" spans="1:11" ht="13.5" thickBot="1" x14ac:dyDescent="0.25">
      <c r="A80" s="50" t="s">
        <v>113</v>
      </c>
      <c r="B80" s="39">
        <v>0</v>
      </c>
      <c r="C80" s="40">
        <v>0</v>
      </c>
      <c r="D80" s="4">
        <v>3.395</v>
      </c>
      <c r="E80" s="4">
        <v>0.25</v>
      </c>
      <c r="F80" s="4">
        <v>15.951000000000001</v>
      </c>
      <c r="G80" s="4">
        <v>8.0359999999989995</v>
      </c>
      <c r="H80" s="4">
        <v>0</v>
      </c>
      <c r="I80" s="41">
        <v>27.631999999999</v>
      </c>
      <c r="J80" s="4">
        <v>27.631999999999</v>
      </c>
      <c r="K80" s="51" t="s">
        <v>69</v>
      </c>
    </row>
    <row r="81" spans="1:11" ht="13.5" thickBot="1" x14ac:dyDescent="0.25">
      <c r="A81" s="44" t="s">
        <v>116</v>
      </c>
      <c r="B81" s="39">
        <v>529.58997341331803</v>
      </c>
      <c r="C81" s="40">
        <v>44.132497784442997</v>
      </c>
      <c r="D81" s="4">
        <v>73.213560000000001</v>
      </c>
      <c r="E81" s="4">
        <v>59.058570000000003</v>
      </c>
      <c r="F81" s="4">
        <v>63.360859999999001</v>
      </c>
      <c r="G81" s="4">
        <v>98.041449999999003</v>
      </c>
      <c r="H81" s="4">
        <v>176.52999113777301</v>
      </c>
      <c r="I81" s="41">
        <v>293.67444</v>
      </c>
      <c r="J81" s="4">
        <v>117.14444886222699</v>
      </c>
      <c r="K81" s="42">
        <v>0.55453172216799995</v>
      </c>
    </row>
    <row r="82" spans="1:11" ht="13.5" thickBot="1" x14ac:dyDescent="0.25">
      <c r="A82" s="45" t="s">
        <v>117</v>
      </c>
      <c r="B82" s="46">
        <v>4.5016961446549999</v>
      </c>
      <c r="C82" s="47">
        <v>0.375141345387</v>
      </c>
      <c r="D82" s="3">
        <v>5.0270000000000002E-2</v>
      </c>
      <c r="E82" s="3">
        <v>0.32602999999999999</v>
      </c>
      <c r="F82" s="3">
        <v>0.32602999999900001</v>
      </c>
      <c r="G82" s="3">
        <v>0.29581999999899999</v>
      </c>
      <c r="H82" s="3">
        <v>1.5005653815510001</v>
      </c>
      <c r="I82" s="48">
        <v>0.998149999999</v>
      </c>
      <c r="J82" s="3">
        <v>-0.50241538155099996</v>
      </c>
      <c r="K82" s="49">
        <v>0.22172753733799999</v>
      </c>
    </row>
    <row r="83" spans="1:11" ht="13.5" thickBot="1" x14ac:dyDescent="0.25">
      <c r="A83" s="50" t="s">
        <v>118</v>
      </c>
      <c r="B83" s="39">
        <v>4.5016961446549999</v>
      </c>
      <c r="C83" s="40">
        <v>0.375141345387</v>
      </c>
      <c r="D83" s="4">
        <v>5.0270000000000002E-2</v>
      </c>
      <c r="E83" s="4">
        <v>0.32602999999999999</v>
      </c>
      <c r="F83" s="4">
        <v>0.32602999999900001</v>
      </c>
      <c r="G83" s="4">
        <v>0.29581999999899999</v>
      </c>
      <c r="H83" s="4">
        <v>1.5005653815510001</v>
      </c>
      <c r="I83" s="41">
        <v>0.998149999999</v>
      </c>
      <c r="J83" s="4">
        <v>-0.50241538155099996</v>
      </c>
      <c r="K83" s="42">
        <v>0.22172753733799999</v>
      </c>
    </row>
    <row r="84" spans="1:11" ht="13.5" thickBot="1" x14ac:dyDescent="0.25">
      <c r="A84" s="45" t="s">
        <v>119</v>
      </c>
      <c r="B84" s="46">
        <v>44.999999999998998</v>
      </c>
      <c r="C84" s="47">
        <v>3.7499999999989999</v>
      </c>
      <c r="D84" s="3">
        <v>14.11041</v>
      </c>
      <c r="E84" s="3">
        <v>0</v>
      </c>
      <c r="F84" s="3">
        <v>1.3053600000000001</v>
      </c>
      <c r="G84" s="3">
        <v>9.4499999999989992</v>
      </c>
      <c r="H84" s="3">
        <v>14.999999999999</v>
      </c>
      <c r="I84" s="48">
        <v>24.865770000000001</v>
      </c>
      <c r="J84" s="3">
        <v>9.8657699999999995</v>
      </c>
      <c r="K84" s="49">
        <v>0.55257266666600002</v>
      </c>
    </row>
    <row r="85" spans="1:11" ht="13.5" thickBot="1" x14ac:dyDescent="0.25">
      <c r="A85" s="50" t="s">
        <v>120</v>
      </c>
      <c r="B85" s="39">
        <v>44.999999999998998</v>
      </c>
      <c r="C85" s="40">
        <v>3.7499999999989999</v>
      </c>
      <c r="D85" s="4">
        <v>11.07</v>
      </c>
      <c r="E85" s="4">
        <v>0</v>
      </c>
      <c r="F85" s="4">
        <v>0</v>
      </c>
      <c r="G85" s="4">
        <v>9.4499999999989992</v>
      </c>
      <c r="H85" s="4">
        <v>14.999999999999</v>
      </c>
      <c r="I85" s="41">
        <v>20.52</v>
      </c>
      <c r="J85" s="4">
        <v>5.52</v>
      </c>
      <c r="K85" s="42">
        <v>0.45600000000000002</v>
      </c>
    </row>
    <row r="86" spans="1:11" ht="13.5" thickBot="1" x14ac:dyDescent="0.25">
      <c r="A86" s="50" t="s">
        <v>121</v>
      </c>
      <c r="B86" s="39">
        <v>0</v>
      </c>
      <c r="C86" s="40">
        <v>0</v>
      </c>
      <c r="D86" s="4">
        <v>3.0404100000000001</v>
      </c>
      <c r="E86" s="4">
        <v>0</v>
      </c>
      <c r="F86" s="4">
        <v>1.3053600000000001</v>
      </c>
      <c r="G86" s="4">
        <v>0</v>
      </c>
      <c r="H86" s="4">
        <v>0</v>
      </c>
      <c r="I86" s="41">
        <v>4.3457699999999999</v>
      </c>
      <c r="J86" s="4">
        <v>4.3457699999999999</v>
      </c>
      <c r="K86" s="51" t="s">
        <v>69</v>
      </c>
    </row>
    <row r="87" spans="1:11" ht="13.5" thickBot="1" x14ac:dyDescent="0.25">
      <c r="A87" s="45" t="s">
        <v>122</v>
      </c>
      <c r="B87" s="46">
        <v>305.37945207046698</v>
      </c>
      <c r="C87" s="47">
        <v>25.448287672538001</v>
      </c>
      <c r="D87" s="3">
        <v>54.294580000000003</v>
      </c>
      <c r="E87" s="3">
        <v>58.6327</v>
      </c>
      <c r="F87" s="3">
        <v>58.134949999999002</v>
      </c>
      <c r="G87" s="3">
        <v>78.458699999998998</v>
      </c>
      <c r="H87" s="3">
        <v>101.793150690156</v>
      </c>
      <c r="I87" s="48">
        <v>249.52092999999999</v>
      </c>
      <c r="J87" s="3">
        <v>147.72777930984401</v>
      </c>
      <c r="K87" s="49">
        <v>0.81708487034099997</v>
      </c>
    </row>
    <row r="88" spans="1:11" ht="13.5" thickBot="1" x14ac:dyDescent="0.25">
      <c r="A88" s="50" t="s">
        <v>123</v>
      </c>
      <c r="B88" s="39">
        <v>266.39999999999998</v>
      </c>
      <c r="C88" s="40">
        <v>22.2</v>
      </c>
      <c r="D88" s="4">
        <v>0</v>
      </c>
      <c r="E88" s="4">
        <v>0</v>
      </c>
      <c r="F88" s="4">
        <v>0</v>
      </c>
      <c r="G88" s="4">
        <v>0</v>
      </c>
      <c r="H88" s="4">
        <v>88.8</v>
      </c>
      <c r="I88" s="41">
        <v>0</v>
      </c>
      <c r="J88" s="4">
        <v>-88.8</v>
      </c>
      <c r="K88" s="42">
        <v>0</v>
      </c>
    </row>
    <row r="89" spans="1:11" ht="13.5" thickBot="1" x14ac:dyDescent="0.25">
      <c r="A89" s="50" t="s">
        <v>124</v>
      </c>
      <c r="B89" s="39">
        <v>0</v>
      </c>
      <c r="C89" s="40">
        <v>0</v>
      </c>
      <c r="D89" s="4">
        <v>51.774209999999997</v>
      </c>
      <c r="E89" s="4">
        <v>55.72607</v>
      </c>
      <c r="F89" s="4">
        <v>55.726069999998998</v>
      </c>
      <c r="G89" s="4">
        <v>59.525469999998997</v>
      </c>
      <c r="H89" s="4">
        <v>0</v>
      </c>
      <c r="I89" s="41">
        <v>222.75182000000001</v>
      </c>
      <c r="J89" s="4">
        <v>222.75182000000001</v>
      </c>
      <c r="K89" s="51" t="s">
        <v>69</v>
      </c>
    </row>
    <row r="90" spans="1:11" ht="13.5" thickBot="1" x14ac:dyDescent="0.25">
      <c r="A90" s="50" t="s">
        <v>125</v>
      </c>
      <c r="B90" s="39">
        <v>3.65385350665</v>
      </c>
      <c r="C90" s="40">
        <v>0.30448779222</v>
      </c>
      <c r="D90" s="4">
        <v>0</v>
      </c>
      <c r="E90" s="4">
        <v>0.48399999999999999</v>
      </c>
      <c r="F90" s="4">
        <v>0</v>
      </c>
      <c r="G90" s="4">
        <v>0</v>
      </c>
      <c r="H90" s="4">
        <v>1.217951168883</v>
      </c>
      <c r="I90" s="41">
        <v>0.48399999999999999</v>
      </c>
      <c r="J90" s="4">
        <v>-0.73395116888300005</v>
      </c>
      <c r="K90" s="42">
        <v>0.13246289133299999</v>
      </c>
    </row>
    <row r="91" spans="1:11" ht="13.5" thickBot="1" x14ac:dyDescent="0.25">
      <c r="A91" s="50" t="s">
        <v>126</v>
      </c>
      <c r="B91" s="39">
        <v>35.325598563817003</v>
      </c>
      <c r="C91" s="40">
        <v>2.9437998803180001</v>
      </c>
      <c r="D91" s="4">
        <v>2.5203700000000002</v>
      </c>
      <c r="E91" s="4">
        <v>2.4226299999999998</v>
      </c>
      <c r="F91" s="4">
        <v>2.4088799999989998</v>
      </c>
      <c r="G91" s="4">
        <v>2.4930099999989999</v>
      </c>
      <c r="H91" s="4">
        <v>11.775199521272</v>
      </c>
      <c r="I91" s="41">
        <v>9.8448899999989994</v>
      </c>
      <c r="J91" s="4">
        <v>-1.9303095212720001</v>
      </c>
      <c r="K91" s="42">
        <v>0.27868996988700001</v>
      </c>
    </row>
    <row r="92" spans="1:11" ht="13.5" thickBot="1" x14ac:dyDescent="0.25">
      <c r="A92" s="50" t="s">
        <v>351</v>
      </c>
      <c r="B92" s="39">
        <v>0</v>
      </c>
      <c r="C92" s="40">
        <v>0</v>
      </c>
      <c r="D92" s="4">
        <v>0</v>
      </c>
      <c r="E92" s="4">
        <v>0</v>
      </c>
      <c r="F92" s="4">
        <v>0</v>
      </c>
      <c r="G92" s="4">
        <v>16.440219999999002</v>
      </c>
      <c r="H92" s="4">
        <v>0</v>
      </c>
      <c r="I92" s="41">
        <v>16.440219999999002</v>
      </c>
      <c r="J92" s="4">
        <v>16.440219999999002</v>
      </c>
      <c r="K92" s="51" t="s">
        <v>90</v>
      </c>
    </row>
    <row r="93" spans="1:11" ht="13.5" thickBot="1" x14ac:dyDescent="0.25">
      <c r="A93" s="45" t="s">
        <v>127</v>
      </c>
      <c r="B93" s="46">
        <v>174.708825198196</v>
      </c>
      <c r="C93" s="47">
        <v>14.559068766516001</v>
      </c>
      <c r="D93" s="3">
        <v>4.7583000000000002</v>
      </c>
      <c r="E93" s="3">
        <v>9.9839999999999998E-2</v>
      </c>
      <c r="F93" s="3">
        <v>3.5945199999990001</v>
      </c>
      <c r="G93" s="3">
        <v>9.8369299999990005</v>
      </c>
      <c r="H93" s="3">
        <v>58.236275066064998</v>
      </c>
      <c r="I93" s="48">
        <v>18.28959</v>
      </c>
      <c r="J93" s="3">
        <v>-39.946685066065001</v>
      </c>
      <c r="K93" s="49">
        <v>0.104686125496</v>
      </c>
    </row>
    <row r="94" spans="1:11" ht="13.5" thickBot="1" x14ac:dyDescent="0.25">
      <c r="A94" s="50" t="s">
        <v>128</v>
      </c>
      <c r="B94" s="39">
        <v>8.3247493855230008</v>
      </c>
      <c r="C94" s="40">
        <v>0.69372911546000005</v>
      </c>
      <c r="D94" s="4">
        <v>0</v>
      </c>
      <c r="E94" s="4">
        <v>0</v>
      </c>
      <c r="F94" s="4">
        <v>0</v>
      </c>
      <c r="G94" s="4">
        <v>0</v>
      </c>
      <c r="H94" s="4">
        <v>2.7749164618409998</v>
      </c>
      <c r="I94" s="41">
        <v>0</v>
      </c>
      <c r="J94" s="4">
        <v>-2.7749164618409998</v>
      </c>
      <c r="K94" s="42">
        <v>0</v>
      </c>
    </row>
    <row r="95" spans="1:11" ht="13.5" thickBot="1" x14ac:dyDescent="0.25">
      <c r="A95" s="50" t="s">
        <v>301</v>
      </c>
      <c r="B95" s="39">
        <v>50.333172716100002</v>
      </c>
      <c r="C95" s="40">
        <v>4.1944310596749999</v>
      </c>
      <c r="D95" s="4">
        <v>4.6584599999999998</v>
      </c>
      <c r="E95" s="4">
        <v>0</v>
      </c>
      <c r="F95" s="4">
        <v>2.6796799999990002</v>
      </c>
      <c r="G95" s="4">
        <v>6.5169299999990002</v>
      </c>
      <c r="H95" s="4">
        <v>16.777724238699999</v>
      </c>
      <c r="I95" s="41">
        <v>13.85507</v>
      </c>
      <c r="J95" s="4">
        <v>-2.9226542386999999</v>
      </c>
      <c r="K95" s="42">
        <v>0.275267169787</v>
      </c>
    </row>
    <row r="96" spans="1:11" ht="13.5" thickBot="1" x14ac:dyDescent="0.25">
      <c r="A96" s="50" t="s">
        <v>130</v>
      </c>
      <c r="B96" s="39">
        <v>26</v>
      </c>
      <c r="C96" s="40">
        <v>2.1666666666659999</v>
      </c>
      <c r="D96" s="4">
        <v>0</v>
      </c>
      <c r="E96" s="4">
        <v>0</v>
      </c>
      <c r="F96" s="4">
        <v>0</v>
      </c>
      <c r="G96" s="4">
        <v>0</v>
      </c>
      <c r="H96" s="4">
        <v>8.6666666666659999</v>
      </c>
      <c r="I96" s="41">
        <v>0</v>
      </c>
      <c r="J96" s="4">
        <v>-8.6666666666659999</v>
      </c>
      <c r="K96" s="42">
        <v>0</v>
      </c>
    </row>
    <row r="97" spans="1:11" ht="13.5" thickBot="1" x14ac:dyDescent="0.25">
      <c r="A97" s="50" t="s">
        <v>131</v>
      </c>
      <c r="B97" s="39">
        <v>18.271850658291001</v>
      </c>
      <c r="C97" s="40">
        <v>1.522654221524</v>
      </c>
      <c r="D97" s="4">
        <v>0</v>
      </c>
      <c r="E97" s="4">
        <v>0</v>
      </c>
      <c r="F97" s="4">
        <v>0.29699999999900001</v>
      </c>
      <c r="G97" s="4">
        <v>1.1939999999990001</v>
      </c>
      <c r="H97" s="4">
        <v>6.090616886097</v>
      </c>
      <c r="I97" s="41">
        <v>1.490999999999</v>
      </c>
      <c r="J97" s="4">
        <v>-4.5996168860970004</v>
      </c>
      <c r="K97" s="42">
        <v>8.1600929641999997E-2</v>
      </c>
    </row>
    <row r="98" spans="1:11" ht="13.5" thickBot="1" x14ac:dyDescent="0.25">
      <c r="A98" s="50" t="s">
        <v>302</v>
      </c>
      <c r="B98" s="39">
        <v>40.113327696318997</v>
      </c>
      <c r="C98" s="40">
        <v>3.3427773080260001</v>
      </c>
      <c r="D98" s="4">
        <v>9.9839999999999998E-2</v>
      </c>
      <c r="E98" s="4">
        <v>9.9839999999999998E-2</v>
      </c>
      <c r="F98" s="4">
        <v>0.61783999999899997</v>
      </c>
      <c r="G98" s="4">
        <v>2.1259999999989998</v>
      </c>
      <c r="H98" s="4">
        <v>13.371109232106001</v>
      </c>
      <c r="I98" s="41">
        <v>2.9435199999989998</v>
      </c>
      <c r="J98" s="4">
        <v>-10.427589232106</v>
      </c>
      <c r="K98" s="42">
        <v>7.3380100057000006E-2</v>
      </c>
    </row>
    <row r="99" spans="1:11" ht="13.5" thickBot="1" x14ac:dyDescent="0.25">
      <c r="A99" s="50" t="s">
        <v>133</v>
      </c>
      <c r="B99" s="39">
        <v>31.665724741959998</v>
      </c>
      <c r="C99" s="40">
        <v>2.638810395163</v>
      </c>
      <c r="D99" s="4">
        <v>0</v>
      </c>
      <c r="E99" s="4">
        <v>0</v>
      </c>
      <c r="F99" s="4">
        <v>0</v>
      </c>
      <c r="G99" s="4">
        <v>0</v>
      </c>
      <c r="H99" s="4">
        <v>10.555241580653</v>
      </c>
      <c r="I99" s="41">
        <v>0</v>
      </c>
      <c r="J99" s="4">
        <v>-10.555241580653</v>
      </c>
      <c r="K99" s="42">
        <v>0</v>
      </c>
    </row>
    <row r="100" spans="1:11" ht="13.5" thickBot="1" x14ac:dyDescent="0.25">
      <c r="A100" s="43" t="s">
        <v>134</v>
      </c>
      <c r="B100" s="39">
        <v>20095.332308000001</v>
      </c>
      <c r="C100" s="40">
        <v>1674.61102566667</v>
      </c>
      <c r="D100" s="4">
        <v>1481.5740499999999</v>
      </c>
      <c r="E100" s="4">
        <v>1458.9129499999999</v>
      </c>
      <c r="F100" s="4">
        <v>1468.28638</v>
      </c>
      <c r="G100" s="4">
        <v>1465.5991199999901</v>
      </c>
      <c r="H100" s="4">
        <v>6698.44410266668</v>
      </c>
      <c r="I100" s="41">
        <v>5874.3725000000004</v>
      </c>
      <c r="J100" s="4">
        <v>-824.07160266667995</v>
      </c>
      <c r="K100" s="42">
        <v>0.292325223089</v>
      </c>
    </row>
    <row r="101" spans="1:11" ht="13.5" thickBot="1" x14ac:dyDescent="0.25">
      <c r="A101" s="54" t="s">
        <v>135</v>
      </c>
      <c r="B101" s="46">
        <v>14545.04</v>
      </c>
      <c r="C101" s="47">
        <v>1212.08666666667</v>
      </c>
      <c r="D101" s="3">
        <v>1090.3309999999999</v>
      </c>
      <c r="E101" s="3">
        <v>1072.9469999999999</v>
      </c>
      <c r="F101" s="3">
        <v>1080.7719999999999</v>
      </c>
      <c r="G101" s="3">
        <v>1079.9380000000001</v>
      </c>
      <c r="H101" s="3">
        <v>4848.34666666668</v>
      </c>
      <c r="I101" s="48">
        <v>4323.9880000000003</v>
      </c>
      <c r="J101" s="3">
        <v>-524.35866666667903</v>
      </c>
      <c r="K101" s="49">
        <v>0.297282647555</v>
      </c>
    </row>
    <row r="102" spans="1:11" ht="13.5" thickBot="1" x14ac:dyDescent="0.25">
      <c r="A102" s="45" t="s">
        <v>136</v>
      </c>
      <c r="B102" s="46">
        <v>14438.33</v>
      </c>
      <c r="C102" s="47">
        <v>1203.1941666666701</v>
      </c>
      <c r="D102" s="3">
        <v>1086.5619999999999</v>
      </c>
      <c r="E102" s="3">
        <v>1070.664</v>
      </c>
      <c r="F102" s="3">
        <v>1059.972</v>
      </c>
      <c r="G102" s="3">
        <v>1061.492</v>
      </c>
      <c r="H102" s="3">
        <v>4812.7766666666803</v>
      </c>
      <c r="I102" s="48">
        <v>4278.6899999999996</v>
      </c>
      <c r="J102" s="3">
        <v>-534.08666666668</v>
      </c>
      <c r="K102" s="49">
        <v>0.29634244403600002</v>
      </c>
    </row>
    <row r="103" spans="1:11" ht="13.5" thickBot="1" x14ac:dyDescent="0.25">
      <c r="A103" s="50" t="s">
        <v>137</v>
      </c>
      <c r="B103" s="39">
        <v>14438.33</v>
      </c>
      <c r="C103" s="40">
        <v>1203.1941666666701</v>
      </c>
      <c r="D103" s="4">
        <v>1086.5619999999999</v>
      </c>
      <c r="E103" s="4">
        <v>1070.664</v>
      </c>
      <c r="F103" s="4">
        <v>1059.972</v>
      </c>
      <c r="G103" s="4">
        <v>1061.492</v>
      </c>
      <c r="H103" s="4">
        <v>4812.7766666666803</v>
      </c>
      <c r="I103" s="41">
        <v>4278.6899999999996</v>
      </c>
      <c r="J103" s="4">
        <v>-534.08666666668</v>
      </c>
      <c r="K103" s="42">
        <v>0.29634244403600002</v>
      </c>
    </row>
    <row r="104" spans="1:11" ht="13.5" thickBot="1" x14ac:dyDescent="0.25">
      <c r="A104" s="45" t="s">
        <v>138</v>
      </c>
      <c r="B104" s="46">
        <v>55.64</v>
      </c>
      <c r="C104" s="47">
        <v>4.6366666666659997</v>
      </c>
      <c r="D104" s="3">
        <v>0</v>
      </c>
      <c r="E104" s="3">
        <v>0</v>
      </c>
      <c r="F104" s="3">
        <v>12.2</v>
      </c>
      <c r="G104" s="3">
        <v>9.0999999999989996</v>
      </c>
      <c r="H104" s="3">
        <v>18.546666666665999</v>
      </c>
      <c r="I104" s="48">
        <v>21.299999999998999</v>
      </c>
      <c r="J104" s="3">
        <v>2.7533333333329999</v>
      </c>
      <c r="K104" s="49">
        <v>0.38281811646199998</v>
      </c>
    </row>
    <row r="105" spans="1:11" ht="13.5" thickBot="1" x14ac:dyDescent="0.25">
      <c r="A105" s="50" t="s">
        <v>139</v>
      </c>
      <c r="B105" s="39">
        <v>55.64</v>
      </c>
      <c r="C105" s="40">
        <v>4.6366666666659997</v>
      </c>
      <c r="D105" s="4">
        <v>0</v>
      </c>
      <c r="E105" s="4">
        <v>0</v>
      </c>
      <c r="F105" s="4">
        <v>12.2</v>
      </c>
      <c r="G105" s="4">
        <v>9.0999999999989996</v>
      </c>
      <c r="H105" s="4">
        <v>18.546666666665999</v>
      </c>
      <c r="I105" s="41">
        <v>21.299999999998999</v>
      </c>
      <c r="J105" s="4">
        <v>2.7533333333329999</v>
      </c>
      <c r="K105" s="42">
        <v>0.38281811646199998</v>
      </c>
    </row>
    <row r="106" spans="1:11" ht="13.5" thickBot="1" x14ac:dyDescent="0.25">
      <c r="A106" s="45" t="s">
        <v>140</v>
      </c>
      <c r="B106" s="46">
        <v>28.13</v>
      </c>
      <c r="C106" s="47">
        <v>2.3441666666660002</v>
      </c>
      <c r="D106" s="3">
        <v>3.7690000000000001</v>
      </c>
      <c r="E106" s="3">
        <v>0.78300000000000003</v>
      </c>
      <c r="F106" s="3">
        <v>3.599999999999</v>
      </c>
      <c r="G106" s="3">
        <v>8.595999999999</v>
      </c>
      <c r="H106" s="3">
        <v>9.3766666666660008</v>
      </c>
      <c r="I106" s="48">
        <v>16.748000000000001</v>
      </c>
      <c r="J106" s="3">
        <v>7.3713333333330002</v>
      </c>
      <c r="K106" s="49">
        <v>0.59537859936000004</v>
      </c>
    </row>
    <row r="107" spans="1:11" ht="13.5" thickBot="1" x14ac:dyDescent="0.25">
      <c r="A107" s="50" t="s">
        <v>141</v>
      </c>
      <c r="B107" s="39">
        <v>28.13</v>
      </c>
      <c r="C107" s="40">
        <v>2.3441666666660002</v>
      </c>
      <c r="D107" s="4">
        <v>3.7690000000000001</v>
      </c>
      <c r="E107" s="4">
        <v>0.78300000000000003</v>
      </c>
      <c r="F107" s="4">
        <v>3.599999999999</v>
      </c>
      <c r="G107" s="4">
        <v>8.595999999999</v>
      </c>
      <c r="H107" s="4">
        <v>9.3766666666660008</v>
      </c>
      <c r="I107" s="41">
        <v>16.748000000000001</v>
      </c>
      <c r="J107" s="4">
        <v>7.3713333333330002</v>
      </c>
      <c r="K107" s="42">
        <v>0.59537859936000004</v>
      </c>
    </row>
    <row r="108" spans="1:11" ht="13.5" thickBot="1" x14ac:dyDescent="0.25">
      <c r="A108" s="53" t="s">
        <v>142</v>
      </c>
      <c r="B108" s="39">
        <v>22.94</v>
      </c>
      <c r="C108" s="40">
        <v>1.911666666666</v>
      </c>
      <c r="D108" s="4">
        <v>0</v>
      </c>
      <c r="E108" s="4">
        <v>1.5</v>
      </c>
      <c r="F108" s="4">
        <v>4.9999999999989999</v>
      </c>
      <c r="G108" s="4">
        <v>0.74999999999900002</v>
      </c>
      <c r="H108" s="4">
        <v>7.6466666666660004</v>
      </c>
      <c r="I108" s="41">
        <v>7.2499999999989999</v>
      </c>
      <c r="J108" s="4">
        <v>-0.39666666666599998</v>
      </c>
      <c r="K108" s="42">
        <v>0.31604184829900001</v>
      </c>
    </row>
    <row r="109" spans="1:11" ht="13.5" thickBot="1" x14ac:dyDescent="0.25">
      <c r="A109" s="50" t="s">
        <v>143</v>
      </c>
      <c r="B109" s="39">
        <v>22.94</v>
      </c>
      <c r="C109" s="40">
        <v>1.911666666666</v>
      </c>
      <c r="D109" s="4">
        <v>0</v>
      </c>
      <c r="E109" s="4">
        <v>1.5</v>
      </c>
      <c r="F109" s="4">
        <v>4.9999999999989999</v>
      </c>
      <c r="G109" s="4">
        <v>0.74999999999900002</v>
      </c>
      <c r="H109" s="4">
        <v>7.6466666666660004</v>
      </c>
      <c r="I109" s="41">
        <v>7.2499999999989999</v>
      </c>
      <c r="J109" s="4">
        <v>-0.39666666666599998</v>
      </c>
      <c r="K109" s="42">
        <v>0.31604184829900001</v>
      </c>
    </row>
    <row r="110" spans="1:11" ht="13.5" thickBot="1" x14ac:dyDescent="0.25">
      <c r="A110" s="44" t="s">
        <v>144</v>
      </c>
      <c r="B110" s="39">
        <v>5180.8900000000003</v>
      </c>
      <c r="C110" s="40">
        <v>431.740833333333</v>
      </c>
      <c r="D110" s="4">
        <v>369.43372000000102</v>
      </c>
      <c r="E110" s="4">
        <v>364.53630000000101</v>
      </c>
      <c r="F110" s="4">
        <v>366.24010999999899</v>
      </c>
      <c r="G110" s="4">
        <v>364.25649999999803</v>
      </c>
      <c r="H110" s="4">
        <v>1726.96333333333</v>
      </c>
      <c r="I110" s="41">
        <v>1464.4666299999999</v>
      </c>
      <c r="J110" s="4">
        <v>-262.49670333333302</v>
      </c>
      <c r="K110" s="42">
        <v>0.28266699929900002</v>
      </c>
    </row>
    <row r="111" spans="1:11" ht="13.5" thickBot="1" x14ac:dyDescent="0.25">
      <c r="A111" s="45" t="s">
        <v>145</v>
      </c>
      <c r="B111" s="46">
        <v>1371.41</v>
      </c>
      <c r="C111" s="47">
        <v>114.284166666666</v>
      </c>
      <c r="D111" s="3">
        <v>97.793199999999999</v>
      </c>
      <c r="E111" s="3">
        <v>96.495310000000003</v>
      </c>
      <c r="F111" s="3">
        <v>96.947119999999003</v>
      </c>
      <c r="G111" s="3">
        <v>96.420999999998998</v>
      </c>
      <c r="H111" s="3">
        <v>457.13666666666597</v>
      </c>
      <c r="I111" s="48">
        <v>387.65663000000001</v>
      </c>
      <c r="J111" s="3">
        <v>-69.480036666665995</v>
      </c>
      <c r="K111" s="49">
        <v>0.28267012053200002</v>
      </c>
    </row>
    <row r="112" spans="1:11" ht="13.5" thickBot="1" x14ac:dyDescent="0.25">
      <c r="A112" s="50" t="s">
        <v>146</v>
      </c>
      <c r="B112" s="39">
        <v>1371.41</v>
      </c>
      <c r="C112" s="40">
        <v>114.284166666666</v>
      </c>
      <c r="D112" s="4">
        <v>97.793199999999999</v>
      </c>
      <c r="E112" s="4">
        <v>96.495310000000003</v>
      </c>
      <c r="F112" s="4">
        <v>96.947119999999003</v>
      </c>
      <c r="G112" s="4">
        <v>96.420999999998998</v>
      </c>
      <c r="H112" s="4">
        <v>457.13666666666597</v>
      </c>
      <c r="I112" s="41">
        <v>387.65663000000001</v>
      </c>
      <c r="J112" s="4">
        <v>-69.480036666665995</v>
      </c>
      <c r="K112" s="42">
        <v>0.28267012053200002</v>
      </c>
    </row>
    <row r="113" spans="1:11" ht="13.5" thickBot="1" x14ac:dyDescent="0.25">
      <c r="A113" s="45" t="s">
        <v>147</v>
      </c>
      <c r="B113" s="46">
        <v>3809.48</v>
      </c>
      <c r="C113" s="47">
        <v>317.45666666666699</v>
      </c>
      <c r="D113" s="3">
        <v>271.640520000001</v>
      </c>
      <c r="E113" s="3">
        <v>268.04099000000002</v>
      </c>
      <c r="F113" s="3">
        <v>269.29298999999901</v>
      </c>
      <c r="G113" s="3">
        <v>267.835499999999</v>
      </c>
      <c r="H113" s="3">
        <v>1269.82666666667</v>
      </c>
      <c r="I113" s="48">
        <v>1076.81</v>
      </c>
      <c r="J113" s="3">
        <v>-193.01666666666699</v>
      </c>
      <c r="K113" s="49">
        <v>0.28266587565700002</v>
      </c>
    </row>
    <row r="114" spans="1:11" ht="13.5" thickBot="1" x14ac:dyDescent="0.25">
      <c r="A114" s="50" t="s">
        <v>148</v>
      </c>
      <c r="B114" s="39">
        <v>3809.48</v>
      </c>
      <c r="C114" s="40">
        <v>317.45666666666699</v>
      </c>
      <c r="D114" s="4">
        <v>271.640520000001</v>
      </c>
      <c r="E114" s="4">
        <v>268.04099000000002</v>
      </c>
      <c r="F114" s="4">
        <v>269.29298999999901</v>
      </c>
      <c r="G114" s="4">
        <v>267.835499999999</v>
      </c>
      <c r="H114" s="4">
        <v>1269.82666666667</v>
      </c>
      <c r="I114" s="41">
        <v>1076.81</v>
      </c>
      <c r="J114" s="4">
        <v>-193.01666666666699</v>
      </c>
      <c r="K114" s="42">
        <v>0.28266587565700002</v>
      </c>
    </row>
    <row r="115" spans="1:11" ht="13.5" thickBot="1" x14ac:dyDescent="0.25">
      <c r="A115" s="44" t="s">
        <v>352</v>
      </c>
      <c r="B115" s="39">
        <v>63.742308000000001</v>
      </c>
      <c r="C115" s="40">
        <v>5.3118590000000001</v>
      </c>
      <c r="D115" s="4">
        <v>0</v>
      </c>
      <c r="E115" s="4">
        <v>0</v>
      </c>
      <c r="F115" s="4">
        <v>0</v>
      </c>
      <c r="G115" s="4">
        <v>0</v>
      </c>
      <c r="H115" s="4">
        <v>21.247436</v>
      </c>
      <c r="I115" s="41">
        <v>0</v>
      </c>
      <c r="J115" s="4">
        <v>-21.247436</v>
      </c>
      <c r="K115" s="42">
        <v>0</v>
      </c>
    </row>
    <row r="116" spans="1:11" ht="13.5" thickBot="1" x14ac:dyDescent="0.25">
      <c r="A116" s="45" t="s">
        <v>353</v>
      </c>
      <c r="B116" s="46">
        <v>63.742308000000001</v>
      </c>
      <c r="C116" s="47">
        <v>5.3118590000000001</v>
      </c>
      <c r="D116" s="3">
        <v>0</v>
      </c>
      <c r="E116" s="3">
        <v>0</v>
      </c>
      <c r="F116" s="3">
        <v>0</v>
      </c>
      <c r="G116" s="3">
        <v>0</v>
      </c>
      <c r="H116" s="3">
        <v>21.247436</v>
      </c>
      <c r="I116" s="48">
        <v>0</v>
      </c>
      <c r="J116" s="3">
        <v>-21.247436</v>
      </c>
      <c r="K116" s="49">
        <v>0</v>
      </c>
    </row>
    <row r="117" spans="1:11" ht="13.5" thickBot="1" x14ac:dyDescent="0.25">
      <c r="A117" s="50" t="s">
        <v>354</v>
      </c>
      <c r="B117" s="39">
        <v>63.742308000000001</v>
      </c>
      <c r="C117" s="40">
        <v>5.3118590000000001</v>
      </c>
      <c r="D117" s="4">
        <v>0</v>
      </c>
      <c r="E117" s="4">
        <v>0</v>
      </c>
      <c r="F117" s="4">
        <v>0</v>
      </c>
      <c r="G117" s="4">
        <v>0</v>
      </c>
      <c r="H117" s="4">
        <v>21.247436</v>
      </c>
      <c r="I117" s="41">
        <v>0</v>
      </c>
      <c r="J117" s="4">
        <v>-21.247436</v>
      </c>
      <c r="K117" s="42">
        <v>0</v>
      </c>
    </row>
    <row r="118" spans="1:11" ht="13.5" thickBot="1" x14ac:dyDescent="0.25">
      <c r="A118" s="44" t="s">
        <v>149</v>
      </c>
      <c r="B118" s="39">
        <v>305.66000000000003</v>
      </c>
      <c r="C118" s="40">
        <v>25.471666666666</v>
      </c>
      <c r="D118" s="4">
        <v>21.809329999999999</v>
      </c>
      <c r="E118" s="4">
        <v>21.429649999999999</v>
      </c>
      <c r="F118" s="4">
        <v>21.274269999998999</v>
      </c>
      <c r="G118" s="4">
        <v>21.404619999998999</v>
      </c>
      <c r="H118" s="4">
        <v>101.886666666667</v>
      </c>
      <c r="I118" s="41">
        <v>85.917869999999994</v>
      </c>
      <c r="J118" s="4">
        <v>-15.968796666666</v>
      </c>
      <c r="K118" s="42">
        <v>0.28108967480199998</v>
      </c>
    </row>
    <row r="119" spans="1:11" ht="13.5" thickBot="1" x14ac:dyDescent="0.25">
      <c r="A119" s="45" t="s">
        <v>150</v>
      </c>
      <c r="B119" s="46">
        <v>305.66000000000003</v>
      </c>
      <c r="C119" s="47">
        <v>25.471666666666</v>
      </c>
      <c r="D119" s="3">
        <v>21.809329999999999</v>
      </c>
      <c r="E119" s="3">
        <v>21.429649999999999</v>
      </c>
      <c r="F119" s="3">
        <v>21.274269999998999</v>
      </c>
      <c r="G119" s="3">
        <v>21.404619999998999</v>
      </c>
      <c r="H119" s="3">
        <v>101.886666666667</v>
      </c>
      <c r="I119" s="48">
        <v>85.917869999999994</v>
      </c>
      <c r="J119" s="3">
        <v>-15.968796666666</v>
      </c>
      <c r="K119" s="49">
        <v>0.28108967480199998</v>
      </c>
    </row>
    <row r="120" spans="1:11" ht="13.5" thickBot="1" x14ac:dyDescent="0.25">
      <c r="A120" s="50" t="s">
        <v>151</v>
      </c>
      <c r="B120" s="39">
        <v>305.66000000000003</v>
      </c>
      <c r="C120" s="40">
        <v>25.471666666666</v>
      </c>
      <c r="D120" s="4">
        <v>21.809329999999999</v>
      </c>
      <c r="E120" s="4">
        <v>21.429649999999999</v>
      </c>
      <c r="F120" s="4">
        <v>21.274269999998999</v>
      </c>
      <c r="G120" s="4">
        <v>21.404619999998999</v>
      </c>
      <c r="H120" s="4">
        <v>101.886666666667</v>
      </c>
      <c r="I120" s="41">
        <v>85.917869999999994</v>
      </c>
      <c r="J120" s="4">
        <v>-15.968796666666</v>
      </c>
      <c r="K120" s="42">
        <v>0.28108967480199998</v>
      </c>
    </row>
    <row r="121" spans="1:11" ht="13.5" thickBot="1" x14ac:dyDescent="0.25">
      <c r="A121" s="43" t="s">
        <v>152</v>
      </c>
      <c r="B121" s="39">
        <v>0</v>
      </c>
      <c r="C121" s="40">
        <v>0</v>
      </c>
      <c r="D121" s="4">
        <v>7.05</v>
      </c>
      <c r="E121" s="4">
        <v>0</v>
      </c>
      <c r="F121" s="4">
        <v>10.6</v>
      </c>
      <c r="G121" s="4">
        <v>8.6499999999990003</v>
      </c>
      <c r="H121" s="4">
        <v>0</v>
      </c>
      <c r="I121" s="41">
        <v>26.3</v>
      </c>
      <c r="J121" s="4">
        <v>26.3</v>
      </c>
      <c r="K121" s="51" t="s">
        <v>69</v>
      </c>
    </row>
    <row r="122" spans="1:11" ht="13.5" thickBot="1" x14ac:dyDescent="0.25">
      <c r="A122" s="44" t="s">
        <v>153</v>
      </c>
      <c r="B122" s="39">
        <v>0</v>
      </c>
      <c r="C122" s="40">
        <v>0</v>
      </c>
      <c r="D122" s="4">
        <v>7.05</v>
      </c>
      <c r="E122" s="4">
        <v>0</v>
      </c>
      <c r="F122" s="4">
        <v>10.6</v>
      </c>
      <c r="G122" s="4">
        <v>8.6499999999990003</v>
      </c>
      <c r="H122" s="4">
        <v>0</v>
      </c>
      <c r="I122" s="41">
        <v>26.3</v>
      </c>
      <c r="J122" s="4">
        <v>26.3</v>
      </c>
      <c r="K122" s="51" t="s">
        <v>69</v>
      </c>
    </row>
    <row r="123" spans="1:11" ht="13.5" thickBot="1" x14ac:dyDescent="0.25">
      <c r="A123" s="45" t="s">
        <v>154</v>
      </c>
      <c r="B123" s="46">
        <v>0</v>
      </c>
      <c r="C123" s="47">
        <v>0</v>
      </c>
      <c r="D123" s="3">
        <v>5</v>
      </c>
      <c r="E123" s="3">
        <v>0</v>
      </c>
      <c r="F123" s="3">
        <v>5.5999999999989996</v>
      </c>
      <c r="G123" s="3">
        <v>0</v>
      </c>
      <c r="H123" s="3">
        <v>0</v>
      </c>
      <c r="I123" s="48">
        <v>10.6</v>
      </c>
      <c r="J123" s="3">
        <v>10.6</v>
      </c>
      <c r="K123" s="55" t="s">
        <v>69</v>
      </c>
    </row>
    <row r="124" spans="1:11" ht="13.5" thickBot="1" x14ac:dyDescent="0.25">
      <c r="A124" s="50" t="s">
        <v>303</v>
      </c>
      <c r="B124" s="39">
        <v>0</v>
      </c>
      <c r="C124" s="40">
        <v>0</v>
      </c>
      <c r="D124" s="4">
        <v>5</v>
      </c>
      <c r="E124" s="4">
        <v>0</v>
      </c>
      <c r="F124" s="4">
        <v>0</v>
      </c>
      <c r="G124" s="4">
        <v>0</v>
      </c>
      <c r="H124" s="4">
        <v>0</v>
      </c>
      <c r="I124" s="41">
        <v>5</v>
      </c>
      <c r="J124" s="4">
        <v>5</v>
      </c>
      <c r="K124" s="51" t="s">
        <v>69</v>
      </c>
    </row>
    <row r="125" spans="1:11" ht="13.5" thickBot="1" x14ac:dyDescent="0.25">
      <c r="A125" s="50" t="s">
        <v>244</v>
      </c>
      <c r="B125" s="39">
        <v>0</v>
      </c>
      <c r="C125" s="40">
        <v>0</v>
      </c>
      <c r="D125" s="4">
        <v>0</v>
      </c>
      <c r="E125" s="4">
        <v>0</v>
      </c>
      <c r="F125" s="4">
        <v>5.5999999999989996</v>
      </c>
      <c r="G125" s="4">
        <v>0</v>
      </c>
      <c r="H125" s="4">
        <v>0</v>
      </c>
      <c r="I125" s="41">
        <v>5.5999999999989996</v>
      </c>
      <c r="J125" s="4">
        <v>5.5999999999989996</v>
      </c>
      <c r="K125" s="51" t="s">
        <v>90</v>
      </c>
    </row>
    <row r="126" spans="1:11" ht="13.5" thickBot="1" x14ac:dyDescent="0.25">
      <c r="A126" s="53" t="s">
        <v>158</v>
      </c>
      <c r="B126" s="39">
        <v>0</v>
      </c>
      <c r="C126" s="40">
        <v>0</v>
      </c>
      <c r="D126" s="4">
        <v>1.1000000000000001</v>
      </c>
      <c r="E126" s="4">
        <v>0</v>
      </c>
      <c r="F126" s="4">
        <v>4.9999999999989999</v>
      </c>
      <c r="G126" s="4">
        <v>8.6499999999990003</v>
      </c>
      <c r="H126" s="4">
        <v>0</v>
      </c>
      <c r="I126" s="41">
        <v>14.75</v>
      </c>
      <c r="J126" s="4">
        <v>14.75</v>
      </c>
      <c r="K126" s="51" t="s">
        <v>69</v>
      </c>
    </row>
    <row r="127" spans="1:11" ht="13.5" thickBot="1" x14ac:dyDescent="0.25">
      <c r="A127" s="50" t="s">
        <v>159</v>
      </c>
      <c r="B127" s="39">
        <v>0</v>
      </c>
      <c r="C127" s="40">
        <v>0</v>
      </c>
      <c r="D127" s="4">
        <v>1.1000000000000001</v>
      </c>
      <c r="E127" s="4">
        <v>0</v>
      </c>
      <c r="F127" s="4">
        <v>4.9999999999989999</v>
      </c>
      <c r="G127" s="4">
        <v>8.6499999999990003</v>
      </c>
      <c r="H127" s="4">
        <v>0</v>
      </c>
      <c r="I127" s="41">
        <v>14.75</v>
      </c>
      <c r="J127" s="4">
        <v>14.75</v>
      </c>
      <c r="K127" s="51" t="s">
        <v>69</v>
      </c>
    </row>
    <row r="128" spans="1:11" ht="13.5" thickBot="1" x14ac:dyDescent="0.25">
      <c r="A128" s="53" t="s">
        <v>160</v>
      </c>
      <c r="B128" s="39">
        <v>0</v>
      </c>
      <c r="C128" s="40">
        <v>0</v>
      </c>
      <c r="D128" s="4">
        <v>0.95</v>
      </c>
      <c r="E128" s="4">
        <v>0</v>
      </c>
      <c r="F128" s="4">
        <v>0</v>
      </c>
      <c r="G128" s="4">
        <v>0</v>
      </c>
      <c r="H128" s="4">
        <v>0</v>
      </c>
      <c r="I128" s="41">
        <v>0.95</v>
      </c>
      <c r="J128" s="4">
        <v>0.95</v>
      </c>
      <c r="K128" s="51" t="s">
        <v>69</v>
      </c>
    </row>
    <row r="129" spans="1:11" ht="13.5" thickBot="1" x14ac:dyDescent="0.25">
      <c r="A129" s="50" t="s">
        <v>161</v>
      </c>
      <c r="B129" s="39">
        <v>0</v>
      </c>
      <c r="C129" s="40">
        <v>0</v>
      </c>
      <c r="D129" s="4">
        <v>0.95</v>
      </c>
      <c r="E129" s="4">
        <v>0</v>
      </c>
      <c r="F129" s="4">
        <v>0</v>
      </c>
      <c r="G129" s="4">
        <v>0</v>
      </c>
      <c r="H129" s="4">
        <v>0</v>
      </c>
      <c r="I129" s="41">
        <v>0.95</v>
      </c>
      <c r="J129" s="4">
        <v>0.95</v>
      </c>
      <c r="K129" s="51" t="s">
        <v>69</v>
      </c>
    </row>
    <row r="130" spans="1:11" ht="13.5" thickBot="1" x14ac:dyDescent="0.25">
      <c r="A130" s="43" t="s">
        <v>162</v>
      </c>
      <c r="B130" s="39">
        <v>1058.99999999999</v>
      </c>
      <c r="C130" s="40">
        <v>88.249999999999005</v>
      </c>
      <c r="D130" s="4">
        <v>62.462980000000002</v>
      </c>
      <c r="E130" s="4">
        <v>62.460970000000003</v>
      </c>
      <c r="F130" s="4">
        <v>332.38319999999902</v>
      </c>
      <c r="G130" s="4">
        <v>62.460969999999001</v>
      </c>
      <c r="H130" s="4">
        <v>352.99999999999602</v>
      </c>
      <c r="I130" s="41">
        <v>519.76811999999904</v>
      </c>
      <c r="J130" s="4">
        <v>166.76812000000299</v>
      </c>
      <c r="K130" s="42">
        <v>0.49081031161400002</v>
      </c>
    </row>
    <row r="131" spans="1:11" ht="13.5" thickBot="1" x14ac:dyDescent="0.25">
      <c r="A131" s="44" t="s">
        <v>163</v>
      </c>
      <c r="B131" s="39">
        <v>752.99999999998897</v>
      </c>
      <c r="C131" s="40">
        <v>62.749999999998998</v>
      </c>
      <c r="D131" s="4">
        <v>62.462980000000002</v>
      </c>
      <c r="E131" s="4">
        <v>62.460970000000003</v>
      </c>
      <c r="F131" s="4">
        <v>68.747969999999</v>
      </c>
      <c r="G131" s="4">
        <v>62.460969999999001</v>
      </c>
      <c r="H131" s="4">
        <v>250.99999999999599</v>
      </c>
      <c r="I131" s="41">
        <v>256.13288999999997</v>
      </c>
      <c r="J131" s="4">
        <v>5.132890000003</v>
      </c>
      <c r="K131" s="42">
        <v>0.34014992031800001</v>
      </c>
    </row>
    <row r="132" spans="1:11" ht="13.5" thickBot="1" x14ac:dyDescent="0.25">
      <c r="A132" s="45" t="s">
        <v>164</v>
      </c>
      <c r="B132" s="46">
        <v>752.99999999998897</v>
      </c>
      <c r="C132" s="47">
        <v>62.749999999998998</v>
      </c>
      <c r="D132" s="3">
        <v>62.462980000000002</v>
      </c>
      <c r="E132" s="3">
        <v>62.460970000000003</v>
      </c>
      <c r="F132" s="3">
        <v>62.460969999999001</v>
      </c>
      <c r="G132" s="3">
        <v>62.460969999999001</v>
      </c>
      <c r="H132" s="3">
        <v>250.99999999999599</v>
      </c>
      <c r="I132" s="48">
        <v>249.84589</v>
      </c>
      <c r="J132" s="3">
        <v>-1.1541099999960001</v>
      </c>
      <c r="K132" s="49">
        <v>0.33180065072999998</v>
      </c>
    </row>
    <row r="133" spans="1:11" ht="13.5" thickBot="1" x14ac:dyDescent="0.25">
      <c r="A133" s="50" t="s">
        <v>165</v>
      </c>
      <c r="B133" s="39">
        <v>432.99999999999397</v>
      </c>
      <c r="C133" s="40">
        <v>36.083333333332</v>
      </c>
      <c r="D133" s="4">
        <v>35.920729999999999</v>
      </c>
      <c r="E133" s="4">
        <v>35.920720000000003</v>
      </c>
      <c r="F133" s="4">
        <v>35.920719999999001</v>
      </c>
      <c r="G133" s="4">
        <v>35.920709999998998</v>
      </c>
      <c r="H133" s="4">
        <v>144.33333333333101</v>
      </c>
      <c r="I133" s="41">
        <v>143.68288000000001</v>
      </c>
      <c r="J133" s="4">
        <v>-0.65045333333099997</v>
      </c>
      <c r="K133" s="42">
        <v>0.33183113163900002</v>
      </c>
    </row>
    <row r="134" spans="1:11" ht="13.5" thickBot="1" x14ac:dyDescent="0.25">
      <c r="A134" s="50" t="s">
        <v>166</v>
      </c>
      <c r="B134" s="39">
        <v>109.999999999998</v>
      </c>
      <c r="C134" s="40">
        <v>9.1666666666659999</v>
      </c>
      <c r="D134" s="4">
        <v>9.1359999999999992</v>
      </c>
      <c r="E134" s="4">
        <v>9.1340000000000003</v>
      </c>
      <c r="F134" s="4">
        <v>9.1339999999990003</v>
      </c>
      <c r="G134" s="4">
        <v>9.1339999999990003</v>
      </c>
      <c r="H134" s="4">
        <v>36.666666666666003</v>
      </c>
      <c r="I134" s="41">
        <v>36.537999999999997</v>
      </c>
      <c r="J134" s="4">
        <v>-0.12866666666599999</v>
      </c>
      <c r="K134" s="42">
        <v>0.332163636363</v>
      </c>
    </row>
    <row r="135" spans="1:11" ht="13.5" thickBot="1" x14ac:dyDescent="0.25">
      <c r="A135" s="50" t="s">
        <v>306</v>
      </c>
      <c r="B135" s="39">
        <v>13.999999999999</v>
      </c>
      <c r="C135" s="40">
        <v>1.1666666666659999</v>
      </c>
      <c r="D135" s="4">
        <v>1.1459999999999999</v>
      </c>
      <c r="E135" s="4">
        <v>1.1459999999999999</v>
      </c>
      <c r="F135" s="4">
        <v>1.1459999999999999</v>
      </c>
      <c r="G135" s="4">
        <v>1.1459999999999999</v>
      </c>
      <c r="H135" s="4">
        <v>4.6666666666659999</v>
      </c>
      <c r="I135" s="41">
        <v>4.5839999999999996</v>
      </c>
      <c r="J135" s="4">
        <v>-8.2666666666000005E-2</v>
      </c>
      <c r="K135" s="42">
        <v>0.32742857142800003</v>
      </c>
    </row>
    <row r="136" spans="1:11" ht="13.5" thickBot="1" x14ac:dyDescent="0.25">
      <c r="A136" s="50" t="s">
        <v>167</v>
      </c>
      <c r="B136" s="39">
        <v>195.99999999999699</v>
      </c>
      <c r="C136" s="40">
        <v>16.333333333333002</v>
      </c>
      <c r="D136" s="4">
        <v>16.260249999999999</v>
      </c>
      <c r="E136" s="4">
        <v>16.260249999999999</v>
      </c>
      <c r="F136" s="4">
        <v>16.260249999999999</v>
      </c>
      <c r="G136" s="4">
        <v>16.260259999999001</v>
      </c>
      <c r="H136" s="4">
        <v>65.333333333332007</v>
      </c>
      <c r="I136" s="41">
        <v>65.04101</v>
      </c>
      <c r="J136" s="4">
        <v>-0.292323333332</v>
      </c>
      <c r="K136" s="42">
        <v>0.33184188775500001</v>
      </c>
    </row>
    <row r="137" spans="1:11" ht="13.5" thickBot="1" x14ac:dyDescent="0.25">
      <c r="A137" s="45" t="s">
        <v>170</v>
      </c>
      <c r="B137" s="46">
        <v>0</v>
      </c>
      <c r="C137" s="47">
        <v>0</v>
      </c>
      <c r="D137" s="3">
        <v>0</v>
      </c>
      <c r="E137" s="3">
        <v>0</v>
      </c>
      <c r="F137" s="3">
        <v>6.2869999999989998</v>
      </c>
      <c r="G137" s="3">
        <v>0</v>
      </c>
      <c r="H137" s="3">
        <v>0</v>
      </c>
      <c r="I137" s="48">
        <v>6.2869999999989998</v>
      </c>
      <c r="J137" s="3">
        <v>6.2869999999989998</v>
      </c>
      <c r="K137" s="55" t="s">
        <v>69</v>
      </c>
    </row>
    <row r="138" spans="1:11" ht="13.5" thickBot="1" x14ac:dyDescent="0.25">
      <c r="A138" s="50" t="s">
        <v>171</v>
      </c>
      <c r="B138" s="39">
        <v>0</v>
      </c>
      <c r="C138" s="40">
        <v>0</v>
      </c>
      <c r="D138" s="4">
        <v>0</v>
      </c>
      <c r="E138" s="4">
        <v>0</v>
      </c>
      <c r="F138" s="4">
        <v>6.2869999999989998</v>
      </c>
      <c r="G138" s="4">
        <v>0</v>
      </c>
      <c r="H138" s="4">
        <v>0</v>
      </c>
      <c r="I138" s="41">
        <v>6.2869999999989998</v>
      </c>
      <c r="J138" s="4">
        <v>6.2869999999989998</v>
      </c>
      <c r="K138" s="51" t="s">
        <v>69</v>
      </c>
    </row>
    <row r="139" spans="1:11" ht="13.5" thickBot="1" x14ac:dyDescent="0.25">
      <c r="A139" s="44" t="s">
        <v>174</v>
      </c>
      <c r="B139" s="39">
        <v>306</v>
      </c>
      <c r="C139" s="40">
        <v>25.5</v>
      </c>
      <c r="D139" s="4">
        <v>0</v>
      </c>
      <c r="E139" s="4">
        <v>0</v>
      </c>
      <c r="F139" s="4">
        <v>263.63522999999998</v>
      </c>
      <c r="G139" s="4">
        <v>0</v>
      </c>
      <c r="H139" s="4">
        <v>102</v>
      </c>
      <c r="I139" s="41">
        <v>263.63522999999998</v>
      </c>
      <c r="J139" s="4">
        <v>161.63523000000001</v>
      </c>
      <c r="K139" s="42">
        <v>0.86155303921500004</v>
      </c>
    </row>
    <row r="140" spans="1:11" ht="13.5" thickBot="1" x14ac:dyDescent="0.25">
      <c r="A140" s="45" t="s">
        <v>175</v>
      </c>
      <c r="B140" s="46">
        <v>306</v>
      </c>
      <c r="C140" s="47">
        <v>25.5</v>
      </c>
      <c r="D140" s="3">
        <v>0</v>
      </c>
      <c r="E140" s="3">
        <v>0</v>
      </c>
      <c r="F140" s="3">
        <v>263.63522999999998</v>
      </c>
      <c r="G140" s="3">
        <v>0</v>
      </c>
      <c r="H140" s="3">
        <v>102</v>
      </c>
      <c r="I140" s="48">
        <v>263.63522999999998</v>
      </c>
      <c r="J140" s="3">
        <v>161.63523000000001</v>
      </c>
      <c r="K140" s="49">
        <v>0.86155303921500004</v>
      </c>
    </row>
    <row r="141" spans="1:11" ht="13.5" thickBot="1" x14ac:dyDescent="0.25">
      <c r="A141" s="50" t="s">
        <v>176</v>
      </c>
      <c r="B141" s="39">
        <v>306</v>
      </c>
      <c r="C141" s="40">
        <v>25.5</v>
      </c>
      <c r="D141" s="4">
        <v>0</v>
      </c>
      <c r="E141" s="4">
        <v>0</v>
      </c>
      <c r="F141" s="4">
        <v>263.63522999999998</v>
      </c>
      <c r="G141" s="4">
        <v>0</v>
      </c>
      <c r="H141" s="4">
        <v>102</v>
      </c>
      <c r="I141" s="41">
        <v>263.63522999999998</v>
      </c>
      <c r="J141" s="4">
        <v>161.63523000000001</v>
      </c>
      <c r="K141" s="42">
        <v>0.86155303921500004</v>
      </c>
    </row>
    <row r="142" spans="1:11" ht="13.5" thickBot="1" x14ac:dyDescent="0.25">
      <c r="A142" s="38" t="s">
        <v>180</v>
      </c>
      <c r="B142" s="39">
        <v>25210.298616655298</v>
      </c>
      <c r="C142" s="40">
        <v>2100.85821805461</v>
      </c>
      <c r="D142" s="4">
        <v>2025.93355</v>
      </c>
      <c r="E142" s="4">
        <v>2700.5930899999998</v>
      </c>
      <c r="F142" s="4">
        <v>2555.9665799999998</v>
      </c>
      <c r="G142" s="4">
        <v>2946.3611599999999</v>
      </c>
      <c r="H142" s="4">
        <v>8403.43287221844</v>
      </c>
      <c r="I142" s="41">
        <v>10228.854380000001</v>
      </c>
      <c r="J142" s="4">
        <v>1825.42150778156</v>
      </c>
      <c r="K142" s="42">
        <v>0.40574110348800002</v>
      </c>
    </row>
    <row r="143" spans="1:11" ht="13.5" thickBot="1" x14ac:dyDescent="0.25">
      <c r="A143" s="43" t="s">
        <v>181</v>
      </c>
      <c r="B143" s="39">
        <v>25210.298616655298</v>
      </c>
      <c r="C143" s="40">
        <v>2100.85821805461</v>
      </c>
      <c r="D143" s="4">
        <v>2025.93355</v>
      </c>
      <c r="E143" s="4">
        <v>2699.0930899999998</v>
      </c>
      <c r="F143" s="4">
        <v>2520.9665799999998</v>
      </c>
      <c r="G143" s="4">
        <v>2945.6111599999999</v>
      </c>
      <c r="H143" s="4">
        <v>8403.43287221844</v>
      </c>
      <c r="I143" s="41">
        <v>10191.604380000001</v>
      </c>
      <c r="J143" s="4">
        <v>1788.17150778156</v>
      </c>
      <c r="K143" s="42">
        <v>0.404263532732</v>
      </c>
    </row>
    <row r="144" spans="1:11" ht="13.5" thickBot="1" x14ac:dyDescent="0.25">
      <c r="A144" s="44" t="s">
        <v>182</v>
      </c>
      <c r="B144" s="39">
        <v>25210.298616655298</v>
      </c>
      <c r="C144" s="40">
        <v>2100.85821805461</v>
      </c>
      <c r="D144" s="4">
        <v>2025.93355</v>
      </c>
      <c r="E144" s="4">
        <v>2699.0930899999998</v>
      </c>
      <c r="F144" s="4">
        <v>2520.9665799999998</v>
      </c>
      <c r="G144" s="4">
        <v>2945.6111599999999</v>
      </c>
      <c r="H144" s="4">
        <v>8403.43287221844</v>
      </c>
      <c r="I144" s="41">
        <v>10191.604380000001</v>
      </c>
      <c r="J144" s="4">
        <v>1788.17150778156</v>
      </c>
      <c r="K144" s="42">
        <v>0.404263532732</v>
      </c>
    </row>
    <row r="145" spans="1:11" ht="13.5" thickBot="1" x14ac:dyDescent="0.25">
      <c r="A145" s="45" t="s">
        <v>183</v>
      </c>
      <c r="B145" s="46">
        <v>0.59070827044499996</v>
      </c>
      <c r="C145" s="47">
        <v>4.9225689203000002E-2</v>
      </c>
      <c r="D145" s="3">
        <v>0</v>
      </c>
      <c r="E145" s="3">
        <v>0</v>
      </c>
      <c r="F145" s="3">
        <v>0</v>
      </c>
      <c r="G145" s="3">
        <v>0</v>
      </c>
      <c r="H145" s="3">
        <v>0.196902756815</v>
      </c>
      <c r="I145" s="48">
        <v>0</v>
      </c>
      <c r="J145" s="3">
        <v>-0.196902756815</v>
      </c>
      <c r="K145" s="49">
        <v>0</v>
      </c>
    </row>
    <row r="146" spans="1:11" ht="13.5" thickBot="1" x14ac:dyDescent="0.25">
      <c r="A146" s="50" t="s">
        <v>184</v>
      </c>
      <c r="B146" s="39">
        <v>0.59070827044499996</v>
      </c>
      <c r="C146" s="40">
        <v>4.9225689203000002E-2</v>
      </c>
      <c r="D146" s="4">
        <v>0</v>
      </c>
      <c r="E146" s="4">
        <v>0</v>
      </c>
      <c r="F146" s="4">
        <v>0</v>
      </c>
      <c r="G146" s="4">
        <v>0</v>
      </c>
      <c r="H146" s="4">
        <v>0.196902756815</v>
      </c>
      <c r="I146" s="41">
        <v>0</v>
      </c>
      <c r="J146" s="4">
        <v>-0.196902756815</v>
      </c>
      <c r="K146" s="42">
        <v>0</v>
      </c>
    </row>
    <row r="147" spans="1:11" ht="13.5" thickBot="1" x14ac:dyDescent="0.25">
      <c r="A147" s="53" t="s">
        <v>311</v>
      </c>
      <c r="B147" s="39">
        <v>7315.9215664081603</v>
      </c>
      <c r="C147" s="40">
        <v>609.66013053401298</v>
      </c>
      <c r="D147" s="4">
        <v>683.12385000000097</v>
      </c>
      <c r="E147" s="4">
        <v>1049.1706300000001</v>
      </c>
      <c r="F147" s="4">
        <v>1356.5535199999999</v>
      </c>
      <c r="G147" s="4">
        <v>1729.1168500000001</v>
      </c>
      <c r="H147" s="4">
        <v>2438.6405221360501</v>
      </c>
      <c r="I147" s="41">
        <v>4817.9648500000003</v>
      </c>
      <c r="J147" s="4">
        <v>2379.3243278639502</v>
      </c>
      <c r="K147" s="42">
        <v>0.65855884405800003</v>
      </c>
    </row>
    <row r="148" spans="1:11" ht="13.5" thickBot="1" x14ac:dyDescent="0.25">
      <c r="A148" s="50" t="s">
        <v>355</v>
      </c>
      <c r="B148" s="39">
        <v>7201.9819730051504</v>
      </c>
      <c r="C148" s="40">
        <v>600.16516441709598</v>
      </c>
      <c r="D148" s="4">
        <v>648.41731000000095</v>
      </c>
      <c r="E148" s="4">
        <v>1049.1706300000001</v>
      </c>
      <c r="F148" s="4">
        <v>1356.3777700000001</v>
      </c>
      <c r="G148" s="4">
        <v>1729.1168500000001</v>
      </c>
      <c r="H148" s="4">
        <v>2400.6606576683798</v>
      </c>
      <c r="I148" s="41">
        <v>4783.0825599999998</v>
      </c>
      <c r="J148" s="4">
        <v>2382.42190233162</v>
      </c>
      <c r="K148" s="42">
        <v>0.66413420332399997</v>
      </c>
    </row>
    <row r="149" spans="1:11" ht="13.5" thickBot="1" x14ac:dyDescent="0.25">
      <c r="A149" s="50" t="s">
        <v>356</v>
      </c>
      <c r="B149" s="39">
        <v>113.93959340300501</v>
      </c>
      <c r="C149" s="40">
        <v>9.4949661169170003</v>
      </c>
      <c r="D149" s="4">
        <v>34.706539999999997</v>
      </c>
      <c r="E149" s="4">
        <v>0</v>
      </c>
      <c r="F149" s="4">
        <v>0.17574999999999999</v>
      </c>
      <c r="G149" s="4">
        <v>0</v>
      </c>
      <c r="H149" s="4">
        <v>37.979864467668001</v>
      </c>
      <c r="I149" s="41">
        <v>34.882289999999998</v>
      </c>
      <c r="J149" s="4">
        <v>-3.0975744676680002</v>
      </c>
      <c r="K149" s="42">
        <v>0.30614722203299999</v>
      </c>
    </row>
    <row r="150" spans="1:11" ht="13.5" thickBot="1" x14ac:dyDescent="0.25">
      <c r="A150" s="45" t="s">
        <v>190</v>
      </c>
      <c r="B150" s="46">
        <v>17893.786341976702</v>
      </c>
      <c r="C150" s="47">
        <v>1491.1488618313899</v>
      </c>
      <c r="D150" s="3">
        <v>1278.7483299999999</v>
      </c>
      <c r="E150" s="3">
        <v>1291.58521</v>
      </c>
      <c r="F150" s="3">
        <v>1096.9416000000001</v>
      </c>
      <c r="G150" s="3">
        <v>1216.49431</v>
      </c>
      <c r="H150" s="3">
        <v>5964.5954473255697</v>
      </c>
      <c r="I150" s="48">
        <v>4883.7694499999998</v>
      </c>
      <c r="J150" s="3">
        <v>-1080.8259973255699</v>
      </c>
      <c r="K150" s="49">
        <v>0.27293102514200002</v>
      </c>
    </row>
    <row r="151" spans="1:11" ht="13.5" thickBot="1" x14ac:dyDescent="0.25">
      <c r="A151" s="50" t="s">
        <v>312</v>
      </c>
      <c r="B151" s="39">
        <v>17893.786341976702</v>
      </c>
      <c r="C151" s="40">
        <v>1491.1488618313899</v>
      </c>
      <c r="D151" s="4">
        <v>1278.7483299999999</v>
      </c>
      <c r="E151" s="4">
        <v>1291.58521</v>
      </c>
      <c r="F151" s="4">
        <v>1096.9416000000001</v>
      </c>
      <c r="G151" s="4">
        <v>1216.49431</v>
      </c>
      <c r="H151" s="4">
        <v>5964.5954473255697</v>
      </c>
      <c r="I151" s="41">
        <v>4883.7694499999998</v>
      </c>
      <c r="J151" s="4">
        <v>-1080.8259973255699</v>
      </c>
      <c r="K151" s="42">
        <v>0.27293102514200002</v>
      </c>
    </row>
    <row r="152" spans="1:11" ht="13.5" thickBot="1" x14ac:dyDescent="0.25">
      <c r="A152" s="45" t="s">
        <v>193</v>
      </c>
      <c r="B152" s="46">
        <v>0</v>
      </c>
      <c r="C152" s="47">
        <v>0</v>
      </c>
      <c r="D152" s="3">
        <v>64.061369999999997</v>
      </c>
      <c r="E152" s="3">
        <v>358.33724999999902</v>
      </c>
      <c r="F152" s="3">
        <v>67.471459999999993</v>
      </c>
      <c r="G152" s="3">
        <v>0</v>
      </c>
      <c r="H152" s="3">
        <v>0</v>
      </c>
      <c r="I152" s="48">
        <v>489.87007999999901</v>
      </c>
      <c r="J152" s="3">
        <v>489.87007999999901</v>
      </c>
      <c r="K152" s="55" t="s">
        <v>69</v>
      </c>
    </row>
    <row r="153" spans="1:11" ht="13.5" thickBot="1" x14ac:dyDescent="0.25">
      <c r="A153" s="50" t="s">
        <v>313</v>
      </c>
      <c r="B153" s="39">
        <v>0</v>
      </c>
      <c r="C153" s="40">
        <v>0</v>
      </c>
      <c r="D153" s="4">
        <v>64.061369999999997</v>
      </c>
      <c r="E153" s="4">
        <v>358.33724999999902</v>
      </c>
      <c r="F153" s="4">
        <v>67.471459999999993</v>
      </c>
      <c r="G153" s="4">
        <v>0</v>
      </c>
      <c r="H153" s="4">
        <v>0</v>
      </c>
      <c r="I153" s="41">
        <v>489.87007999999901</v>
      </c>
      <c r="J153" s="4">
        <v>489.87007999999901</v>
      </c>
      <c r="K153" s="51" t="s">
        <v>69</v>
      </c>
    </row>
    <row r="154" spans="1:11" ht="13.5" thickBot="1" x14ac:dyDescent="0.25">
      <c r="A154" s="43" t="s">
        <v>195</v>
      </c>
      <c r="B154" s="39">
        <v>0</v>
      </c>
      <c r="C154" s="40">
        <v>0</v>
      </c>
      <c r="D154" s="4">
        <v>0</v>
      </c>
      <c r="E154" s="4">
        <v>1.5</v>
      </c>
      <c r="F154" s="4">
        <v>35</v>
      </c>
      <c r="G154" s="4">
        <v>0.75</v>
      </c>
      <c r="H154" s="4">
        <v>0</v>
      </c>
      <c r="I154" s="41">
        <v>37.25</v>
      </c>
      <c r="J154" s="4">
        <v>37.25</v>
      </c>
      <c r="K154" s="51" t="s">
        <v>69</v>
      </c>
    </row>
    <row r="155" spans="1:11" ht="13.5" thickBot="1" x14ac:dyDescent="0.25">
      <c r="A155" s="44" t="s">
        <v>196</v>
      </c>
      <c r="B155" s="39">
        <v>0</v>
      </c>
      <c r="C155" s="40">
        <v>0</v>
      </c>
      <c r="D155" s="4">
        <v>0</v>
      </c>
      <c r="E155" s="4">
        <v>1.5</v>
      </c>
      <c r="F155" s="4">
        <v>5</v>
      </c>
      <c r="G155" s="4">
        <v>0.75</v>
      </c>
      <c r="H155" s="4">
        <v>0</v>
      </c>
      <c r="I155" s="41">
        <v>7.25</v>
      </c>
      <c r="J155" s="4">
        <v>7.25</v>
      </c>
      <c r="K155" s="51" t="s">
        <v>69</v>
      </c>
    </row>
    <row r="156" spans="1:11" ht="13.5" thickBot="1" x14ac:dyDescent="0.25">
      <c r="A156" s="45" t="s">
        <v>199</v>
      </c>
      <c r="B156" s="46">
        <v>0</v>
      </c>
      <c r="C156" s="47">
        <v>0</v>
      </c>
      <c r="D156" s="3">
        <v>0</v>
      </c>
      <c r="E156" s="3">
        <v>1.5</v>
      </c>
      <c r="F156" s="3">
        <v>5</v>
      </c>
      <c r="G156" s="3">
        <v>0.75</v>
      </c>
      <c r="H156" s="3">
        <v>0</v>
      </c>
      <c r="I156" s="48">
        <v>7.25</v>
      </c>
      <c r="J156" s="3">
        <v>7.25</v>
      </c>
      <c r="K156" s="55" t="s">
        <v>69</v>
      </c>
    </row>
    <row r="157" spans="1:11" ht="13.5" thickBot="1" x14ac:dyDescent="0.25">
      <c r="A157" s="50" t="s">
        <v>200</v>
      </c>
      <c r="B157" s="39">
        <v>0</v>
      </c>
      <c r="C157" s="40">
        <v>0</v>
      </c>
      <c r="D157" s="4">
        <v>0</v>
      </c>
      <c r="E157" s="4">
        <v>1.5</v>
      </c>
      <c r="F157" s="4">
        <v>5</v>
      </c>
      <c r="G157" s="4">
        <v>0.75</v>
      </c>
      <c r="H157" s="4">
        <v>0</v>
      </c>
      <c r="I157" s="41">
        <v>7.25</v>
      </c>
      <c r="J157" s="4">
        <v>7.25</v>
      </c>
      <c r="K157" s="51" t="s">
        <v>69</v>
      </c>
    </row>
    <row r="158" spans="1:11" ht="13.5" thickBot="1" x14ac:dyDescent="0.25">
      <c r="A158" s="54" t="s">
        <v>245</v>
      </c>
      <c r="B158" s="46">
        <v>0</v>
      </c>
      <c r="C158" s="47">
        <v>0</v>
      </c>
      <c r="D158" s="3">
        <v>0</v>
      </c>
      <c r="E158" s="3">
        <v>0</v>
      </c>
      <c r="F158" s="3">
        <v>30</v>
      </c>
      <c r="G158" s="3">
        <v>0</v>
      </c>
      <c r="H158" s="3">
        <v>0</v>
      </c>
      <c r="I158" s="48">
        <v>30</v>
      </c>
      <c r="J158" s="3">
        <v>30</v>
      </c>
      <c r="K158" s="55" t="s">
        <v>69</v>
      </c>
    </row>
    <row r="159" spans="1:11" ht="13.5" thickBot="1" x14ac:dyDescent="0.25">
      <c r="A159" s="45" t="s">
        <v>246</v>
      </c>
      <c r="B159" s="46">
        <v>0</v>
      </c>
      <c r="C159" s="47">
        <v>0</v>
      </c>
      <c r="D159" s="3">
        <v>0</v>
      </c>
      <c r="E159" s="3">
        <v>0</v>
      </c>
      <c r="F159" s="3">
        <v>30</v>
      </c>
      <c r="G159" s="3">
        <v>0</v>
      </c>
      <c r="H159" s="3">
        <v>0</v>
      </c>
      <c r="I159" s="48">
        <v>30</v>
      </c>
      <c r="J159" s="3">
        <v>30</v>
      </c>
      <c r="K159" s="55" t="s">
        <v>90</v>
      </c>
    </row>
    <row r="160" spans="1:11" ht="13.5" thickBot="1" x14ac:dyDescent="0.25">
      <c r="A160" s="50" t="s">
        <v>357</v>
      </c>
      <c r="B160" s="39">
        <v>0</v>
      </c>
      <c r="C160" s="40">
        <v>0</v>
      </c>
      <c r="D160" s="4">
        <v>0</v>
      </c>
      <c r="E160" s="4">
        <v>0</v>
      </c>
      <c r="F160" s="4">
        <v>30</v>
      </c>
      <c r="G160" s="4">
        <v>0</v>
      </c>
      <c r="H160" s="4">
        <v>0</v>
      </c>
      <c r="I160" s="41">
        <v>30</v>
      </c>
      <c r="J160" s="4">
        <v>30</v>
      </c>
      <c r="K160" s="51" t="s">
        <v>90</v>
      </c>
    </row>
    <row r="161" spans="1:11" ht="13.5" thickBot="1" x14ac:dyDescent="0.25">
      <c r="A161" s="38" t="s">
        <v>201</v>
      </c>
      <c r="B161" s="39">
        <v>2976.8163864569901</v>
      </c>
      <c r="C161" s="40">
        <v>248.06803220474899</v>
      </c>
      <c r="D161" s="4">
        <v>290.381270000001</v>
      </c>
      <c r="E161" s="4">
        <v>295.03415999999999</v>
      </c>
      <c r="F161" s="4">
        <v>283.06378999999998</v>
      </c>
      <c r="G161" s="4">
        <v>283.80849000000001</v>
      </c>
      <c r="H161" s="4">
        <v>992.27212881899504</v>
      </c>
      <c r="I161" s="41">
        <v>1152.2877100000001</v>
      </c>
      <c r="J161" s="4">
        <v>160.01558118100601</v>
      </c>
      <c r="K161" s="42">
        <v>0.387087263844</v>
      </c>
    </row>
    <row r="162" spans="1:11" ht="13.5" thickBot="1" x14ac:dyDescent="0.25">
      <c r="A162" s="52" t="s">
        <v>202</v>
      </c>
      <c r="B162" s="46">
        <v>2976.8163864569901</v>
      </c>
      <c r="C162" s="47">
        <v>248.06803220474899</v>
      </c>
      <c r="D162" s="3">
        <v>290.381270000001</v>
      </c>
      <c r="E162" s="3">
        <v>295.03415999999999</v>
      </c>
      <c r="F162" s="3">
        <v>283.06378999999998</v>
      </c>
      <c r="G162" s="3">
        <v>283.80849000000001</v>
      </c>
      <c r="H162" s="3">
        <v>992.27212881899504</v>
      </c>
      <c r="I162" s="48">
        <v>1152.2877100000001</v>
      </c>
      <c r="J162" s="3">
        <v>160.01558118100601</v>
      </c>
      <c r="K162" s="49">
        <v>0.387087263844</v>
      </c>
    </row>
    <row r="163" spans="1:11" ht="13.5" thickBot="1" x14ac:dyDescent="0.25">
      <c r="A163" s="54" t="s">
        <v>203</v>
      </c>
      <c r="B163" s="46">
        <v>2976.8163864569901</v>
      </c>
      <c r="C163" s="47">
        <v>248.06803220474899</v>
      </c>
      <c r="D163" s="3">
        <v>290.381270000001</v>
      </c>
      <c r="E163" s="3">
        <v>295.03415999999999</v>
      </c>
      <c r="F163" s="3">
        <v>283.06378999999998</v>
      </c>
      <c r="G163" s="3">
        <v>283.80849000000001</v>
      </c>
      <c r="H163" s="3">
        <v>992.27212881899504</v>
      </c>
      <c r="I163" s="48">
        <v>1152.2877100000001</v>
      </c>
      <c r="J163" s="3">
        <v>160.01558118100601</v>
      </c>
      <c r="K163" s="49">
        <v>0.387087263844</v>
      </c>
    </row>
    <row r="164" spans="1:11" ht="13.5" thickBot="1" x14ac:dyDescent="0.25">
      <c r="A164" s="53" t="s">
        <v>204</v>
      </c>
      <c r="B164" s="39">
        <v>134.23067222146901</v>
      </c>
      <c r="C164" s="40">
        <v>11.185889351788999</v>
      </c>
      <c r="D164" s="4">
        <v>10.02876</v>
      </c>
      <c r="E164" s="4">
        <v>10.783010000000001</v>
      </c>
      <c r="F164" s="4">
        <v>12.424480000000001</v>
      </c>
      <c r="G164" s="4">
        <v>14.073230000000001</v>
      </c>
      <c r="H164" s="4">
        <v>44.743557407155997</v>
      </c>
      <c r="I164" s="41">
        <v>47.309480000000001</v>
      </c>
      <c r="J164" s="4">
        <v>2.5659225928430001</v>
      </c>
      <c r="K164" s="42">
        <v>0.352449102854</v>
      </c>
    </row>
    <row r="165" spans="1:11" ht="13.5" thickBot="1" x14ac:dyDescent="0.25">
      <c r="A165" s="50" t="s">
        <v>205</v>
      </c>
      <c r="B165" s="39">
        <v>134.23067222146901</v>
      </c>
      <c r="C165" s="40">
        <v>11.185889351788999</v>
      </c>
      <c r="D165" s="4">
        <v>10.02876</v>
      </c>
      <c r="E165" s="4">
        <v>10.783010000000001</v>
      </c>
      <c r="F165" s="4">
        <v>12.424480000000001</v>
      </c>
      <c r="G165" s="4">
        <v>14.073230000000001</v>
      </c>
      <c r="H165" s="4">
        <v>44.743557407155997</v>
      </c>
      <c r="I165" s="41">
        <v>47.309480000000001</v>
      </c>
      <c r="J165" s="4">
        <v>2.5659225928430001</v>
      </c>
      <c r="K165" s="42">
        <v>0.352449102854</v>
      </c>
    </row>
    <row r="166" spans="1:11" ht="13.5" thickBot="1" x14ac:dyDescent="0.25">
      <c r="A166" s="45" t="s">
        <v>206</v>
      </c>
      <c r="B166" s="46">
        <v>156.98234024811401</v>
      </c>
      <c r="C166" s="47">
        <v>13.081861687342</v>
      </c>
      <c r="D166" s="3">
        <v>7.2249999999999996</v>
      </c>
      <c r="E166" s="3">
        <v>5.1974999999999998</v>
      </c>
      <c r="F166" s="3">
        <v>6.7930000000000001</v>
      </c>
      <c r="G166" s="3">
        <v>2.64</v>
      </c>
      <c r="H166" s="3">
        <v>52.327446749370999</v>
      </c>
      <c r="I166" s="48">
        <v>21.855499999999999</v>
      </c>
      <c r="J166" s="3">
        <v>-30.471946749371</v>
      </c>
      <c r="K166" s="49">
        <v>0.13922266648199999</v>
      </c>
    </row>
    <row r="167" spans="1:11" ht="13.5" thickBot="1" x14ac:dyDescent="0.25">
      <c r="A167" s="50" t="s">
        <v>207</v>
      </c>
      <c r="B167" s="39">
        <v>156.98234024811401</v>
      </c>
      <c r="C167" s="40">
        <v>13.081861687342</v>
      </c>
      <c r="D167" s="4">
        <v>7.2249999999999996</v>
      </c>
      <c r="E167" s="4">
        <v>5.1974999999999998</v>
      </c>
      <c r="F167" s="4">
        <v>6.7930000000000001</v>
      </c>
      <c r="G167" s="4">
        <v>2.64</v>
      </c>
      <c r="H167" s="4">
        <v>52.327446749370999</v>
      </c>
      <c r="I167" s="41">
        <v>21.855499999999999</v>
      </c>
      <c r="J167" s="4">
        <v>-30.471946749371</v>
      </c>
      <c r="K167" s="42">
        <v>0.13922266648199999</v>
      </c>
    </row>
    <row r="168" spans="1:11" ht="13.5" thickBot="1" x14ac:dyDescent="0.25">
      <c r="A168" s="45" t="s">
        <v>208</v>
      </c>
      <c r="B168" s="46">
        <v>167.47961795466401</v>
      </c>
      <c r="C168" s="47">
        <v>13.956634829555</v>
      </c>
      <c r="D168" s="3">
        <v>12.674519999999999</v>
      </c>
      <c r="E168" s="3">
        <v>5.3465400000000001</v>
      </c>
      <c r="F168" s="3">
        <v>17.506319999999999</v>
      </c>
      <c r="G168" s="3">
        <v>18.794</v>
      </c>
      <c r="H168" s="3">
        <v>55.826539318221002</v>
      </c>
      <c r="I168" s="48">
        <v>54.321379999999998</v>
      </c>
      <c r="J168" s="3">
        <v>-1.5051593182209999</v>
      </c>
      <c r="K168" s="49">
        <v>0.32434621396500002</v>
      </c>
    </row>
    <row r="169" spans="1:11" ht="13.5" thickBot="1" x14ac:dyDescent="0.25">
      <c r="A169" s="50" t="s">
        <v>209</v>
      </c>
      <c r="B169" s="39">
        <v>140.06957855936801</v>
      </c>
      <c r="C169" s="40">
        <v>11.672464879947</v>
      </c>
      <c r="D169" s="4">
        <v>12.21</v>
      </c>
      <c r="E169" s="4">
        <v>3.7</v>
      </c>
      <c r="F169" s="4">
        <v>14.43</v>
      </c>
      <c r="G169" s="4">
        <v>18.5</v>
      </c>
      <c r="H169" s="4">
        <v>46.689859519789003</v>
      </c>
      <c r="I169" s="41">
        <v>48.84</v>
      </c>
      <c r="J169" s="4">
        <v>2.1501404802100001</v>
      </c>
      <c r="K169" s="42">
        <v>0.34868385057099999</v>
      </c>
    </row>
    <row r="170" spans="1:11" ht="13.5" thickBot="1" x14ac:dyDescent="0.25">
      <c r="A170" s="50" t="s">
        <v>210</v>
      </c>
      <c r="B170" s="39">
        <v>18.707401004404002</v>
      </c>
      <c r="C170" s="40">
        <v>1.5589500837000001</v>
      </c>
      <c r="D170" s="4">
        <v>0</v>
      </c>
      <c r="E170" s="4">
        <v>0.93799999999999994</v>
      </c>
      <c r="F170" s="4">
        <v>2.1707999999999998</v>
      </c>
      <c r="G170" s="4">
        <v>0</v>
      </c>
      <c r="H170" s="4">
        <v>6.2358003348009996</v>
      </c>
      <c r="I170" s="41">
        <v>3.1088</v>
      </c>
      <c r="J170" s="4">
        <v>-3.127000334801</v>
      </c>
      <c r="K170" s="42">
        <v>0.16618021922199999</v>
      </c>
    </row>
    <row r="171" spans="1:11" ht="13.5" thickBot="1" x14ac:dyDescent="0.25">
      <c r="A171" s="50" t="s">
        <v>211</v>
      </c>
      <c r="B171" s="39">
        <v>8.7026383908909999</v>
      </c>
      <c r="C171" s="40">
        <v>0.72521986590700005</v>
      </c>
      <c r="D171" s="4">
        <v>0.46451999999999999</v>
      </c>
      <c r="E171" s="4">
        <v>0.70853999999999995</v>
      </c>
      <c r="F171" s="4">
        <v>0.90551999999999999</v>
      </c>
      <c r="G171" s="4">
        <v>0.29399999999999998</v>
      </c>
      <c r="H171" s="4">
        <v>2.9008794636299999</v>
      </c>
      <c r="I171" s="41">
        <v>2.3725800000000001</v>
      </c>
      <c r="J171" s="4">
        <v>-0.52829946363000002</v>
      </c>
      <c r="K171" s="42">
        <v>0.27262766685500001</v>
      </c>
    </row>
    <row r="172" spans="1:11" ht="13.5" thickBot="1" x14ac:dyDescent="0.25">
      <c r="A172" s="45" t="s">
        <v>212</v>
      </c>
      <c r="B172" s="46">
        <v>604.51918778420804</v>
      </c>
      <c r="C172" s="47">
        <v>50.376598982017001</v>
      </c>
      <c r="D172" s="3">
        <v>59.412759999999999</v>
      </c>
      <c r="E172" s="3">
        <v>52.100619999999999</v>
      </c>
      <c r="F172" s="3">
        <v>42.756979999999999</v>
      </c>
      <c r="G172" s="3">
        <v>0</v>
      </c>
      <c r="H172" s="3">
        <v>201.506395928069</v>
      </c>
      <c r="I172" s="48">
        <v>154.27036000000001</v>
      </c>
      <c r="J172" s="3">
        <v>-47.236035928069001</v>
      </c>
      <c r="K172" s="49">
        <v>0.255195142052</v>
      </c>
    </row>
    <row r="173" spans="1:11" ht="13.5" thickBot="1" x14ac:dyDescent="0.25">
      <c r="A173" s="50" t="s">
        <v>213</v>
      </c>
      <c r="B173" s="39">
        <v>604.51918778420804</v>
      </c>
      <c r="C173" s="40">
        <v>50.376598982017001</v>
      </c>
      <c r="D173" s="4">
        <v>59.412759999999999</v>
      </c>
      <c r="E173" s="4">
        <v>52.100619999999999</v>
      </c>
      <c r="F173" s="4">
        <v>42.756979999999999</v>
      </c>
      <c r="G173" s="4">
        <v>0</v>
      </c>
      <c r="H173" s="4">
        <v>201.506395928069</v>
      </c>
      <c r="I173" s="41">
        <v>154.27036000000001</v>
      </c>
      <c r="J173" s="4">
        <v>-47.236035928069001</v>
      </c>
      <c r="K173" s="42">
        <v>0.255195142052</v>
      </c>
    </row>
    <row r="174" spans="1:11" ht="13.5" thickBot="1" x14ac:dyDescent="0.25">
      <c r="A174" s="45" t="s">
        <v>214</v>
      </c>
      <c r="B174" s="46">
        <v>0</v>
      </c>
      <c r="C174" s="47">
        <v>0</v>
      </c>
      <c r="D174" s="3">
        <v>2.8000000000000001E-2</v>
      </c>
      <c r="E174" s="3">
        <v>0.112</v>
      </c>
      <c r="F174" s="3">
        <v>1.4E-2</v>
      </c>
      <c r="G174" s="3">
        <v>0.14000000000000001</v>
      </c>
      <c r="H174" s="3">
        <v>0</v>
      </c>
      <c r="I174" s="48">
        <v>0.29399999999999998</v>
      </c>
      <c r="J174" s="3">
        <v>0.29399999999999998</v>
      </c>
      <c r="K174" s="55" t="s">
        <v>90</v>
      </c>
    </row>
    <row r="175" spans="1:11" ht="13.5" thickBot="1" x14ac:dyDescent="0.25">
      <c r="A175" s="50" t="s">
        <v>215</v>
      </c>
      <c r="B175" s="39">
        <v>0</v>
      </c>
      <c r="C175" s="40">
        <v>0</v>
      </c>
      <c r="D175" s="4">
        <v>2.8000000000000001E-2</v>
      </c>
      <c r="E175" s="4">
        <v>0.112</v>
      </c>
      <c r="F175" s="4">
        <v>1.4E-2</v>
      </c>
      <c r="G175" s="4">
        <v>0.14000000000000001</v>
      </c>
      <c r="H175" s="4">
        <v>0</v>
      </c>
      <c r="I175" s="41">
        <v>0.29399999999999998</v>
      </c>
      <c r="J175" s="4">
        <v>0.29399999999999998</v>
      </c>
      <c r="K175" s="51" t="s">
        <v>90</v>
      </c>
    </row>
    <row r="176" spans="1:11" ht="13.5" thickBot="1" x14ac:dyDescent="0.25">
      <c r="A176" s="45" t="s">
        <v>216</v>
      </c>
      <c r="B176" s="46">
        <v>235.26498952457499</v>
      </c>
      <c r="C176" s="47">
        <v>19.605415793713998</v>
      </c>
      <c r="D176" s="3">
        <v>20.750830000000001</v>
      </c>
      <c r="E176" s="3">
        <v>16.86758</v>
      </c>
      <c r="F176" s="3">
        <v>13.36429</v>
      </c>
      <c r="G176" s="3">
        <v>12.280099999999999</v>
      </c>
      <c r="H176" s="3">
        <v>78.421663174857997</v>
      </c>
      <c r="I176" s="48">
        <v>63.262799999999999</v>
      </c>
      <c r="J176" s="3">
        <v>-15.158863174858</v>
      </c>
      <c r="K176" s="49">
        <v>0.26890018836899998</v>
      </c>
    </row>
    <row r="177" spans="1:11" ht="13.5" thickBot="1" x14ac:dyDescent="0.25">
      <c r="A177" s="50" t="s">
        <v>217</v>
      </c>
      <c r="B177" s="39">
        <v>235.26498952457499</v>
      </c>
      <c r="C177" s="40">
        <v>19.605415793713998</v>
      </c>
      <c r="D177" s="4">
        <v>20.750830000000001</v>
      </c>
      <c r="E177" s="4">
        <v>16.86758</v>
      </c>
      <c r="F177" s="4">
        <v>13.36429</v>
      </c>
      <c r="G177" s="4">
        <v>12.280099999999999</v>
      </c>
      <c r="H177" s="4">
        <v>78.421663174857997</v>
      </c>
      <c r="I177" s="41">
        <v>63.262799999999999</v>
      </c>
      <c r="J177" s="4">
        <v>-15.158863174858</v>
      </c>
      <c r="K177" s="42">
        <v>0.26890018836899998</v>
      </c>
    </row>
    <row r="178" spans="1:11" ht="13.5" thickBot="1" x14ac:dyDescent="0.25">
      <c r="A178" s="45" t="s">
        <v>218</v>
      </c>
      <c r="B178" s="46">
        <v>0</v>
      </c>
      <c r="C178" s="47">
        <v>0</v>
      </c>
      <c r="D178" s="3">
        <v>46.990110000000001</v>
      </c>
      <c r="E178" s="3">
        <v>38.64537</v>
      </c>
      <c r="F178" s="3">
        <v>43.532020000000003</v>
      </c>
      <c r="G178" s="3">
        <v>39.907440000000001</v>
      </c>
      <c r="H178" s="3">
        <v>0</v>
      </c>
      <c r="I178" s="48">
        <v>169.07494</v>
      </c>
      <c r="J178" s="3">
        <v>169.07494</v>
      </c>
      <c r="K178" s="55" t="s">
        <v>90</v>
      </c>
    </row>
    <row r="179" spans="1:11" ht="13.5" thickBot="1" x14ac:dyDescent="0.25">
      <c r="A179" s="50" t="s">
        <v>219</v>
      </c>
      <c r="B179" s="39">
        <v>0</v>
      </c>
      <c r="C179" s="40">
        <v>0</v>
      </c>
      <c r="D179" s="4">
        <v>46.990110000000001</v>
      </c>
      <c r="E179" s="4">
        <v>38.64537</v>
      </c>
      <c r="F179" s="4">
        <v>43.532020000000003</v>
      </c>
      <c r="G179" s="4">
        <v>39.907440000000001</v>
      </c>
      <c r="H179" s="4">
        <v>0</v>
      </c>
      <c r="I179" s="41">
        <v>169.07494</v>
      </c>
      <c r="J179" s="4">
        <v>169.07494</v>
      </c>
      <c r="K179" s="51" t="s">
        <v>90</v>
      </c>
    </row>
    <row r="180" spans="1:11" ht="13.5" thickBot="1" x14ac:dyDescent="0.25">
      <c r="A180" s="45" t="s">
        <v>220</v>
      </c>
      <c r="B180" s="46">
        <v>1678.3395787239599</v>
      </c>
      <c r="C180" s="47">
        <v>139.86163156033001</v>
      </c>
      <c r="D180" s="3">
        <v>133.27128999999999</v>
      </c>
      <c r="E180" s="3">
        <v>165.98154</v>
      </c>
      <c r="F180" s="3">
        <v>146.67269999999999</v>
      </c>
      <c r="G180" s="3">
        <v>195.97371999999999</v>
      </c>
      <c r="H180" s="3">
        <v>559.44652624131902</v>
      </c>
      <c r="I180" s="48">
        <v>641.89925000000005</v>
      </c>
      <c r="J180" s="3">
        <v>82.452723758681003</v>
      </c>
      <c r="K180" s="49">
        <v>0.38246089059499999</v>
      </c>
    </row>
    <row r="181" spans="1:11" ht="13.5" thickBot="1" x14ac:dyDescent="0.25">
      <c r="A181" s="50" t="s">
        <v>221</v>
      </c>
      <c r="B181" s="39">
        <v>1678.3395787239599</v>
      </c>
      <c r="C181" s="40">
        <v>139.86163156033001</v>
      </c>
      <c r="D181" s="4">
        <v>133.27128999999999</v>
      </c>
      <c r="E181" s="4">
        <v>165.98154</v>
      </c>
      <c r="F181" s="4">
        <v>146.67269999999999</v>
      </c>
      <c r="G181" s="4">
        <v>195.97371999999999</v>
      </c>
      <c r="H181" s="4">
        <v>559.44652624131902</v>
      </c>
      <c r="I181" s="41">
        <v>641.89925000000005</v>
      </c>
      <c r="J181" s="4">
        <v>82.452723758681003</v>
      </c>
      <c r="K181" s="42">
        <v>0.38246089059499999</v>
      </c>
    </row>
    <row r="182" spans="1:11" ht="13.5" thickBot="1" x14ac:dyDescent="0.25">
      <c r="A182" s="56"/>
      <c r="B182" s="39">
        <v>-4190.2000877759201</v>
      </c>
      <c r="C182" s="40">
        <v>-349.18334064799399</v>
      </c>
      <c r="D182" s="4">
        <v>-304.01021000000298</v>
      </c>
      <c r="E182" s="4">
        <v>529.31803999999204</v>
      </c>
      <c r="F182" s="4">
        <v>44.968330000004997</v>
      </c>
      <c r="G182" s="4">
        <v>644.79376000001002</v>
      </c>
      <c r="H182" s="4">
        <v>-1396.73336259197</v>
      </c>
      <c r="I182" s="41">
        <v>915.06992000000503</v>
      </c>
      <c r="J182" s="4">
        <v>2311.80328259198</v>
      </c>
      <c r="K182" s="42">
        <v>-0.21838334705500001</v>
      </c>
    </row>
    <row r="183" spans="1:11" ht="13.5" thickBot="1" x14ac:dyDescent="0.25">
      <c r="A183" s="57" t="s">
        <v>222</v>
      </c>
      <c r="B183" s="58">
        <v>-4190.2000877759201</v>
      </c>
      <c r="C183" s="59">
        <v>-349.18334064799399</v>
      </c>
      <c r="D183" s="60">
        <v>-304.01021000000298</v>
      </c>
      <c r="E183" s="60">
        <v>529.31803999999204</v>
      </c>
      <c r="F183" s="60">
        <v>44.968330000004997</v>
      </c>
      <c r="G183" s="60">
        <v>644.79376000001002</v>
      </c>
      <c r="H183" s="61">
        <v>-1396.73336259197</v>
      </c>
      <c r="I183" s="62">
        <v>915.06992000000503</v>
      </c>
      <c r="J183" s="61">
        <v>2311.80328259198</v>
      </c>
      <c r="K183" s="63">
        <v>-0.21838334705500001</v>
      </c>
    </row>
    <row r="184" spans="1:11" x14ac:dyDescent="0.2">
      <c r="A184" s="269">
        <v>43614</v>
      </c>
      <c r="B184" s="270"/>
      <c r="C184" s="270"/>
      <c r="D184" s="270"/>
      <c r="E184" s="271">
        <v>1</v>
      </c>
      <c r="F184" s="270"/>
      <c r="G184" s="270"/>
      <c r="H184" s="270"/>
      <c r="I184" s="272">
        <v>0.41416666000000002</v>
      </c>
      <c r="J184" s="270"/>
      <c r="K184" s="270"/>
    </row>
  </sheetData>
  <mergeCells count="12">
    <mergeCell ref="A184:D184"/>
    <mergeCell ref="E184:H184"/>
    <mergeCell ref="I184:K184"/>
    <mergeCell ref="A1:K1"/>
    <mergeCell ref="A2:K2"/>
    <mergeCell ref="A3:A4"/>
    <mergeCell ref="B3:B4"/>
    <mergeCell ref="C3:C4"/>
    <mergeCell ref="H3:H4"/>
    <mergeCell ref="I3:I4"/>
    <mergeCell ref="J3:J4"/>
    <mergeCell ref="K3:K4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C2E6C-D679-4F81-B82B-49E576A0B153}">
  <dimension ref="A1:O194"/>
  <sheetViews>
    <sheetView topLeftCell="A85" workbookViewId="0">
      <selection activeCell="A106" sqref="A106"/>
    </sheetView>
  </sheetViews>
  <sheetFormatPr defaultRowHeight="12.75" customHeight="1" x14ac:dyDescent="0.2"/>
  <cols>
    <col min="1" max="1" width="76.42578125" style="224" bestFit="1" customWidth="1"/>
    <col min="2" max="2" width="9" style="224" bestFit="1" customWidth="1"/>
    <col min="3" max="3" width="15.85546875" style="224" bestFit="1" customWidth="1"/>
    <col min="4" max="11" width="10.140625" style="224" bestFit="1" customWidth="1"/>
    <col min="12" max="12" width="25" style="224" bestFit="1" customWidth="1"/>
    <col min="13" max="13" width="10.140625" style="224" bestFit="1" customWidth="1"/>
    <col min="14" max="14" width="21.5703125" style="224" bestFit="1" customWidth="1"/>
    <col min="15" max="15" width="18.140625" style="224" bestFit="1" customWidth="1"/>
    <col min="16" max="16384" width="9.140625" style="224"/>
  </cols>
  <sheetData>
    <row r="1" spans="1:15" ht="21" customHeight="1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</row>
    <row r="2" spans="1:15" ht="13.5" thickBot="1" x14ac:dyDescent="0.25">
      <c r="A2" s="276" t="s">
        <v>32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</row>
    <row r="3" spans="1:15" ht="13.5" thickBot="1" x14ac:dyDescent="0.25">
      <c r="A3" s="288"/>
      <c r="B3" s="290" t="s">
        <v>33</v>
      </c>
      <c r="C3" s="292" t="s">
        <v>34</v>
      </c>
      <c r="D3" s="153" t="s">
        <v>342</v>
      </c>
      <c r="E3" s="153" t="s">
        <v>343</v>
      </c>
      <c r="F3" s="153" t="s">
        <v>344</v>
      </c>
      <c r="G3" s="153" t="s">
        <v>345</v>
      </c>
      <c r="H3" s="153" t="s">
        <v>391</v>
      </c>
      <c r="I3" s="153" t="s">
        <v>392</v>
      </c>
      <c r="J3" s="153" t="s">
        <v>393</v>
      </c>
      <c r="K3" s="153" t="s">
        <v>394</v>
      </c>
      <c r="L3" s="294" t="s">
        <v>39</v>
      </c>
      <c r="M3" s="296" t="s">
        <v>40</v>
      </c>
      <c r="N3" s="294" t="s">
        <v>41</v>
      </c>
      <c r="O3" s="298" t="s">
        <v>42</v>
      </c>
    </row>
    <row r="4" spans="1:15" ht="13.5" thickBot="1" x14ac:dyDescent="0.25">
      <c r="A4" s="289"/>
      <c r="B4" s="291"/>
      <c r="C4" s="293"/>
      <c r="D4" s="154" t="s">
        <v>43</v>
      </c>
      <c r="E4" s="154" t="s">
        <v>43</v>
      </c>
      <c r="F4" s="154" t="s">
        <v>43</v>
      </c>
      <c r="G4" s="154" t="s">
        <v>43</v>
      </c>
      <c r="H4" s="154" t="s">
        <v>43</v>
      </c>
      <c r="I4" s="154" t="s">
        <v>43</v>
      </c>
      <c r="J4" s="154" t="s">
        <v>43</v>
      </c>
      <c r="K4" s="154" t="s">
        <v>43</v>
      </c>
      <c r="L4" s="295"/>
      <c r="M4" s="297"/>
      <c r="N4" s="295"/>
      <c r="O4" s="299"/>
    </row>
    <row r="5" spans="1:15" ht="13.5" thickBot="1" x14ac:dyDescent="0.25">
      <c r="A5" s="38" t="s">
        <v>44</v>
      </c>
      <c r="B5" s="39">
        <v>26461.157344372499</v>
      </c>
      <c r="C5" s="40">
        <v>2205.0964453643701</v>
      </c>
      <c r="D5" s="4">
        <v>2039.56249</v>
      </c>
      <c r="E5" s="4">
        <v>1876.24089</v>
      </c>
      <c r="F5" s="4">
        <v>2227.9344599999899</v>
      </c>
      <c r="G5" s="4">
        <v>2017.75890999999</v>
      </c>
      <c r="H5" s="4">
        <v>2134.3753099999999</v>
      </c>
      <c r="I5" s="4">
        <v>2059.9032699999898</v>
      </c>
      <c r="J5" s="4">
        <v>2586.6590999999999</v>
      </c>
      <c r="K5" s="4">
        <v>2078.5954400000001</v>
      </c>
      <c r="L5" s="4">
        <v>17640.771562915001</v>
      </c>
      <c r="M5" s="41">
        <v>17021.029869999998</v>
      </c>
      <c r="N5" s="4">
        <v>-619.74169291498004</v>
      </c>
      <c r="O5" s="42">
        <v>0.64324585839000004</v>
      </c>
    </row>
    <row r="6" spans="1:15" ht="13.5" thickBot="1" x14ac:dyDescent="0.25">
      <c r="A6" s="43" t="s">
        <v>45</v>
      </c>
      <c r="B6" s="39">
        <v>4621.0500283314404</v>
      </c>
      <c r="C6" s="40">
        <v>385.08750236095301</v>
      </c>
      <c r="D6" s="4">
        <v>403.26380000000103</v>
      </c>
      <c r="E6" s="4">
        <v>295.35840000000098</v>
      </c>
      <c r="F6" s="4">
        <v>333.16901999999902</v>
      </c>
      <c r="G6" s="4">
        <v>370.64536999999802</v>
      </c>
      <c r="H6" s="4">
        <v>388.82794999999999</v>
      </c>
      <c r="I6" s="4">
        <v>333.58678999999898</v>
      </c>
      <c r="J6" s="4">
        <v>357.60687000000001</v>
      </c>
      <c r="K6" s="4">
        <v>343.52472000000103</v>
      </c>
      <c r="L6" s="4">
        <v>3080.70001888763</v>
      </c>
      <c r="M6" s="41">
        <v>2825.9829199999999</v>
      </c>
      <c r="N6" s="4">
        <v>-254.71709888762899</v>
      </c>
      <c r="O6" s="42">
        <v>0.61154562332600004</v>
      </c>
    </row>
    <row r="7" spans="1:15" ht="13.5" thickBot="1" x14ac:dyDescent="0.25">
      <c r="A7" s="44" t="s">
        <v>46</v>
      </c>
      <c r="B7" s="39">
        <v>3979.0771408741098</v>
      </c>
      <c r="C7" s="40">
        <v>331.58976173950902</v>
      </c>
      <c r="D7" s="4">
        <v>326.59980000000098</v>
      </c>
      <c r="E7" s="4">
        <v>234.80840000000001</v>
      </c>
      <c r="F7" s="4">
        <v>275.33301999999901</v>
      </c>
      <c r="G7" s="4">
        <v>320.36436999999898</v>
      </c>
      <c r="H7" s="4">
        <v>341.17595</v>
      </c>
      <c r="I7" s="4">
        <v>292.667789999999</v>
      </c>
      <c r="J7" s="4">
        <v>316.59586999999999</v>
      </c>
      <c r="K7" s="4">
        <v>303.17172000000102</v>
      </c>
      <c r="L7" s="4">
        <v>2652.7180939160799</v>
      </c>
      <c r="M7" s="41">
        <v>2410.7169199999998</v>
      </c>
      <c r="N7" s="4">
        <v>-242.00117391607799</v>
      </c>
      <c r="O7" s="42">
        <v>0.60584824939299997</v>
      </c>
    </row>
    <row r="8" spans="1:15" ht="13.5" thickBot="1" x14ac:dyDescent="0.25">
      <c r="A8" s="45" t="s">
        <v>252</v>
      </c>
      <c r="B8" s="46">
        <v>0</v>
      </c>
      <c r="C8" s="47">
        <v>0</v>
      </c>
      <c r="D8" s="3">
        <v>0</v>
      </c>
      <c r="E8" s="3">
        <v>2.5000000000000001E-4</v>
      </c>
      <c r="F8" s="3">
        <v>0</v>
      </c>
      <c r="G8" s="3">
        <v>6.2999999900000003E-4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48">
        <v>8.7999999900000004E-4</v>
      </c>
      <c r="N8" s="3">
        <v>8.7999999900000004E-4</v>
      </c>
      <c r="O8" s="55" t="s">
        <v>69</v>
      </c>
    </row>
    <row r="9" spans="1:15" ht="13.5" thickBot="1" x14ac:dyDescent="0.25">
      <c r="A9" s="50" t="s">
        <v>253</v>
      </c>
      <c r="B9" s="39">
        <v>0</v>
      </c>
      <c r="C9" s="40">
        <v>0</v>
      </c>
      <c r="D9" s="4">
        <v>0</v>
      </c>
      <c r="E9" s="4">
        <v>2.5000000000000001E-4</v>
      </c>
      <c r="F9" s="4">
        <v>0</v>
      </c>
      <c r="G9" s="4">
        <v>6.2999999900000003E-4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1">
        <v>8.7999999900000004E-4</v>
      </c>
      <c r="N9" s="4">
        <v>8.7999999900000004E-4</v>
      </c>
      <c r="O9" s="51" t="s">
        <v>69</v>
      </c>
    </row>
    <row r="10" spans="1:15" ht="13.5" thickBot="1" x14ac:dyDescent="0.25">
      <c r="A10" s="45" t="s">
        <v>47</v>
      </c>
      <c r="B10" s="46">
        <v>1504.4929228759299</v>
      </c>
      <c r="C10" s="47">
        <v>125.374410239661</v>
      </c>
      <c r="D10" s="3">
        <v>136.47452000000001</v>
      </c>
      <c r="E10" s="3">
        <v>104.72784</v>
      </c>
      <c r="F10" s="3">
        <v>96.962399999998993</v>
      </c>
      <c r="G10" s="3">
        <v>152.51992999999899</v>
      </c>
      <c r="H10" s="3">
        <v>170.46401</v>
      </c>
      <c r="I10" s="3">
        <v>116.00158999999999</v>
      </c>
      <c r="J10" s="3">
        <v>112.69609</v>
      </c>
      <c r="K10" s="3">
        <v>129.17546999999999</v>
      </c>
      <c r="L10" s="3">
        <v>1002.99528191729</v>
      </c>
      <c r="M10" s="48">
        <v>1019.02185</v>
      </c>
      <c r="N10" s="3">
        <v>16.026568082709002</v>
      </c>
      <c r="O10" s="49">
        <v>0.67731913823300005</v>
      </c>
    </row>
    <row r="11" spans="1:15" ht="13.5" thickBot="1" x14ac:dyDescent="0.25">
      <c r="A11" s="50" t="s">
        <v>48</v>
      </c>
      <c r="B11" s="39">
        <v>825.46490157990695</v>
      </c>
      <c r="C11" s="40">
        <v>68.788741798325006</v>
      </c>
      <c r="D11" s="4">
        <v>82.660160000000005</v>
      </c>
      <c r="E11" s="4">
        <v>81.131219999999999</v>
      </c>
      <c r="F11" s="4">
        <v>70.116789999999</v>
      </c>
      <c r="G11" s="4">
        <v>98.187709999999001</v>
      </c>
      <c r="H11" s="4">
        <v>113.47207</v>
      </c>
      <c r="I11" s="4">
        <v>75.728369999999003</v>
      </c>
      <c r="J11" s="4">
        <v>71.785570000000007</v>
      </c>
      <c r="K11" s="4">
        <v>63.584609999999998</v>
      </c>
      <c r="L11" s="4">
        <v>550.30993438660403</v>
      </c>
      <c r="M11" s="41">
        <v>656.66650000000004</v>
      </c>
      <c r="N11" s="4">
        <v>106.35656561339501</v>
      </c>
      <c r="O11" s="42">
        <v>0.79551110985200002</v>
      </c>
    </row>
    <row r="12" spans="1:15" ht="13.5" thickBot="1" x14ac:dyDescent="0.25">
      <c r="A12" s="50" t="s">
        <v>49</v>
      </c>
      <c r="B12" s="39">
        <v>25.202292450891001</v>
      </c>
      <c r="C12" s="40">
        <v>2.1001910375740001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3.2999999999990002</v>
      </c>
      <c r="J12" s="4">
        <v>0</v>
      </c>
      <c r="K12" s="4">
        <v>8.9956700000000005</v>
      </c>
      <c r="L12" s="4">
        <v>16.801528300594001</v>
      </c>
      <c r="M12" s="41">
        <v>12.295669999999999</v>
      </c>
      <c r="N12" s="4">
        <v>-4.5058583005940003</v>
      </c>
      <c r="O12" s="42">
        <v>0.48787903020899998</v>
      </c>
    </row>
    <row r="13" spans="1:15" ht="13.5" thickBot="1" x14ac:dyDescent="0.25">
      <c r="A13" s="50" t="s">
        <v>50</v>
      </c>
      <c r="B13" s="39">
        <v>118.40886565669599</v>
      </c>
      <c r="C13" s="40">
        <v>9.8674054713910007</v>
      </c>
      <c r="D13" s="4">
        <v>9.5731599999999997</v>
      </c>
      <c r="E13" s="4">
        <v>11.359120000000001</v>
      </c>
      <c r="F13" s="4">
        <v>9.8214099999990001</v>
      </c>
      <c r="G13" s="4">
        <v>21.241129999999</v>
      </c>
      <c r="H13" s="4">
        <v>14.744260000000001</v>
      </c>
      <c r="I13" s="4">
        <v>20.607329999998999</v>
      </c>
      <c r="J13" s="4">
        <v>7.3748100000000001</v>
      </c>
      <c r="K13" s="4">
        <v>11.67567</v>
      </c>
      <c r="L13" s="4">
        <v>78.939243771129995</v>
      </c>
      <c r="M13" s="41">
        <v>106.39689</v>
      </c>
      <c r="N13" s="4">
        <v>27.457646228868001</v>
      </c>
      <c r="O13" s="42">
        <v>0.89855509897700003</v>
      </c>
    </row>
    <row r="14" spans="1:15" ht="13.5" thickBot="1" x14ac:dyDescent="0.25">
      <c r="A14" s="50" t="s">
        <v>51</v>
      </c>
      <c r="B14" s="39">
        <v>13</v>
      </c>
      <c r="C14" s="40">
        <v>1.083333333333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8.6666666666659999</v>
      </c>
      <c r="M14" s="41">
        <v>0</v>
      </c>
      <c r="N14" s="4">
        <v>-8.6666666666659999</v>
      </c>
      <c r="O14" s="42">
        <v>0</v>
      </c>
    </row>
    <row r="15" spans="1:15" ht="13.5" thickBot="1" x14ac:dyDescent="0.25">
      <c r="A15" s="50" t="s">
        <v>52</v>
      </c>
      <c r="B15" s="39">
        <v>438.92703896236299</v>
      </c>
      <c r="C15" s="40">
        <v>36.577253246863002</v>
      </c>
      <c r="D15" s="4">
        <v>28.30142</v>
      </c>
      <c r="E15" s="4">
        <v>9.0942900000000009</v>
      </c>
      <c r="F15" s="4">
        <v>7.3587899999989999</v>
      </c>
      <c r="G15" s="4">
        <v>26.785029999999001</v>
      </c>
      <c r="H15" s="4">
        <v>38.601570000000002</v>
      </c>
      <c r="I15" s="4">
        <v>12.138389999999999</v>
      </c>
      <c r="J15" s="4">
        <v>24.648700000000002</v>
      </c>
      <c r="K15" s="4">
        <v>36.473219999999998</v>
      </c>
      <c r="L15" s="4">
        <v>292.61802597490902</v>
      </c>
      <c r="M15" s="41">
        <v>183.40141</v>
      </c>
      <c r="N15" s="4">
        <v>-109.216615974909</v>
      </c>
      <c r="O15" s="42">
        <v>0.417840309937</v>
      </c>
    </row>
    <row r="16" spans="1:15" ht="13.5" thickBot="1" x14ac:dyDescent="0.25">
      <c r="A16" s="50" t="s">
        <v>53</v>
      </c>
      <c r="B16" s="39">
        <v>43.489824226076998</v>
      </c>
      <c r="C16" s="40">
        <v>3.6241520188390002</v>
      </c>
      <c r="D16" s="4">
        <v>12.68355</v>
      </c>
      <c r="E16" s="4">
        <v>0</v>
      </c>
      <c r="F16" s="4">
        <v>6.9360599999990002</v>
      </c>
      <c r="G16" s="4">
        <v>4.2274999999989999</v>
      </c>
      <c r="H16" s="4">
        <v>1.55206</v>
      </c>
      <c r="I16" s="4">
        <v>4.2274999999989999</v>
      </c>
      <c r="J16" s="4">
        <v>6.3356700000000004</v>
      </c>
      <c r="K16" s="4">
        <v>8.4463000000000008</v>
      </c>
      <c r="L16" s="4">
        <v>28.993216150717998</v>
      </c>
      <c r="M16" s="41">
        <v>44.408639999999998</v>
      </c>
      <c r="N16" s="4">
        <v>15.415423849281</v>
      </c>
      <c r="O16" s="42">
        <v>1.0211271438839999</v>
      </c>
    </row>
    <row r="17" spans="1:15" ht="13.5" thickBot="1" x14ac:dyDescent="0.25">
      <c r="A17" s="50" t="s">
        <v>54</v>
      </c>
      <c r="B17" s="39">
        <v>40</v>
      </c>
      <c r="C17" s="40">
        <v>3.333333333333</v>
      </c>
      <c r="D17" s="4">
        <v>3.25623</v>
      </c>
      <c r="E17" s="4">
        <v>3.1432099999999998</v>
      </c>
      <c r="F17" s="4">
        <v>2.7293499999990001</v>
      </c>
      <c r="G17" s="4">
        <v>2.0785599999989999</v>
      </c>
      <c r="H17" s="4">
        <v>2.0940500000000002</v>
      </c>
      <c r="I17" s="4">
        <v>0</v>
      </c>
      <c r="J17" s="4">
        <v>2.5513400000000002</v>
      </c>
      <c r="K17" s="4">
        <v>0</v>
      </c>
      <c r="L17" s="4">
        <v>26.666666666666</v>
      </c>
      <c r="M17" s="41">
        <v>15.852740000000001</v>
      </c>
      <c r="N17" s="4">
        <v>-10.813926666665999</v>
      </c>
      <c r="O17" s="42">
        <v>0.39631850000000002</v>
      </c>
    </row>
    <row r="18" spans="1:15" ht="13.5" thickBot="1" x14ac:dyDescent="0.25">
      <c r="A18" s="45" t="s">
        <v>55</v>
      </c>
      <c r="B18" s="46">
        <v>130.36909883812899</v>
      </c>
      <c r="C18" s="47">
        <v>10.864091569844</v>
      </c>
      <c r="D18" s="3">
        <v>5.18</v>
      </c>
      <c r="E18" s="3">
        <v>4.2</v>
      </c>
      <c r="F18" s="3">
        <v>19.25</v>
      </c>
      <c r="G18" s="3">
        <v>4.6899999999990003</v>
      </c>
      <c r="H18" s="3">
        <v>5.18</v>
      </c>
      <c r="I18" s="3">
        <v>5.1799999999989996</v>
      </c>
      <c r="J18" s="3">
        <v>11.97</v>
      </c>
      <c r="K18" s="3">
        <v>15.54</v>
      </c>
      <c r="L18" s="3">
        <v>86.912732558751998</v>
      </c>
      <c r="M18" s="48">
        <v>71.19</v>
      </c>
      <c r="N18" s="3">
        <v>-15.722732558752</v>
      </c>
      <c r="O18" s="49">
        <v>0.54606498498800005</v>
      </c>
    </row>
    <row r="19" spans="1:15" ht="13.5" thickBot="1" x14ac:dyDescent="0.25">
      <c r="A19" s="50" t="s">
        <v>56</v>
      </c>
      <c r="B19" s="39">
        <v>125.68550744847499</v>
      </c>
      <c r="C19" s="40">
        <v>10.473792287372</v>
      </c>
      <c r="D19" s="4">
        <v>5.18</v>
      </c>
      <c r="E19" s="4">
        <v>4.2</v>
      </c>
      <c r="F19" s="4">
        <v>19.25</v>
      </c>
      <c r="G19" s="4">
        <v>4.6899999999990003</v>
      </c>
      <c r="H19" s="4">
        <v>5.18</v>
      </c>
      <c r="I19" s="4">
        <v>5.1799999999989996</v>
      </c>
      <c r="J19" s="4">
        <v>11.97</v>
      </c>
      <c r="K19" s="4">
        <v>15.54</v>
      </c>
      <c r="L19" s="4">
        <v>83.790338298983002</v>
      </c>
      <c r="M19" s="41">
        <v>71.19</v>
      </c>
      <c r="N19" s="4">
        <v>-12.600338298983001</v>
      </c>
      <c r="O19" s="42">
        <v>0.56641375322499998</v>
      </c>
    </row>
    <row r="20" spans="1:15" ht="13.5" thickBot="1" x14ac:dyDescent="0.25">
      <c r="A20" s="50" t="s">
        <v>57</v>
      </c>
      <c r="B20" s="39">
        <v>4.6835913896530004</v>
      </c>
      <c r="C20" s="40">
        <v>0.39029928247099999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3.122394259769</v>
      </c>
      <c r="M20" s="41">
        <v>0</v>
      </c>
      <c r="N20" s="4">
        <v>-3.122394259769</v>
      </c>
      <c r="O20" s="42">
        <v>0</v>
      </c>
    </row>
    <row r="21" spans="1:15" ht="13.5" thickBot="1" x14ac:dyDescent="0.25">
      <c r="A21" s="45" t="s">
        <v>58</v>
      </c>
      <c r="B21" s="46">
        <v>693.72997243192003</v>
      </c>
      <c r="C21" s="47">
        <v>57.810831035992997</v>
      </c>
      <c r="D21" s="3">
        <v>74.441280000000006</v>
      </c>
      <c r="E21" s="3">
        <v>30.495419999999999</v>
      </c>
      <c r="F21" s="3">
        <v>45.664369999999003</v>
      </c>
      <c r="G21" s="3">
        <v>76.826789999998994</v>
      </c>
      <c r="H21" s="3">
        <v>63.154139999999998</v>
      </c>
      <c r="I21" s="3">
        <v>72.520169999998998</v>
      </c>
      <c r="J21" s="3">
        <v>69.793710000000004</v>
      </c>
      <c r="K21" s="3">
        <v>51.673009999999998</v>
      </c>
      <c r="L21" s="3">
        <v>462.48664828794699</v>
      </c>
      <c r="M21" s="48">
        <v>484.56889000000001</v>
      </c>
      <c r="N21" s="3">
        <v>22.082241712051999</v>
      </c>
      <c r="O21" s="49">
        <v>0.69849784391000003</v>
      </c>
    </row>
    <row r="22" spans="1:15" ht="13.5" thickBot="1" x14ac:dyDescent="0.25">
      <c r="A22" s="50" t="s">
        <v>59</v>
      </c>
      <c r="B22" s="39">
        <v>8.6737275121520003</v>
      </c>
      <c r="C22" s="40">
        <v>0.72281062601199997</v>
      </c>
      <c r="D22" s="4">
        <v>0</v>
      </c>
      <c r="E22" s="4">
        <v>1.54897</v>
      </c>
      <c r="F22" s="4">
        <v>1.47184</v>
      </c>
      <c r="G22" s="4">
        <v>0.14157999999900001</v>
      </c>
      <c r="H22" s="4">
        <v>0.88307999999999998</v>
      </c>
      <c r="I22" s="4">
        <v>0.58871999999900004</v>
      </c>
      <c r="J22" s="4">
        <v>1.7661800000000001</v>
      </c>
      <c r="K22" s="4">
        <v>0.88307999999999998</v>
      </c>
      <c r="L22" s="4">
        <v>5.7824850081010002</v>
      </c>
      <c r="M22" s="41">
        <v>7.2834500000000002</v>
      </c>
      <c r="N22" s="4">
        <v>1.5009649918979999</v>
      </c>
      <c r="O22" s="42">
        <v>0.83971395110000002</v>
      </c>
    </row>
    <row r="23" spans="1:15" ht="13.5" thickBot="1" x14ac:dyDescent="0.25">
      <c r="A23" s="50" t="s">
        <v>60</v>
      </c>
      <c r="B23" s="39">
        <v>1</v>
      </c>
      <c r="C23" s="40">
        <v>8.3333333332999998E-2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0.66666666666600005</v>
      </c>
      <c r="M23" s="41">
        <v>0</v>
      </c>
      <c r="N23" s="4">
        <v>-0.66666666666600005</v>
      </c>
      <c r="O23" s="42">
        <v>0</v>
      </c>
    </row>
    <row r="24" spans="1:15" ht="13.5" thickBot="1" x14ac:dyDescent="0.25">
      <c r="A24" s="50" t="s">
        <v>61</v>
      </c>
      <c r="B24" s="39">
        <v>180.39875705780301</v>
      </c>
      <c r="C24" s="40">
        <v>15.033229754816</v>
      </c>
      <c r="D24" s="4">
        <v>28.635179999999998</v>
      </c>
      <c r="E24" s="4">
        <v>5.4417900000000001</v>
      </c>
      <c r="F24" s="4">
        <v>11.00177</v>
      </c>
      <c r="G24" s="4">
        <v>16.654359999998999</v>
      </c>
      <c r="H24" s="4">
        <v>24.706250000000001</v>
      </c>
      <c r="I24" s="4">
        <v>15.596849999999</v>
      </c>
      <c r="J24" s="4">
        <v>17.96161</v>
      </c>
      <c r="K24" s="4">
        <v>16.04045</v>
      </c>
      <c r="L24" s="4">
        <v>120.26583803853499</v>
      </c>
      <c r="M24" s="41">
        <v>136.03826000000001</v>
      </c>
      <c r="N24" s="4">
        <v>15.772421961464</v>
      </c>
      <c r="O24" s="42">
        <v>0.75409754600599999</v>
      </c>
    </row>
    <row r="25" spans="1:15" ht="13.5" thickBot="1" x14ac:dyDescent="0.25">
      <c r="A25" s="50" t="s">
        <v>62</v>
      </c>
      <c r="B25" s="39">
        <v>346.341037137478</v>
      </c>
      <c r="C25" s="40">
        <v>28.861753094789002</v>
      </c>
      <c r="D25" s="4">
        <v>33.318210000000001</v>
      </c>
      <c r="E25" s="4">
        <v>8.5528999999999993</v>
      </c>
      <c r="F25" s="4">
        <v>22.906999999999002</v>
      </c>
      <c r="G25" s="4">
        <v>51.091849999998999</v>
      </c>
      <c r="H25" s="4">
        <v>22.328749999999999</v>
      </c>
      <c r="I25" s="4">
        <v>44.851549999999001</v>
      </c>
      <c r="J25" s="4">
        <v>33.815219999999997</v>
      </c>
      <c r="K25" s="4">
        <v>21.628979999999999</v>
      </c>
      <c r="L25" s="4">
        <v>230.89402475831901</v>
      </c>
      <c r="M25" s="41">
        <v>238.49446</v>
      </c>
      <c r="N25" s="4">
        <v>7.6004352416809997</v>
      </c>
      <c r="O25" s="42">
        <v>0.68861161233199997</v>
      </c>
    </row>
    <row r="26" spans="1:15" ht="13.5" thickBot="1" x14ac:dyDescent="0.25">
      <c r="A26" s="50" t="s">
        <v>63</v>
      </c>
      <c r="B26" s="39">
        <v>42.651880761302003</v>
      </c>
      <c r="C26" s="40">
        <v>3.5543233967750001</v>
      </c>
      <c r="D26" s="4">
        <v>3.048</v>
      </c>
      <c r="E26" s="4">
        <v>3.048</v>
      </c>
      <c r="F26" s="4">
        <v>2.032</v>
      </c>
      <c r="G26" s="4">
        <v>2.0319999999989999</v>
      </c>
      <c r="H26" s="4">
        <v>5.2843</v>
      </c>
      <c r="I26" s="4">
        <v>0</v>
      </c>
      <c r="J26" s="4">
        <v>6.242</v>
      </c>
      <c r="K26" s="4">
        <v>3.0510000000000002</v>
      </c>
      <c r="L26" s="4">
        <v>28.434587174200999</v>
      </c>
      <c r="M26" s="41">
        <v>24.737300000000001</v>
      </c>
      <c r="N26" s="4">
        <v>-3.6972871742010001</v>
      </c>
      <c r="O26" s="42">
        <v>0.57998145822500002</v>
      </c>
    </row>
    <row r="27" spans="1:15" ht="13.5" thickBot="1" x14ac:dyDescent="0.25">
      <c r="A27" s="50" t="s">
        <v>64</v>
      </c>
      <c r="B27" s="39">
        <v>0</v>
      </c>
      <c r="C27" s="40">
        <v>0</v>
      </c>
      <c r="D27" s="4">
        <v>0</v>
      </c>
      <c r="E27" s="4">
        <v>0.98118000000000005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1">
        <v>0.98118000000000005</v>
      </c>
      <c r="N27" s="4">
        <v>0.98118000000000005</v>
      </c>
      <c r="O27" s="51" t="s">
        <v>90</v>
      </c>
    </row>
    <row r="28" spans="1:15" ht="13.5" thickBot="1" x14ac:dyDescent="0.25">
      <c r="A28" s="50" t="s">
        <v>65</v>
      </c>
      <c r="B28" s="39">
        <v>7.8456948599620002</v>
      </c>
      <c r="C28" s="40">
        <v>0.65380790499599994</v>
      </c>
      <c r="D28" s="4">
        <v>0.45</v>
      </c>
      <c r="E28" s="4">
        <v>0.61099999999999999</v>
      </c>
      <c r="F28" s="4">
        <v>0.76099999999900003</v>
      </c>
      <c r="G28" s="4">
        <v>0.60699999999900001</v>
      </c>
      <c r="H28" s="4">
        <v>1.2010000000000001</v>
      </c>
      <c r="I28" s="4">
        <v>0.61199999999900001</v>
      </c>
      <c r="J28" s="4">
        <v>0.63800000000000001</v>
      </c>
      <c r="K28" s="4">
        <v>0.435</v>
      </c>
      <c r="L28" s="4">
        <v>5.2304632399750002</v>
      </c>
      <c r="M28" s="41">
        <v>5.3150000000000004</v>
      </c>
      <c r="N28" s="4">
        <v>8.4536760023999999E-2</v>
      </c>
      <c r="O28" s="42">
        <v>0.67744158992500003</v>
      </c>
    </row>
    <row r="29" spans="1:15" ht="13.5" thickBot="1" x14ac:dyDescent="0.25">
      <c r="A29" s="50" t="s">
        <v>66</v>
      </c>
      <c r="B29" s="39">
        <v>103.627329457268</v>
      </c>
      <c r="C29" s="40">
        <v>8.6356107881049997</v>
      </c>
      <c r="D29" s="4">
        <v>8.5896000000000008</v>
      </c>
      <c r="E29" s="4">
        <v>7.8813000000000004</v>
      </c>
      <c r="F29" s="4">
        <v>7.3709999999990004</v>
      </c>
      <c r="G29" s="4">
        <v>6.2999999999989997</v>
      </c>
      <c r="H29" s="4">
        <v>8.6310000000000002</v>
      </c>
      <c r="I29" s="4">
        <v>9.3324999999989995</v>
      </c>
      <c r="J29" s="4">
        <v>9.1709999999999994</v>
      </c>
      <c r="K29" s="4">
        <v>8.6310000000000002</v>
      </c>
      <c r="L29" s="4">
        <v>69.084886304845</v>
      </c>
      <c r="M29" s="41">
        <v>65.907399999999996</v>
      </c>
      <c r="N29" s="4">
        <v>-3.1774863048449999</v>
      </c>
      <c r="O29" s="42">
        <v>0.636004038173</v>
      </c>
    </row>
    <row r="30" spans="1:15" ht="13.5" thickBot="1" x14ac:dyDescent="0.25">
      <c r="A30" s="50" t="s">
        <v>67</v>
      </c>
      <c r="B30" s="39">
        <v>1</v>
      </c>
      <c r="C30" s="40">
        <v>8.3333333332999998E-2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1.3389500000000001</v>
      </c>
      <c r="J30" s="4">
        <v>0</v>
      </c>
      <c r="K30" s="4">
        <v>0</v>
      </c>
      <c r="L30" s="4">
        <v>0.66666666666600005</v>
      </c>
      <c r="M30" s="41">
        <v>1.3389500000000001</v>
      </c>
      <c r="N30" s="4">
        <v>0.67228333333300005</v>
      </c>
      <c r="O30" s="42">
        <v>1.3389500000000001</v>
      </c>
    </row>
    <row r="31" spans="1:15" ht="13.5" thickBot="1" x14ac:dyDescent="0.25">
      <c r="A31" s="50" t="s">
        <v>68</v>
      </c>
      <c r="B31" s="39">
        <v>2.1915456459530001</v>
      </c>
      <c r="C31" s="40">
        <v>0.18262880382900001</v>
      </c>
      <c r="D31" s="4">
        <v>0.40028999999999998</v>
      </c>
      <c r="E31" s="4">
        <v>3.1780000000000003E-2</v>
      </c>
      <c r="F31" s="4">
        <v>0.11976000000000001</v>
      </c>
      <c r="G31" s="4">
        <v>0</v>
      </c>
      <c r="H31" s="4">
        <v>0.11976000000000001</v>
      </c>
      <c r="I31" s="4">
        <v>0.19959999999899999</v>
      </c>
      <c r="J31" s="4">
        <v>0.19969999999999999</v>
      </c>
      <c r="K31" s="4">
        <v>1.0035000000000001</v>
      </c>
      <c r="L31" s="4">
        <v>1.4610304306349999</v>
      </c>
      <c r="M31" s="41">
        <v>2.0743900000000002</v>
      </c>
      <c r="N31" s="4">
        <v>0.61335956936400005</v>
      </c>
      <c r="O31" s="42">
        <v>0.94654200054100002</v>
      </c>
    </row>
    <row r="32" spans="1:15" ht="13.5" thickBot="1" x14ac:dyDescent="0.25">
      <c r="A32" s="50" t="s">
        <v>70</v>
      </c>
      <c r="B32" s="39">
        <v>0</v>
      </c>
      <c r="C32" s="40">
        <v>0</v>
      </c>
      <c r="D32" s="4">
        <v>4.5474735088646502E-16</v>
      </c>
      <c r="E32" s="4">
        <v>2.3984999999999999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1">
        <v>2.3984999999999999</v>
      </c>
      <c r="N32" s="4">
        <v>2.3984999999999999</v>
      </c>
      <c r="O32" s="51" t="s">
        <v>69</v>
      </c>
    </row>
    <row r="33" spans="1:15" ht="13.5" thickBot="1" x14ac:dyDescent="0.25">
      <c r="A33" s="45" t="s">
        <v>71</v>
      </c>
      <c r="B33" s="46">
        <v>944.01290951718204</v>
      </c>
      <c r="C33" s="47">
        <v>78.667742459764995</v>
      </c>
      <c r="D33" s="3">
        <v>54.881279999999997</v>
      </c>
      <c r="E33" s="3">
        <v>51.792830000000002</v>
      </c>
      <c r="F33" s="3">
        <v>59.716769999999002</v>
      </c>
      <c r="G33" s="3">
        <v>54.026299999998997</v>
      </c>
      <c r="H33" s="3">
        <v>61.779850000000003</v>
      </c>
      <c r="I33" s="3">
        <v>63.167779999998999</v>
      </c>
      <c r="J33" s="3">
        <v>70.094220000000007</v>
      </c>
      <c r="K33" s="3">
        <v>45.161969999999997</v>
      </c>
      <c r="L33" s="3">
        <v>629.34193967812098</v>
      </c>
      <c r="M33" s="48">
        <v>460.62099999999998</v>
      </c>
      <c r="N33" s="3">
        <v>-168.72093967812199</v>
      </c>
      <c r="O33" s="49">
        <v>0.48793930184200002</v>
      </c>
    </row>
    <row r="34" spans="1:15" ht="13.5" thickBot="1" x14ac:dyDescent="0.25">
      <c r="A34" s="50" t="s">
        <v>72</v>
      </c>
      <c r="B34" s="39">
        <v>777.31762509095495</v>
      </c>
      <c r="C34" s="40">
        <v>64.776468757578996</v>
      </c>
      <c r="D34" s="4">
        <v>47.62433</v>
      </c>
      <c r="E34" s="4">
        <v>46.057729999999999</v>
      </c>
      <c r="F34" s="4">
        <v>50.097689999998998</v>
      </c>
      <c r="G34" s="4">
        <v>48.987509999998998</v>
      </c>
      <c r="H34" s="4">
        <v>55.374609999999997</v>
      </c>
      <c r="I34" s="4">
        <v>53.491369999999002</v>
      </c>
      <c r="J34" s="4">
        <v>63.184699999999999</v>
      </c>
      <c r="K34" s="4">
        <v>37.752049999999997</v>
      </c>
      <c r="L34" s="4">
        <v>518.21175006063697</v>
      </c>
      <c r="M34" s="41">
        <v>402.56999000000002</v>
      </c>
      <c r="N34" s="4">
        <v>-115.641760060637</v>
      </c>
      <c r="O34" s="42">
        <v>0.51789638753199996</v>
      </c>
    </row>
    <row r="35" spans="1:15" ht="13.5" thickBot="1" x14ac:dyDescent="0.25">
      <c r="A35" s="50" t="s">
        <v>73</v>
      </c>
      <c r="B35" s="39">
        <v>166.695284426227</v>
      </c>
      <c r="C35" s="40">
        <v>13.891273702185</v>
      </c>
      <c r="D35" s="4">
        <v>7.2569499999999998</v>
      </c>
      <c r="E35" s="4">
        <v>5.7351000000000001</v>
      </c>
      <c r="F35" s="4">
        <v>9.6190799999990002</v>
      </c>
      <c r="G35" s="4">
        <v>5.0387899999989996</v>
      </c>
      <c r="H35" s="4">
        <v>6.40524</v>
      </c>
      <c r="I35" s="4">
        <v>9.6764099999990005</v>
      </c>
      <c r="J35" s="4">
        <v>6.9095199999999997</v>
      </c>
      <c r="K35" s="4">
        <v>7.4099199999999996</v>
      </c>
      <c r="L35" s="4">
        <v>111.13018961748401</v>
      </c>
      <c r="M35" s="41">
        <v>58.051009999999998</v>
      </c>
      <c r="N35" s="4">
        <v>-53.079179617484002</v>
      </c>
      <c r="O35" s="42">
        <v>0.34824626383200002</v>
      </c>
    </row>
    <row r="36" spans="1:15" ht="13.5" thickBot="1" x14ac:dyDescent="0.25">
      <c r="A36" s="45" t="s">
        <v>74</v>
      </c>
      <c r="B36" s="46">
        <v>347.86416909260998</v>
      </c>
      <c r="C36" s="47">
        <v>28.988680757716999</v>
      </c>
      <c r="D36" s="3">
        <v>23.240200000000002</v>
      </c>
      <c r="E36" s="3">
        <v>21.124980000000001</v>
      </c>
      <c r="F36" s="3">
        <v>20.827809999999001</v>
      </c>
      <c r="G36" s="3">
        <v>16.409009999999</v>
      </c>
      <c r="H36" s="3">
        <v>19.866199999999999</v>
      </c>
      <c r="I36" s="3">
        <v>19.867969999999001</v>
      </c>
      <c r="J36" s="3">
        <v>33.243029999999997</v>
      </c>
      <c r="K36" s="3">
        <v>35.664969999999997</v>
      </c>
      <c r="L36" s="3">
        <v>231.90944606174</v>
      </c>
      <c r="M36" s="48">
        <v>190.24417</v>
      </c>
      <c r="N36" s="3">
        <v>-41.665276061740002</v>
      </c>
      <c r="O36" s="49">
        <v>0.546892111643</v>
      </c>
    </row>
    <row r="37" spans="1:15" ht="13.5" thickBot="1" x14ac:dyDescent="0.25">
      <c r="A37" s="50" t="s">
        <v>75</v>
      </c>
      <c r="B37" s="39">
        <v>0</v>
      </c>
      <c r="C37" s="40">
        <v>0</v>
      </c>
      <c r="D37" s="4">
        <v>0</v>
      </c>
      <c r="E37" s="4">
        <v>0</v>
      </c>
      <c r="F37" s="4">
        <v>4.900499999999</v>
      </c>
      <c r="G37" s="4">
        <v>0</v>
      </c>
      <c r="H37" s="4">
        <v>0</v>
      </c>
      <c r="I37" s="4">
        <v>0</v>
      </c>
      <c r="J37" s="4">
        <v>9.9220000000000006</v>
      </c>
      <c r="K37" s="4">
        <v>0</v>
      </c>
      <c r="L37" s="4">
        <v>0</v>
      </c>
      <c r="M37" s="41">
        <v>14.822499999999</v>
      </c>
      <c r="N37" s="4">
        <v>14.822499999999</v>
      </c>
      <c r="O37" s="51" t="s">
        <v>69</v>
      </c>
    </row>
    <row r="38" spans="1:15" ht="13.5" thickBot="1" x14ac:dyDescent="0.25">
      <c r="A38" s="50" t="s">
        <v>76</v>
      </c>
      <c r="B38" s="39">
        <v>39.450257148737002</v>
      </c>
      <c r="C38" s="40">
        <v>3.287521429061</v>
      </c>
      <c r="D38" s="4">
        <v>3.9621499999999998</v>
      </c>
      <c r="E38" s="4">
        <v>2.5133999999999999</v>
      </c>
      <c r="F38" s="4">
        <v>3.0595099999989999</v>
      </c>
      <c r="G38" s="4">
        <v>1.4449899999989999</v>
      </c>
      <c r="H38" s="4">
        <v>1.25858</v>
      </c>
      <c r="I38" s="4">
        <v>2.8649399999990002</v>
      </c>
      <c r="J38" s="4">
        <v>5.2952899999999996</v>
      </c>
      <c r="K38" s="4">
        <v>5.2953200000000002</v>
      </c>
      <c r="L38" s="4">
        <v>26.300171432492</v>
      </c>
      <c r="M38" s="41">
        <v>25.694179999999999</v>
      </c>
      <c r="N38" s="4">
        <v>-0.60599143249099996</v>
      </c>
      <c r="O38" s="42">
        <v>0.65130576723800004</v>
      </c>
    </row>
    <row r="39" spans="1:15" ht="13.5" thickBot="1" x14ac:dyDescent="0.25">
      <c r="A39" s="50" t="s">
        <v>77</v>
      </c>
      <c r="B39" s="39">
        <v>185.36112349379101</v>
      </c>
      <c r="C39" s="40">
        <v>15.446760291148999</v>
      </c>
      <c r="D39" s="4">
        <v>10.15213</v>
      </c>
      <c r="E39" s="4">
        <v>7.6336300000000001</v>
      </c>
      <c r="F39" s="4">
        <v>6.2583999999989999</v>
      </c>
      <c r="G39" s="4">
        <v>9.0339099999990005</v>
      </c>
      <c r="H39" s="4">
        <v>10.33057</v>
      </c>
      <c r="I39" s="4">
        <v>8.9179499999989993</v>
      </c>
      <c r="J39" s="4">
        <v>9.8650099999999998</v>
      </c>
      <c r="K39" s="4">
        <v>4.2545500000000001</v>
      </c>
      <c r="L39" s="4">
        <v>123.574082329194</v>
      </c>
      <c r="M39" s="41">
        <v>66.446150000000003</v>
      </c>
      <c r="N39" s="4">
        <v>-57.127932329194003</v>
      </c>
      <c r="O39" s="42">
        <v>0.358468640821</v>
      </c>
    </row>
    <row r="40" spans="1:15" ht="13.5" thickBot="1" x14ac:dyDescent="0.25">
      <c r="A40" s="50" t="s">
        <v>78</v>
      </c>
      <c r="B40" s="39">
        <v>31.418957433490998</v>
      </c>
      <c r="C40" s="40">
        <v>2.6182464527909999</v>
      </c>
      <c r="D40" s="4">
        <v>1.6245700000000001</v>
      </c>
      <c r="E40" s="4">
        <v>3.2483499999999998</v>
      </c>
      <c r="F40" s="4">
        <v>1.7225200000000001</v>
      </c>
      <c r="G40" s="4">
        <v>1.4032999999989999</v>
      </c>
      <c r="H40" s="4">
        <v>2.7403599999999999</v>
      </c>
      <c r="I40" s="4">
        <v>0.97084999999900001</v>
      </c>
      <c r="J40" s="4">
        <v>1.24298</v>
      </c>
      <c r="K40" s="4">
        <v>1.48655</v>
      </c>
      <c r="L40" s="4">
        <v>20.945971622327999</v>
      </c>
      <c r="M40" s="41">
        <v>14.43948</v>
      </c>
      <c r="N40" s="4">
        <v>-6.5064916223270002</v>
      </c>
      <c r="O40" s="42">
        <v>0.459578585017</v>
      </c>
    </row>
    <row r="41" spans="1:15" ht="13.5" thickBot="1" x14ac:dyDescent="0.25">
      <c r="A41" s="50" t="s">
        <v>79</v>
      </c>
      <c r="B41" s="39">
        <v>7.1120723440760001</v>
      </c>
      <c r="C41" s="40">
        <v>0.59267269533900002</v>
      </c>
      <c r="D41" s="4">
        <v>0.64342999999999995</v>
      </c>
      <c r="E41" s="4">
        <v>0.24399999999999999</v>
      </c>
      <c r="F41" s="4">
        <v>0</v>
      </c>
      <c r="G41" s="4">
        <v>0.17899999999899999</v>
      </c>
      <c r="H41" s="4">
        <v>0</v>
      </c>
      <c r="I41" s="4">
        <v>0.20639999999899999</v>
      </c>
      <c r="J41" s="4">
        <v>0</v>
      </c>
      <c r="K41" s="4">
        <v>14.177</v>
      </c>
      <c r="L41" s="4">
        <v>4.7413815627169997</v>
      </c>
      <c r="M41" s="41">
        <v>15.44983</v>
      </c>
      <c r="N41" s="4">
        <v>10.708448437282</v>
      </c>
      <c r="O41" s="42">
        <v>2.1723387013719999</v>
      </c>
    </row>
    <row r="42" spans="1:15" ht="13.5" thickBot="1" x14ac:dyDescent="0.25">
      <c r="A42" s="50" t="s">
        <v>346</v>
      </c>
      <c r="B42" s="39">
        <v>0</v>
      </c>
      <c r="C42" s="40">
        <v>0</v>
      </c>
      <c r="D42" s="4">
        <v>0</v>
      </c>
      <c r="E42" s="4">
        <v>4.4999999999999998E-2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1">
        <v>4.4999999999999998E-2</v>
      </c>
      <c r="N42" s="4">
        <v>4.4999999999999998E-2</v>
      </c>
      <c r="O42" s="51" t="s">
        <v>90</v>
      </c>
    </row>
    <row r="43" spans="1:15" ht="13.5" thickBot="1" x14ac:dyDescent="0.25">
      <c r="A43" s="50" t="s">
        <v>80</v>
      </c>
      <c r="B43" s="39">
        <v>0</v>
      </c>
      <c r="C43" s="40">
        <v>0</v>
      </c>
      <c r="D43" s="4">
        <v>0.46948000000000001</v>
      </c>
      <c r="E43" s="4">
        <v>0.46948000000000001</v>
      </c>
      <c r="F43" s="4">
        <v>0.46947999999899998</v>
      </c>
      <c r="G43" s="4">
        <v>0.46947999999899998</v>
      </c>
      <c r="H43" s="4">
        <v>0.70421999999999996</v>
      </c>
      <c r="I43" s="4">
        <v>0.46947999999899998</v>
      </c>
      <c r="J43" s="4">
        <v>0.46948000000000001</v>
      </c>
      <c r="K43" s="4">
        <v>0.23474</v>
      </c>
      <c r="L43" s="4">
        <v>0</v>
      </c>
      <c r="M43" s="41">
        <v>3.7558400000000001</v>
      </c>
      <c r="N43" s="4">
        <v>3.7558400000000001</v>
      </c>
      <c r="O43" s="51" t="s">
        <v>69</v>
      </c>
    </row>
    <row r="44" spans="1:15" ht="13.5" thickBot="1" x14ac:dyDescent="0.25">
      <c r="A44" s="50" t="s">
        <v>81</v>
      </c>
      <c r="B44" s="39">
        <v>0</v>
      </c>
      <c r="C44" s="40">
        <v>0</v>
      </c>
      <c r="D44" s="4">
        <v>0.66778000000000004</v>
      </c>
      <c r="E44" s="4">
        <v>0.31508000000000003</v>
      </c>
      <c r="F44" s="4">
        <v>0</v>
      </c>
      <c r="G44" s="4">
        <v>0</v>
      </c>
      <c r="H44" s="4">
        <v>0</v>
      </c>
      <c r="I44" s="4">
        <v>0</v>
      </c>
      <c r="J44" s="4">
        <v>0.8448</v>
      </c>
      <c r="K44" s="4">
        <v>0</v>
      </c>
      <c r="L44" s="4">
        <v>0</v>
      </c>
      <c r="M44" s="41">
        <v>1.8276600000000001</v>
      </c>
      <c r="N44" s="4">
        <v>1.8276600000000001</v>
      </c>
      <c r="O44" s="51" t="s">
        <v>69</v>
      </c>
    </row>
    <row r="45" spans="1:15" ht="13.5" thickBot="1" x14ac:dyDescent="0.25">
      <c r="A45" s="50" t="s">
        <v>294</v>
      </c>
      <c r="B45" s="39">
        <v>8.7212323198469992</v>
      </c>
      <c r="C45" s="40">
        <v>0.72676935998699999</v>
      </c>
      <c r="D45" s="4">
        <v>0</v>
      </c>
      <c r="E45" s="4">
        <v>1.0345500000000001</v>
      </c>
      <c r="F45" s="4">
        <v>0</v>
      </c>
      <c r="G45" s="4">
        <v>0</v>
      </c>
      <c r="H45" s="4">
        <v>0</v>
      </c>
      <c r="I45" s="4">
        <v>0</v>
      </c>
      <c r="J45" s="4">
        <v>0.15125</v>
      </c>
      <c r="K45" s="4">
        <v>0.75624999999999998</v>
      </c>
      <c r="L45" s="4">
        <v>5.8141548798980001</v>
      </c>
      <c r="M45" s="41">
        <v>1.9420500000000001</v>
      </c>
      <c r="N45" s="4">
        <v>-3.872104879898</v>
      </c>
      <c r="O45" s="42">
        <v>0.22268068648700001</v>
      </c>
    </row>
    <row r="46" spans="1:15" ht="13.5" thickBot="1" x14ac:dyDescent="0.25">
      <c r="A46" s="50" t="s">
        <v>295</v>
      </c>
      <c r="B46" s="39">
        <v>0</v>
      </c>
      <c r="C46" s="40">
        <v>0</v>
      </c>
      <c r="D46" s="4">
        <v>1.331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1">
        <v>1.331</v>
      </c>
      <c r="N46" s="4">
        <v>1.331</v>
      </c>
      <c r="O46" s="51" t="s">
        <v>69</v>
      </c>
    </row>
    <row r="47" spans="1:15" ht="13.5" thickBot="1" x14ac:dyDescent="0.25">
      <c r="A47" s="50" t="s">
        <v>83</v>
      </c>
      <c r="B47" s="39">
        <v>75.800526352665003</v>
      </c>
      <c r="C47" s="40">
        <v>6.3167105293879997</v>
      </c>
      <c r="D47" s="4">
        <v>4.3896600000000001</v>
      </c>
      <c r="E47" s="4">
        <v>5.6214899999999997</v>
      </c>
      <c r="F47" s="4">
        <v>4.4173999999989997</v>
      </c>
      <c r="G47" s="4">
        <v>3.878329999999</v>
      </c>
      <c r="H47" s="4">
        <v>4.8324699999999998</v>
      </c>
      <c r="I47" s="4">
        <v>6.4383499999989997</v>
      </c>
      <c r="J47" s="4">
        <v>5.4522199999999996</v>
      </c>
      <c r="K47" s="4">
        <v>9.4605599999999992</v>
      </c>
      <c r="L47" s="4">
        <v>50.533684235110002</v>
      </c>
      <c r="M47" s="41">
        <v>44.490479999999998</v>
      </c>
      <c r="N47" s="4">
        <v>-6.0432042351100002</v>
      </c>
      <c r="O47" s="42">
        <v>0.58694157073499997</v>
      </c>
    </row>
    <row r="48" spans="1:15" ht="13.5" thickBot="1" x14ac:dyDescent="0.25">
      <c r="A48" s="45" t="s">
        <v>85</v>
      </c>
      <c r="B48" s="46">
        <v>19.918035863</v>
      </c>
      <c r="C48" s="47">
        <v>1.6598363219159999</v>
      </c>
      <c r="D48" s="3">
        <v>0.29281000000000001</v>
      </c>
      <c r="E48" s="3">
        <v>1.959E-2</v>
      </c>
      <c r="F48" s="3">
        <v>9.8025199999989994</v>
      </c>
      <c r="G48" s="3">
        <v>0</v>
      </c>
      <c r="H48" s="3">
        <v>0</v>
      </c>
      <c r="I48" s="3">
        <v>0.59891999999900003</v>
      </c>
      <c r="J48" s="3">
        <v>0.48351</v>
      </c>
      <c r="K48" s="3">
        <v>1.2302599999999999</v>
      </c>
      <c r="L48" s="3">
        <v>13.278690575333</v>
      </c>
      <c r="M48" s="48">
        <v>12.42761</v>
      </c>
      <c r="N48" s="3">
        <v>-0.85108057533299997</v>
      </c>
      <c r="O48" s="49">
        <v>0.62393752503900002</v>
      </c>
    </row>
    <row r="49" spans="1:15" ht="13.5" thickBot="1" x14ac:dyDescent="0.25">
      <c r="A49" s="50" t="s">
        <v>86</v>
      </c>
      <c r="B49" s="39">
        <v>0</v>
      </c>
      <c r="C49" s="40">
        <v>0</v>
      </c>
      <c r="D49" s="4">
        <v>0.20419999999999999</v>
      </c>
      <c r="E49" s="4">
        <v>0</v>
      </c>
      <c r="F49" s="4">
        <v>0</v>
      </c>
      <c r="G49" s="4">
        <v>0</v>
      </c>
      <c r="H49" s="4">
        <v>0</v>
      </c>
      <c r="I49" s="4">
        <v>0</v>
      </c>
      <c r="J49" s="4">
        <v>7.2840000000000002E-2</v>
      </c>
      <c r="K49" s="4">
        <v>0</v>
      </c>
      <c r="L49" s="4">
        <v>0</v>
      </c>
      <c r="M49" s="41">
        <v>0.27704000000000001</v>
      </c>
      <c r="N49" s="4">
        <v>0.27704000000000001</v>
      </c>
      <c r="O49" s="51" t="s">
        <v>69</v>
      </c>
    </row>
    <row r="50" spans="1:15" ht="13.5" thickBot="1" x14ac:dyDescent="0.25">
      <c r="A50" s="50" t="s">
        <v>87</v>
      </c>
      <c r="B50" s="39">
        <v>0</v>
      </c>
      <c r="C50" s="40">
        <v>0</v>
      </c>
      <c r="D50" s="4">
        <v>0</v>
      </c>
      <c r="E50" s="4">
        <v>0</v>
      </c>
      <c r="F50" s="4">
        <v>0.17952000000000001</v>
      </c>
      <c r="G50" s="4">
        <v>0</v>
      </c>
      <c r="H50" s="4">
        <v>0</v>
      </c>
      <c r="I50" s="4">
        <v>0</v>
      </c>
      <c r="J50" s="4">
        <v>0.41066999999999998</v>
      </c>
      <c r="K50" s="4">
        <v>0.17130000000000001</v>
      </c>
      <c r="L50" s="4">
        <v>0</v>
      </c>
      <c r="M50" s="41">
        <v>0.76149</v>
      </c>
      <c r="N50" s="4">
        <v>0.76149</v>
      </c>
      <c r="O50" s="51" t="s">
        <v>90</v>
      </c>
    </row>
    <row r="51" spans="1:15" ht="13.5" thickBot="1" x14ac:dyDescent="0.25">
      <c r="A51" s="50" t="s">
        <v>297</v>
      </c>
      <c r="B51" s="39">
        <v>3.3703238993690001</v>
      </c>
      <c r="C51" s="40">
        <v>0.28086032494699997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0</v>
      </c>
      <c r="K51" s="4">
        <v>0</v>
      </c>
      <c r="L51" s="4">
        <v>2.2468825995790001</v>
      </c>
      <c r="M51" s="41">
        <v>0</v>
      </c>
      <c r="N51" s="4">
        <v>-2.2468825995790001</v>
      </c>
      <c r="O51" s="42">
        <v>0</v>
      </c>
    </row>
    <row r="52" spans="1:15" ht="13.5" thickBot="1" x14ac:dyDescent="0.25">
      <c r="A52" s="50" t="s">
        <v>298</v>
      </c>
      <c r="B52" s="39">
        <v>0.93918276309299997</v>
      </c>
      <c r="C52" s="40">
        <v>7.8265230256999996E-2</v>
      </c>
      <c r="D52" s="4">
        <v>0</v>
      </c>
      <c r="E52" s="4">
        <v>0</v>
      </c>
      <c r="F52" s="4">
        <v>8.797999999999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0.62612184206199994</v>
      </c>
      <c r="M52" s="41">
        <v>8.797999999999</v>
      </c>
      <c r="N52" s="4">
        <v>8.1718781579369999</v>
      </c>
      <c r="O52" s="42">
        <v>9.3677187718149995</v>
      </c>
    </row>
    <row r="53" spans="1:15" ht="13.5" thickBot="1" x14ac:dyDescent="0.25">
      <c r="A53" s="50" t="s">
        <v>89</v>
      </c>
      <c r="B53" s="39">
        <v>1.5589508133109999</v>
      </c>
      <c r="C53" s="40">
        <v>0.12991256777499999</v>
      </c>
      <c r="D53" s="4">
        <v>0</v>
      </c>
      <c r="E53" s="4">
        <v>0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1.0393005422070001</v>
      </c>
      <c r="M53" s="41">
        <v>0</v>
      </c>
      <c r="N53" s="4">
        <v>-1.0393005422070001</v>
      </c>
      <c r="O53" s="42">
        <v>0</v>
      </c>
    </row>
    <row r="54" spans="1:15" ht="13.5" thickBot="1" x14ac:dyDescent="0.25">
      <c r="A54" s="50" t="s">
        <v>91</v>
      </c>
      <c r="B54" s="39">
        <v>6.185489288696</v>
      </c>
      <c r="C54" s="40">
        <v>0.51545744072400002</v>
      </c>
      <c r="D54" s="4">
        <v>8.8609999999999994E-2</v>
      </c>
      <c r="E54" s="4">
        <v>1.959E-2</v>
      </c>
      <c r="F54" s="4">
        <v>0.82499999999899998</v>
      </c>
      <c r="G54" s="4">
        <v>0</v>
      </c>
      <c r="H54" s="4">
        <v>0</v>
      </c>
      <c r="I54" s="4">
        <v>0.59891999999900003</v>
      </c>
      <c r="J54" s="4">
        <v>0</v>
      </c>
      <c r="K54" s="4">
        <v>1.0589599999999999</v>
      </c>
      <c r="L54" s="4">
        <v>4.1236595257969997</v>
      </c>
      <c r="M54" s="41">
        <v>2.5910799999999998</v>
      </c>
      <c r="N54" s="4">
        <v>-1.5325795257970001</v>
      </c>
      <c r="O54" s="42">
        <v>0.41889653009900002</v>
      </c>
    </row>
    <row r="55" spans="1:15" ht="13.5" thickBot="1" x14ac:dyDescent="0.25">
      <c r="A55" s="50" t="s">
        <v>347</v>
      </c>
      <c r="B55" s="39">
        <v>7.864089098529</v>
      </c>
      <c r="C55" s="40">
        <v>0.65534075821000004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5.242726065686</v>
      </c>
      <c r="M55" s="41">
        <v>0</v>
      </c>
      <c r="N55" s="4">
        <v>-5.242726065686</v>
      </c>
      <c r="O55" s="42">
        <v>0</v>
      </c>
    </row>
    <row r="56" spans="1:15" ht="13.5" thickBot="1" x14ac:dyDescent="0.25">
      <c r="A56" s="45" t="s">
        <v>92</v>
      </c>
      <c r="B56" s="46">
        <v>338.69003225533697</v>
      </c>
      <c r="C56" s="47">
        <v>28.224169354611</v>
      </c>
      <c r="D56" s="3">
        <v>32.089709999999997</v>
      </c>
      <c r="E56" s="3">
        <v>22.447489999999998</v>
      </c>
      <c r="F56" s="3">
        <v>23.109149999999001</v>
      </c>
      <c r="G56" s="3">
        <v>15.891709999999</v>
      </c>
      <c r="H56" s="3">
        <v>20.731750000000002</v>
      </c>
      <c r="I56" s="3">
        <v>14.932359999999001</v>
      </c>
      <c r="J56" s="3">
        <v>18.31531</v>
      </c>
      <c r="K56" s="3">
        <v>24.726040000000001</v>
      </c>
      <c r="L56" s="3">
        <v>225.79335483689101</v>
      </c>
      <c r="M56" s="48">
        <v>172.24351999999999</v>
      </c>
      <c r="N56" s="3">
        <v>-53.549834836891002</v>
      </c>
      <c r="O56" s="49">
        <v>0.50855798398600005</v>
      </c>
    </row>
    <row r="57" spans="1:15" ht="13.5" thickBot="1" x14ac:dyDescent="0.25">
      <c r="A57" s="50" t="s">
        <v>93</v>
      </c>
      <c r="B57" s="39">
        <v>0</v>
      </c>
      <c r="C57" s="40">
        <v>0</v>
      </c>
      <c r="D57" s="4">
        <v>1.6575800000000001</v>
      </c>
      <c r="E57" s="4">
        <v>2.06914</v>
      </c>
      <c r="F57" s="4">
        <v>0.79949999999900001</v>
      </c>
      <c r="G57" s="4">
        <v>0.20161999999899999</v>
      </c>
      <c r="H57" s="4">
        <v>0.31218000000000001</v>
      </c>
      <c r="I57" s="4">
        <v>0.87061999999899997</v>
      </c>
      <c r="J57" s="4">
        <v>0.31218000000000001</v>
      </c>
      <c r="K57" s="4">
        <v>0.62436000000000003</v>
      </c>
      <c r="L57" s="4">
        <v>0</v>
      </c>
      <c r="M57" s="41">
        <v>6.8471799999999998</v>
      </c>
      <c r="N57" s="4">
        <v>6.8471799999999998</v>
      </c>
      <c r="O57" s="51" t="s">
        <v>69</v>
      </c>
    </row>
    <row r="58" spans="1:15" ht="13.5" thickBot="1" x14ac:dyDescent="0.25">
      <c r="A58" s="50" t="s">
        <v>281</v>
      </c>
      <c r="B58" s="39">
        <v>0</v>
      </c>
      <c r="C58" s="40">
        <v>0</v>
      </c>
      <c r="D58" s="4">
        <v>1.1157699999999999</v>
      </c>
      <c r="E58" s="4">
        <v>1.1160000000000001</v>
      </c>
      <c r="F58" s="4">
        <v>1.11514</v>
      </c>
      <c r="G58" s="4">
        <v>1.1160000000000001</v>
      </c>
      <c r="H58" s="4">
        <v>1.1160000000000001</v>
      </c>
      <c r="I58" s="4">
        <v>0</v>
      </c>
      <c r="J58" s="4">
        <v>0</v>
      </c>
      <c r="K58" s="4">
        <v>0</v>
      </c>
      <c r="L58" s="4">
        <v>0</v>
      </c>
      <c r="M58" s="41">
        <v>5.5789099999999996</v>
      </c>
      <c r="N58" s="4">
        <v>5.5789099999999996</v>
      </c>
      <c r="O58" s="51" t="s">
        <v>69</v>
      </c>
    </row>
    <row r="59" spans="1:15" ht="13.5" thickBot="1" x14ac:dyDescent="0.25">
      <c r="A59" s="50" t="s">
        <v>94</v>
      </c>
      <c r="B59" s="39">
        <v>0</v>
      </c>
      <c r="C59" s="40">
        <v>0</v>
      </c>
      <c r="D59" s="4">
        <v>4.8395299999999999</v>
      </c>
      <c r="E59" s="4">
        <v>0</v>
      </c>
      <c r="F59" s="4">
        <v>0</v>
      </c>
      <c r="G59" s="4">
        <v>0</v>
      </c>
      <c r="H59" s="4">
        <v>0</v>
      </c>
      <c r="I59" s="4">
        <v>0</v>
      </c>
      <c r="J59" s="4">
        <v>0</v>
      </c>
      <c r="K59" s="4">
        <v>0</v>
      </c>
      <c r="L59" s="4">
        <v>0</v>
      </c>
      <c r="M59" s="41">
        <v>4.8395299999999999</v>
      </c>
      <c r="N59" s="4">
        <v>4.8395299999999999</v>
      </c>
      <c r="O59" s="51" t="s">
        <v>69</v>
      </c>
    </row>
    <row r="60" spans="1:15" ht="13.5" thickBot="1" x14ac:dyDescent="0.25">
      <c r="A60" s="50" t="s">
        <v>96</v>
      </c>
      <c r="B60" s="39">
        <v>13.853201022243001</v>
      </c>
      <c r="C60" s="40">
        <v>1.15443341852</v>
      </c>
      <c r="D60" s="4">
        <v>0.67639000000000005</v>
      </c>
      <c r="E60" s="4">
        <v>0.78725999999999996</v>
      </c>
      <c r="F60" s="4">
        <v>0.98206999999900002</v>
      </c>
      <c r="G60" s="4">
        <v>1.05307</v>
      </c>
      <c r="H60" s="4">
        <v>1.089</v>
      </c>
      <c r="I60" s="4">
        <v>0.77031999999900003</v>
      </c>
      <c r="J60" s="4">
        <v>0.57474999999999998</v>
      </c>
      <c r="K60" s="4">
        <v>2.0758399999999999</v>
      </c>
      <c r="L60" s="4">
        <v>9.2354673481620004</v>
      </c>
      <c r="M60" s="41">
        <v>8.0086999999999993</v>
      </c>
      <c r="N60" s="4">
        <v>-1.2267673481620001</v>
      </c>
      <c r="O60" s="42">
        <v>0.57811187371999995</v>
      </c>
    </row>
    <row r="61" spans="1:15" ht="13.5" thickBot="1" x14ac:dyDescent="0.25">
      <c r="A61" s="50" t="s">
        <v>97</v>
      </c>
      <c r="B61" s="39">
        <v>5</v>
      </c>
      <c r="C61" s="40">
        <v>0.416666666666</v>
      </c>
      <c r="D61" s="4">
        <v>0.12867999999999999</v>
      </c>
      <c r="E61" s="4">
        <v>0.44666</v>
      </c>
      <c r="F61" s="4">
        <v>8.5789999999E-2</v>
      </c>
      <c r="G61" s="4">
        <v>8.5789999999E-2</v>
      </c>
      <c r="H61" s="4">
        <v>8.5790000000000005E-2</v>
      </c>
      <c r="I61" s="4">
        <v>0</v>
      </c>
      <c r="J61" s="4">
        <v>0.38606000000000001</v>
      </c>
      <c r="K61" s="4">
        <v>0.38606000000000001</v>
      </c>
      <c r="L61" s="4">
        <v>3.333333333333</v>
      </c>
      <c r="M61" s="41">
        <v>1.60483</v>
      </c>
      <c r="N61" s="4">
        <v>-1.728503333333</v>
      </c>
      <c r="O61" s="42">
        <v>0.32096599999999997</v>
      </c>
    </row>
    <row r="62" spans="1:15" ht="13.5" thickBot="1" x14ac:dyDescent="0.25">
      <c r="A62" s="50" t="s">
        <v>98</v>
      </c>
      <c r="B62" s="39">
        <v>319.83683123309402</v>
      </c>
      <c r="C62" s="40">
        <v>26.653069269424002</v>
      </c>
      <c r="D62" s="4">
        <v>23.671759999999999</v>
      </c>
      <c r="E62" s="4">
        <v>18.02843</v>
      </c>
      <c r="F62" s="4">
        <v>20.126650000000001</v>
      </c>
      <c r="G62" s="4">
        <v>13.435229999999001</v>
      </c>
      <c r="H62" s="4">
        <v>18.128779999999999</v>
      </c>
      <c r="I62" s="4">
        <v>13.29142</v>
      </c>
      <c r="J62" s="4">
        <v>17.04232</v>
      </c>
      <c r="K62" s="4">
        <v>21.639779999999998</v>
      </c>
      <c r="L62" s="4">
        <v>213.22455415539599</v>
      </c>
      <c r="M62" s="41">
        <v>145.36437000000001</v>
      </c>
      <c r="N62" s="4">
        <v>-67.860184155395004</v>
      </c>
      <c r="O62" s="42">
        <v>0.45449540454600001</v>
      </c>
    </row>
    <row r="63" spans="1:15" ht="13.5" thickBot="1" x14ac:dyDescent="0.25">
      <c r="A63" s="45" t="s">
        <v>269</v>
      </c>
      <c r="B63" s="46">
        <v>0</v>
      </c>
      <c r="C63" s="47">
        <v>0</v>
      </c>
      <c r="D63" s="3">
        <v>0</v>
      </c>
      <c r="E63" s="3">
        <v>0</v>
      </c>
      <c r="F63" s="3">
        <v>0</v>
      </c>
      <c r="G63" s="3">
        <v>0</v>
      </c>
      <c r="H63" s="3">
        <v>0</v>
      </c>
      <c r="I63" s="3">
        <v>0.39899999999899999</v>
      </c>
      <c r="J63" s="3">
        <v>0</v>
      </c>
      <c r="K63" s="3">
        <v>0</v>
      </c>
      <c r="L63" s="3">
        <v>0</v>
      </c>
      <c r="M63" s="48">
        <v>0.39899999999899999</v>
      </c>
      <c r="N63" s="3">
        <v>0.39899999999899999</v>
      </c>
      <c r="O63" s="55" t="s">
        <v>69</v>
      </c>
    </row>
    <row r="64" spans="1:15" ht="13.5" thickBot="1" x14ac:dyDescent="0.25">
      <c r="A64" s="50" t="s">
        <v>270</v>
      </c>
      <c r="B64" s="39">
        <v>0</v>
      </c>
      <c r="C64" s="40">
        <v>0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0.39899999999899999</v>
      </c>
      <c r="J64" s="4">
        <v>0</v>
      </c>
      <c r="K64" s="4">
        <v>0</v>
      </c>
      <c r="L64" s="4">
        <v>0</v>
      </c>
      <c r="M64" s="41">
        <v>0.39899999999899999</v>
      </c>
      <c r="N64" s="4">
        <v>0.39899999999899999</v>
      </c>
      <c r="O64" s="51" t="s">
        <v>69</v>
      </c>
    </row>
    <row r="65" spans="1:15" ht="13.5" thickBot="1" x14ac:dyDescent="0.25">
      <c r="A65" s="44" t="s">
        <v>99</v>
      </c>
      <c r="B65" s="39">
        <v>641.97288745732806</v>
      </c>
      <c r="C65" s="40">
        <v>53.497740621444002</v>
      </c>
      <c r="D65" s="4">
        <v>76.664000000000001</v>
      </c>
      <c r="E65" s="4">
        <v>60.55</v>
      </c>
      <c r="F65" s="4">
        <v>57.835999999998997</v>
      </c>
      <c r="G65" s="4">
        <v>50.280999999998997</v>
      </c>
      <c r="H65" s="4">
        <v>47.652000000000001</v>
      </c>
      <c r="I65" s="4">
        <v>40.918999999999002</v>
      </c>
      <c r="J65" s="4">
        <v>41.011000000000003</v>
      </c>
      <c r="K65" s="4">
        <v>40.353000000000002</v>
      </c>
      <c r="L65" s="4">
        <v>427.98192497155202</v>
      </c>
      <c r="M65" s="41">
        <v>415.26600000000002</v>
      </c>
      <c r="N65" s="4">
        <v>-12.715924971552001</v>
      </c>
      <c r="O65" s="42">
        <v>0.64685909344900006</v>
      </c>
    </row>
    <row r="66" spans="1:15" ht="13.5" thickBot="1" x14ac:dyDescent="0.25">
      <c r="A66" s="45" t="s">
        <v>100</v>
      </c>
      <c r="B66" s="46">
        <v>641.97288745732806</v>
      </c>
      <c r="C66" s="47">
        <v>53.497740621444002</v>
      </c>
      <c r="D66" s="3">
        <v>76.664000000000001</v>
      </c>
      <c r="E66" s="3">
        <v>60.55</v>
      </c>
      <c r="F66" s="3">
        <v>57.835999999998997</v>
      </c>
      <c r="G66" s="3">
        <v>50.280999999998997</v>
      </c>
      <c r="H66" s="3">
        <v>47.652000000000001</v>
      </c>
      <c r="I66" s="3">
        <v>40.918999999999002</v>
      </c>
      <c r="J66" s="3">
        <v>41.011000000000003</v>
      </c>
      <c r="K66" s="3">
        <v>40.353000000000002</v>
      </c>
      <c r="L66" s="3">
        <v>427.98192497155202</v>
      </c>
      <c r="M66" s="48">
        <v>415.26600000000002</v>
      </c>
      <c r="N66" s="3">
        <v>-12.715924971552001</v>
      </c>
      <c r="O66" s="49">
        <v>0.64685909344900006</v>
      </c>
    </row>
    <row r="67" spans="1:15" ht="13.5" thickBot="1" x14ac:dyDescent="0.25">
      <c r="A67" s="50" t="s">
        <v>101</v>
      </c>
      <c r="B67" s="39">
        <v>130.23026573457599</v>
      </c>
      <c r="C67" s="40">
        <v>10.852522144548001</v>
      </c>
      <c r="D67" s="4">
        <v>16.931999999999999</v>
      </c>
      <c r="E67" s="4">
        <v>14.733000000000001</v>
      </c>
      <c r="F67" s="4">
        <v>15.991</v>
      </c>
      <c r="G67" s="4">
        <v>14.888999999998999</v>
      </c>
      <c r="H67" s="4">
        <v>15.026</v>
      </c>
      <c r="I67" s="4">
        <v>18.403999999999002</v>
      </c>
      <c r="J67" s="4">
        <v>16.754000000000001</v>
      </c>
      <c r="K67" s="4">
        <v>17.477</v>
      </c>
      <c r="L67" s="4">
        <v>86.820177156384005</v>
      </c>
      <c r="M67" s="41">
        <v>130.20599999999999</v>
      </c>
      <c r="N67" s="4">
        <v>43.385822843615003</v>
      </c>
      <c r="O67" s="42">
        <v>0.99981367054299997</v>
      </c>
    </row>
    <row r="68" spans="1:15" ht="13.5" thickBot="1" x14ac:dyDescent="0.25">
      <c r="A68" s="50" t="s">
        <v>102</v>
      </c>
      <c r="B68" s="39">
        <v>181.189620506202</v>
      </c>
      <c r="C68" s="40">
        <v>15.099135042183001</v>
      </c>
      <c r="D68" s="4">
        <v>18.768999999999998</v>
      </c>
      <c r="E68" s="4">
        <v>13.278</v>
      </c>
      <c r="F68" s="4">
        <v>13.846</v>
      </c>
      <c r="G68" s="4">
        <v>15.146999999999</v>
      </c>
      <c r="H68" s="4">
        <v>13.917999999999999</v>
      </c>
      <c r="I68" s="4">
        <v>12.827</v>
      </c>
      <c r="J68" s="4">
        <v>14.393000000000001</v>
      </c>
      <c r="K68" s="4">
        <v>13.106999999999999</v>
      </c>
      <c r="L68" s="4">
        <v>120.793080337468</v>
      </c>
      <c r="M68" s="41">
        <v>115.285</v>
      </c>
      <c r="N68" s="4">
        <v>-5.5080803374679999</v>
      </c>
      <c r="O68" s="42">
        <v>0.63626713096400001</v>
      </c>
    </row>
    <row r="69" spans="1:15" ht="13.5" thickBot="1" x14ac:dyDescent="0.25">
      <c r="A69" s="50" t="s">
        <v>103</v>
      </c>
      <c r="B69" s="39">
        <v>330.55300121655</v>
      </c>
      <c r="C69" s="40">
        <v>27.546083434711999</v>
      </c>
      <c r="D69" s="4">
        <v>40.963000000000001</v>
      </c>
      <c r="E69" s="4">
        <v>32.539000000000001</v>
      </c>
      <c r="F69" s="4">
        <v>27.998999999999</v>
      </c>
      <c r="G69" s="4">
        <v>20.244999999998999</v>
      </c>
      <c r="H69" s="4">
        <v>18.707999999999998</v>
      </c>
      <c r="I69" s="4">
        <v>9.6879999999990005</v>
      </c>
      <c r="J69" s="4">
        <v>9.8640000000000008</v>
      </c>
      <c r="K69" s="4">
        <v>9.7690000000000001</v>
      </c>
      <c r="L69" s="4">
        <v>220.3686674777</v>
      </c>
      <c r="M69" s="41">
        <v>169.77500000000001</v>
      </c>
      <c r="N69" s="4">
        <v>-50.593667477699</v>
      </c>
      <c r="O69" s="42">
        <v>0.51360901088499999</v>
      </c>
    </row>
    <row r="70" spans="1:15" ht="13.5" thickBot="1" x14ac:dyDescent="0.25">
      <c r="A70" s="52" t="s">
        <v>104</v>
      </c>
      <c r="B70" s="46">
        <v>657.775008041001</v>
      </c>
      <c r="C70" s="47">
        <v>54.814584003416002</v>
      </c>
      <c r="D70" s="3">
        <v>85.211659999999995</v>
      </c>
      <c r="E70" s="3">
        <v>59.508569999999999</v>
      </c>
      <c r="F70" s="3">
        <v>83.495859999998999</v>
      </c>
      <c r="G70" s="3">
        <v>110.40345000000001</v>
      </c>
      <c r="H70" s="3">
        <v>100.60881999999999</v>
      </c>
      <c r="I70" s="3">
        <v>90.456179999998994</v>
      </c>
      <c r="J70" s="3">
        <v>140.94541000000001</v>
      </c>
      <c r="K70" s="3">
        <v>118.38771</v>
      </c>
      <c r="L70" s="3">
        <v>438.51667202733398</v>
      </c>
      <c r="M70" s="48">
        <v>789.01765999999895</v>
      </c>
      <c r="N70" s="3">
        <v>350.50098797266497</v>
      </c>
      <c r="O70" s="49">
        <v>1.1995251421140001</v>
      </c>
    </row>
    <row r="71" spans="1:15" ht="13.5" thickBot="1" x14ac:dyDescent="0.25">
      <c r="A71" s="44" t="s">
        <v>105</v>
      </c>
      <c r="B71" s="39">
        <v>118.710008229479</v>
      </c>
      <c r="C71" s="40">
        <v>9.8925006857890008</v>
      </c>
      <c r="D71" s="4">
        <v>8.6030999999999995</v>
      </c>
      <c r="E71" s="4">
        <v>0.2</v>
      </c>
      <c r="F71" s="4">
        <v>4.1839999999990001</v>
      </c>
      <c r="G71" s="4">
        <v>4.3259999999990004</v>
      </c>
      <c r="H71" s="4">
        <v>10.03815</v>
      </c>
      <c r="I71" s="4">
        <v>12.673920000000001</v>
      </c>
      <c r="J71" s="4">
        <v>3.63</v>
      </c>
      <c r="K71" s="4">
        <v>2.8410799999999998</v>
      </c>
      <c r="L71" s="4">
        <v>79.140005486318998</v>
      </c>
      <c r="M71" s="41">
        <v>46.496250000000003</v>
      </c>
      <c r="N71" s="4">
        <v>-32.643755486319002</v>
      </c>
      <c r="O71" s="42">
        <v>0.39167927534899999</v>
      </c>
    </row>
    <row r="72" spans="1:15" ht="13.5" thickBot="1" x14ac:dyDescent="0.25">
      <c r="A72" s="53" t="s">
        <v>106</v>
      </c>
      <c r="B72" s="39">
        <v>118.710008229479</v>
      </c>
      <c r="C72" s="40">
        <v>9.8925006857890008</v>
      </c>
      <c r="D72" s="4">
        <v>8.6030999999999995</v>
      </c>
      <c r="E72" s="4">
        <v>0.2</v>
      </c>
      <c r="F72" s="4">
        <v>4.1839999999990001</v>
      </c>
      <c r="G72" s="4">
        <v>4.3259999999990004</v>
      </c>
      <c r="H72" s="4">
        <v>10.03815</v>
      </c>
      <c r="I72" s="4">
        <v>12.673920000000001</v>
      </c>
      <c r="J72" s="4">
        <v>3.63</v>
      </c>
      <c r="K72" s="4">
        <v>2.8410799999999998</v>
      </c>
      <c r="L72" s="4">
        <v>79.140005486318998</v>
      </c>
      <c r="M72" s="41">
        <v>46.496250000000003</v>
      </c>
      <c r="N72" s="4">
        <v>-32.643755486319002</v>
      </c>
      <c r="O72" s="42">
        <v>0.39167927534899999</v>
      </c>
    </row>
    <row r="73" spans="1:15" ht="13.5" thickBot="1" x14ac:dyDescent="0.25">
      <c r="A73" s="50" t="s">
        <v>299</v>
      </c>
      <c r="B73" s="39">
        <v>62.079486551896998</v>
      </c>
      <c r="C73" s="40">
        <v>5.1732905459909997</v>
      </c>
      <c r="D73" s="4">
        <v>8.6030999999999995</v>
      </c>
      <c r="E73" s="4">
        <v>0</v>
      </c>
      <c r="F73" s="4">
        <v>4.1839999999990001</v>
      </c>
      <c r="G73" s="4">
        <v>4.3259999999990004</v>
      </c>
      <c r="H73" s="4">
        <v>5.3730000000000002</v>
      </c>
      <c r="I73" s="4">
        <v>6.3040999999989999</v>
      </c>
      <c r="J73" s="4">
        <v>0</v>
      </c>
      <c r="K73" s="4">
        <v>0</v>
      </c>
      <c r="L73" s="4">
        <v>41.386324367931003</v>
      </c>
      <c r="M73" s="41">
        <v>28.790199999999999</v>
      </c>
      <c r="N73" s="4">
        <v>-12.596124367931001</v>
      </c>
      <c r="O73" s="42">
        <v>0.46376350061999999</v>
      </c>
    </row>
    <row r="74" spans="1:15" ht="13.5" thickBot="1" x14ac:dyDescent="0.25">
      <c r="A74" s="50" t="s">
        <v>300</v>
      </c>
      <c r="B74" s="39">
        <v>0.72417944223700004</v>
      </c>
      <c r="C74" s="40">
        <v>6.0348286852999998E-2</v>
      </c>
      <c r="D74" s="4">
        <v>0</v>
      </c>
      <c r="E74" s="4">
        <v>0.2</v>
      </c>
      <c r="F74" s="4">
        <v>0</v>
      </c>
      <c r="G74" s="4">
        <v>0</v>
      </c>
      <c r="H74" s="4">
        <v>2.3260000000000001</v>
      </c>
      <c r="I74" s="4">
        <v>6.0285999999989999</v>
      </c>
      <c r="J74" s="4">
        <v>0</v>
      </c>
      <c r="K74" s="4">
        <v>2.8410799999999998</v>
      </c>
      <c r="L74" s="4">
        <v>0.48278629482500002</v>
      </c>
      <c r="M74" s="41">
        <v>11.39568</v>
      </c>
      <c r="N74" s="4">
        <v>10.912893705174</v>
      </c>
      <c r="O74" s="42">
        <v>15.735989363054999</v>
      </c>
    </row>
    <row r="75" spans="1:15" ht="13.5" thickBot="1" x14ac:dyDescent="0.25">
      <c r="A75" s="50" t="s">
        <v>109</v>
      </c>
      <c r="B75" s="39">
        <v>16.233822634368</v>
      </c>
      <c r="C75" s="40">
        <v>1.352818552864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3.63</v>
      </c>
      <c r="K75" s="4">
        <v>0</v>
      </c>
      <c r="L75" s="4">
        <v>10.822548422912</v>
      </c>
      <c r="M75" s="41">
        <v>3.63</v>
      </c>
      <c r="N75" s="4">
        <v>-7.192548422912</v>
      </c>
      <c r="O75" s="42">
        <v>0.22360722312600001</v>
      </c>
    </row>
    <row r="76" spans="1:15" ht="13.5" thickBot="1" x14ac:dyDescent="0.25">
      <c r="A76" s="50" t="s">
        <v>110</v>
      </c>
      <c r="B76" s="39">
        <v>24.764506080335</v>
      </c>
      <c r="C76" s="40">
        <v>2.0637088400270001</v>
      </c>
      <c r="D76" s="4">
        <v>0</v>
      </c>
      <c r="E76" s="4">
        <v>0</v>
      </c>
      <c r="F76" s="4">
        <v>0</v>
      </c>
      <c r="G76" s="4">
        <v>0</v>
      </c>
      <c r="H76" s="4">
        <v>2.3391500000000001</v>
      </c>
      <c r="I76" s="4">
        <v>0.34121999999899999</v>
      </c>
      <c r="J76" s="4">
        <v>0</v>
      </c>
      <c r="K76" s="4">
        <v>0</v>
      </c>
      <c r="L76" s="4">
        <v>16.509670720222999</v>
      </c>
      <c r="M76" s="41">
        <v>2.6803699999999999</v>
      </c>
      <c r="N76" s="4">
        <v>-13.829300720222999</v>
      </c>
      <c r="O76" s="42">
        <v>0.10823434116900001</v>
      </c>
    </row>
    <row r="77" spans="1:15" ht="13.5" thickBot="1" x14ac:dyDescent="0.25">
      <c r="A77" s="50" t="s">
        <v>348</v>
      </c>
      <c r="B77" s="39">
        <v>0.64829007143200001</v>
      </c>
      <c r="C77" s="40">
        <v>5.4024172618999999E-2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0</v>
      </c>
      <c r="J77" s="4">
        <v>0</v>
      </c>
      <c r="K77" s="4">
        <v>0</v>
      </c>
      <c r="L77" s="4">
        <v>0.43219338095499998</v>
      </c>
      <c r="M77" s="41">
        <v>0</v>
      </c>
      <c r="N77" s="4">
        <v>-0.43219338095499998</v>
      </c>
      <c r="O77" s="42">
        <v>0</v>
      </c>
    </row>
    <row r="78" spans="1:15" ht="13.5" thickBot="1" x14ac:dyDescent="0.25">
      <c r="A78" s="50" t="s">
        <v>349</v>
      </c>
      <c r="B78" s="39">
        <v>10.767546277972</v>
      </c>
      <c r="C78" s="40">
        <v>0.89729552316399996</v>
      </c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7.178364185315</v>
      </c>
      <c r="M78" s="41">
        <v>0</v>
      </c>
      <c r="N78" s="4">
        <v>-7.178364185315</v>
      </c>
      <c r="O78" s="42">
        <v>0</v>
      </c>
    </row>
    <row r="79" spans="1:15" ht="13.5" thickBot="1" x14ac:dyDescent="0.25">
      <c r="A79" s="50" t="s">
        <v>350</v>
      </c>
      <c r="B79" s="39">
        <v>3.4921771712340002</v>
      </c>
      <c r="C79" s="40">
        <v>0.29101476426900003</v>
      </c>
      <c r="D79" s="4">
        <v>0</v>
      </c>
      <c r="E79" s="4">
        <v>0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  <c r="K79" s="4">
        <v>0</v>
      </c>
      <c r="L79" s="4">
        <v>2.3281181141560001</v>
      </c>
      <c r="M79" s="41">
        <v>0</v>
      </c>
      <c r="N79" s="4">
        <v>-2.3281181141560001</v>
      </c>
      <c r="O79" s="42">
        <v>0</v>
      </c>
    </row>
    <row r="80" spans="1:15" ht="13.5" thickBot="1" x14ac:dyDescent="0.25">
      <c r="A80" s="54" t="s">
        <v>111</v>
      </c>
      <c r="B80" s="46">
        <v>0</v>
      </c>
      <c r="C80" s="47">
        <v>0</v>
      </c>
      <c r="D80" s="3">
        <v>3.395</v>
      </c>
      <c r="E80" s="3">
        <v>0.25</v>
      </c>
      <c r="F80" s="3">
        <v>15.951000000000001</v>
      </c>
      <c r="G80" s="3">
        <v>8.0359999999989995</v>
      </c>
      <c r="H80" s="3">
        <v>4.2619999999999996</v>
      </c>
      <c r="I80" s="3">
        <v>2.256999999999</v>
      </c>
      <c r="J80" s="3">
        <v>0</v>
      </c>
      <c r="K80" s="3">
        <v>0</v>
      </c>
      <c r="L80" s="3">
        <v>0</v>
      </c>
      <c r="M80" s="48">
        <v>34.150999999999001</v>
      </c>
      <c r="N80" s="3">
        <v>34.150999999999001</v>
      </c>
      <c r="O80" s="55" t="s">
        <v>69</v>
      </c>
    </row>
    <row r="81" spans="1:15" ht="13.5" thickBot="1" x14ac:dyDescent="0.25">
      <c r="A81" s="45" t="s">
        <v>112</v>
      </c>
      <c r="B81" s="46">
        <v>0</v>
      </c>
      <c r="C81" s="47">
        <v>0</v>
      </c>
      <c r="D81" s="3">
        <v>3.395</v>
      </c>
      <c r="E81" s="3">
        <v>0.25</v>
      </c>
      <c r="F81" s="3">
        <v>15.951000000000001</v>
      </c>
      <c r="G81" s="3">
        <v>8.0359999999989995</v>
      </c>
      <c r="H81" s="3">
        <v>4.2619999999999996</v>
      </c>
      <c r="I81" s="3">
        <v>2.256999999999</v>
      </c>
      <c r="J81" s="3">
        <v>0</v>
      </c>
      <c r="K81" s="3">
        <v>0</v>
      </c>
      <c r="L81" s="3">
        <v>0</v>
      </c>
      <c r="M81" s="48">
        <v>34.150999999999001</v>
      </c>
      <c r="N81" s="3">
        <v>34.150999999999001</v>
      </c>
      <c r="O81" s="55" t="s">
        <v>69</v>
      </c>
    </row>
    <row r="82" spans="1:15" ht="13.5" thickBot="1" x14ac:dyDescent="0.25">
      <c r="A82" s="50" t="s">
        <v>113</v>
      </c>
      <c r="B82" s="39">
        <v>0</v>
      </c>
      <c r="C82" s="40">
        <v>0</v>
      </c>
      <c r="D82" s="4">
        <v>3.395</v>
      </c>
      <c r="E82" s="4">
        <v>0.25</v>
      </c>
      <c r="F82" s="4">
        <v>15.951000000000001</v>
      </c>
      <c r="G82" s="4">
        <v>8.0359999999989995</v>
      </c>
      <c r="H82" s="4">
        <v>4.2619999999999996</v>
      </c>
      <c r="I82" s="4">
        <v>2.256999999999</v>
      </c>
      <c r="J82" s="4">
        <v>0</v>
      </c>
      <c r="K82" s="4">
        <v>0</v>
      </c>
      <c r="L82" s="4">
        <v>0</v>
      </c>
      <c r="M82" s="41">
        <v>34.150999999999001</v>
      </c>
      <c r="N82" s="4">
        <v>34.150999999999001</v>
      </c>
      <c r="O82" s="51" t="s">
        <v>69</v>
      </c>
    </row>
    <row r="83" spans="1:15" ht="13.5" thickBot="1" x14ac:dyDescent="0.25">
      <c r="A83" s="44" t="s">
        <v>116</v>
      </c>
      <c r="B83" s="39">
        <v>539.06499981152194</v>
      </c>
      <c r="C83" s="40">
        <v>44.922083317625997</v>
      </c>
      <c r="D83" s="4">
        <v>73.213560000000001</v>
      </c>
      <c r="E83" s="4">
        <v>59.058570000000003</v>
      </c>
      <c r="F83" s="4">
        <v>63.360859999999001</v>
      </c>
      <c r="G83" s="4">
        <v>98.041449999999003</v>
      </c>
      <c r="H83" s="4">
        <v>86.308670000000006</v>
      </c>
      <c r="I83" s="4">
        <v>75.525259999998994</v>
      </c>
      <c r="J83" s="4">
        <v>137.31541000000001</v>
      </c>
      <c r="K83" s="4">
        <v>115.54662999999999</v>
      </c>
      <c r="L83" s="4">
        <v>359.37666654101503</v>
      </c>
      <c r="M83" s="41">
        <v>708.37040999999999</v>
      </c>
      <c r="N83" s="4">
        <v>348.99374345898502</v>
      </c>
      <c r="O83" s="42">
        <v>1.3140723479500001</v>
      </c>
    </row>
    <row r="84" spans="1:15" ht="13.5" thickBot="1" x14ac:dyDescent="0.25">
      <c r="A84" s="45" t="s">
        <v>117</v>
      </c>
      <c r="B84" s="46">
        <v>4.5016961446549999</v>
      </c>
      <c r="C84" s="47">
        <v>0.375141345387</v>
      </c>
      <c r="D84" s="3">
        <v>5.0270000000000002E-2</v>
      </c>
      <c r="E84" s="3">
        <v>0.32602999999999999</v>
      </c>
      <c r="F84" s="3">
        <v>0.32602999999900001</v>
      </c>
      <c r="G84" s="3">
        <v>0.29581999999899999</v>
      </c>
      <c r="H84" s="3">
        <v>0.31847999999999999</v>
      </c>
      <c r="I84" s="3">
        <v>0.27497999999900002</v>
      </c>
      <c r="J84" s="3">
        <v>-9.0429999999999996E-2</v>
      </c>
      <c r="K84" s="3">
        <v>0.18362999999999999</v>
      </c>
      <c r="L84" s="3">
        <v>3.0011307631030002</v>
      </c>
      <c r="M84" s="48">
        <v>1.6848099999999999</v>
      </c>
      <c r="N84" s="3">
        <v>-1.3163207631030001</v>
      </c>
      <c r="O84" s="49">
        <v>0.37426115531999998</v>
      </c>
    </row>
    <row r="85" spans="1:15" ht="13.5" thickBot="1" x14ac:dyDescent="0.25">
      <c r="A85" s="50" t="s">
        <v>118</v>
      </c>
      <c r="B85" s="39">
        <v>4.5016961446549999</v>
      </c>
      <c r="C85" s="40">
        <v>0.375141345387</v>
      </c>
      <c r="D85" s="4">
        <v>5.0270000000000002E-2</v>
      </c>
      <c r="E85" s="4">
        <v>0.32602999999999999</v>
      </c>
      <c r="F85" s="4">
        <v>0.32602999999900001</v>
      </c>
      <c r="G85" s="4">
        <v>0.29581999999899999</v>
      </c>
      <c r="H85" s="4">
        <v>0.31847999999999999</v>
      </c>
      <c r="I85" s="4">
        <v>0.27497999999900002</v>
      </c>
      <c r="J85" s="4">
        <v>-9.0429999999999996E-2</v>
      </c>
      <c r="K85" s="4">
        <v>0.18362999999999999</v>
      </c>
      <c r="L85" s="4">
        <v>3.0011307631030002</v>
      </c>
      <c r="M85" s="41">
        <v>1.6848099999999999</v>
      </c>
      <c r="N85" s="4">
        <v>-1.3163207631030001</v>
      </c>
      <c r="O85" s="42">
        <v>0.37426115531999998</v>
      </c>
    </row>
    <row r="86" spans="1:15" ht="13.5" thickBot="1" x14ac:dyDescent="0.25">
      <c r="A86" s="45" t="s">
        <v>119</v>
      </c>
      <c r="B86" s="46">
        <v>54.575676104491002</v>
      </c>
      <c r="C86" s="47">
        <v>4.5479730087070003</v>
      </c>
      <c r="D86" s="3">
        <v>14.11041</v>
      </c>
      <c r="E86" s="3">
        <v>0</v>
      </c>
      <c r="F86" s="3">
        <v>1.3053600000000001</v>
      </c>
      <c r="G86" s="3">
        <v>9.4499999999989992</v>
      </c>
      <c r="H86" s="3">
        <v>0</v>
      </c>
      <c r="I86" s="3">
        <v>1.0790299999999999</v>
      </c>
      <c r="J86" s="3">
        <v>8.8700200000000002</v>
      </c>
      <c r="K86" s="3">
        <v>6.7654699999999997</v>
      </c>
      <c r="L86" s="3">
        <v>36.383784069660997</v>
      </c>
      <c r="M86" s="48">
        <v>41.580289999999998</v>
      </c>
      <c r="N86" s="3">
        <v>5.1965059303379997</v>
      </c>
      <c r="O86" s="49">
        <v>0.761883186208</v>
      </c>
    </row>
    <row r="87" spans="1:15" ht="13.5" thickBot="1" x14ac:dyDescent="0.25">
      <c r="A87" s="50" t="s">
        <v>120</v>
      </c>
      <c r="B87" s="39">
        <v>44.999999999998998</v>
      </c>
      <c r="C87" s="40">
        <v>3.7499999999989999</v>
      </c>
      <c r="D87" s="4">
        <v>11.07</v>
      </c>
      <c r="E87" s="4">
        <v>0</v>
      </c>
      <c r="F87" s="4">
        <v>0</v>
      </c>
      <c r="G87" s="4">
        <v>9.4499999999989992</v>
      </c>
      <c r="H87" s="4">
        <v>0</v>
      </c>
      <c r="I87" s="4">
        <v>0</v>
      </c>
      <c r="J87" s="4">
        <v>8.2349999999999994</v>
      </c>
      <c r="K87" s="4">
        <v>0.58499999999999996</v>
      </c>
      <c r="L87" s="4">
        <v>29.999999999999002</v>
      </c>
      <c r="M87" s="41">
        <v>29.34</v>
      </c>
      <c r="N87" s="4">
        <v>-0.65999999999900005</v>
      </c>
      <c r="O87" s="42">
        <v>0.65200000000000002</v>
      </c>
    </row>
    <row r="88" spans="1:15" ht="13.5" thickBot="1" x14ac:dyDescent="0.25">
      <c r="A88" s="50" t="s">
        <v>121</v>
      </c>
      <c r="B88" s="39">
        <v>9.5756761044920005</v>
      </c>
      <c r="C88" s="40">
        <v>0.79797300870700005</v>
      </c>
      <c r="D88" s="4">
        <v>3.0404100000000001</v>
      </c>
      <c r="E88" s="4">
        <v>0</v>
      </c>
      <c r="F88" s="4">
        <v>1.3053600000000001</v>
      </c>
      <c r="G88" s="4">
        <v>0</v>
      </c>
      <c r="H88" s="4">
        <v>0</v>
      </c>
      <c r="I88" s="4">
        <v>1.0790299999999999</v>
      </c>
      <c r="J88" s="4">
        <v>0.63502000000000003</v>
      </c>
      <c r="K88" s="4">
        <v>6.1804699999999997</v>
      </c>
      <c r="L88" s="4">
        <v>6.383784069661</v>
      </c>
      <c r="M88" s="41">
        <v>12.24029</v>
      </c>
      <c r="N88" s="4">
        <v>5.8565059303379998</v>
      </c>
      <c r="O88" s="42">
        <v>1.2782690085199999</v>
      </c>
    </row>
    <row r="89" spans="1:15" ht="13.5" thickBot="1" x14ac:dyDescent="0.25">
      <c r="A89" s="45" t="s">
        <v>122</v>
      </c>
      <c r="B89" s="46">
        <v>305.37945207046698</v>
      </c>
      <c r="C89" s="47">
        <v>25.448287672538001</v>
      </c>
      <c r="D89" s="3">
        <v>54.294580000000003</v>
      </c>
      <c r="E89" s="3">
        <v>58.6327</v>
      </c>
      <c r="F89" s="3">
        <v>58.134949999999002</v>
      </c>
      <c r="G89" s="3">
        <v>78.458699999998998</v>
      </c>
      <c r="H89" s="3">
        <v>77.128320000000002</v>
      </c>
      <c r="I89" s="3">
        <v>73.971569999999005</v>
      </c>
      <c r="J89" s="3">
        <v>100.34058</v>
      </c>
      <c r="K89" s="3">
        <v>107.12313</v>
      </c>
      <c r="L89" s="3">
        <v>203.58630138031199</v>
      </c>
      <c r="M89" s="48">
        <v>608.08452999999997</v>
      </c>
      <c r="N89" s="3">
        <v>404.49822861968801</v>
      </c>
      <c r="O89" s="49">
        <v>1.991242455499</v>
      </c>
    </row>
    <row r="90" spans="1:15" ht="13.5" thickBot="1" x14ac:dyDescent="0.25">
      <c r="A90" s="50" t="s">
        <v>123</v>
      </c>
      <c r="B90" s="39">
        <v>266.39999999999998</v>
      </c>
      <c r="C90" s="40">
        <v>22.2</v>
      </c>
      <c r="D90" s="4">
        <v>0</v>
      </c>
      <c r="E90" s="4">
        <v>0</v>
      </c>
      <c r="F90" s="4">
        <v>0</v>
      </c>
      <c r="G90" s="4">
        <v>0</v>
      </c>
      <c r="H90" s="4">
        <v>57.092170000000003</v>
      </c>
      <c r="I90" s="4">
        <v>57.092169999999001</v>
      </c>
      <c r="J90" s="4">
        <v>57.092170000000003</v>
      </c>
      <c r="K90" s="4">
        <v>57.092170000000003</v>
      </c>
      <c r="L90" s="4">
        <v>177.6</v>
      </c>
      <c r="M90" s="41">
        <v>228.36868000000001</v>
      </c>
      <c r="N90" s="4">
        <v>50.768679999999001</v>
      </c>
      <c r="O90" s="42">
        <v>0.85723978978899995</v>
      </c>
    </row>
    <row r="91" spans="1:15" ht="13.5" thickBot="1" x14ac:dyDescent="0.25">
      <c r="A91" s="50" t="s">
        <v>124</v>
      </c>
      <c r="B91" s="39">
        <v>0</v>
      </c>
      <c r="C91" s="40">
        <v>0</v>
      </c>
      <c r="D91" s="4">
        <v>51.774209999999997</v>
      </c>
      <c r="E91" s="4">
        <v>55.72607</v>
      </c>
      <c r="F91" s="4">
        <v>55.726069999998998</v>
      </c>
      <c r="G91" s="4">
        <v>59.525469999998997</v>
      </c>
      <c r="H91" s="4">
        <v>0</v>
      </c>
      <c r="I91" s="4">
        <v>0</v>
      </c>
      <c r="J91" s="4">
        <v>0</v>
      </c>
      <c r="K91" s="4">
        <v>0</v>
      </c>
      <c r="L91" s="4">
        <v>0</v>
      </c>
      <c r="M91" s="41">
        <v>222.75182000000001</v>
      </c>
      <c r="N91" s="4">
        <v>222.75182000000001</v>
      </c>
      <c r="O91" s="51" t="s">
        <v>69</v>
      </c>
    </row>
    <row r="92" spans="1:15" ht="13.5" thickBot="1" x14ac:dyDescent="0.25">
      <c r="A92" s="50" t="s">
        <v>125</v>
      </c>
      <c r="B92" s="39">
        <v>3.65385350665</v>
      </c>
      <c r="C92" s="40">
        <v>0.30448779222</v>
      </c>
      <c r="D92" s="4">
        <v>0</v>
      </c>
      <c r="E92" s="4">
        <v>0.48399999999999999</v>
      </c>
      <c r="F92" s="4">
        <v>0</v>
      </c>
      <c r="G92" s="4">
        <v>0</v>
      </c>
      <c r="H92" s="4">
        <v>0.65268000000000004</v>
      </c>
      <c r="I92" s="4">
        <v>0</v>
      </c>
      <c r="J92" s="4">
        <v>0</v>
      </c>
      <c r="K92" s="4">
        <v>0.48399999999999999</v>
      </c>
      <c r="L92" s="4">
        <v>2.4359023377660001</v>
      </c>
      <c r="M92" s="41">
        <v>1.6206799999999999</v>
      </c>
      <c r="N92" s="4">
        <v>-0.81522233776599995</v>
      </c>
      <c r="O92" s="42">
        <v>0.44355363373200002</v>
      </c>
    </row>
    <row r="93" spans="1:15" ht="13.5" thickBot="1" x14ac:dyDescent="0.25">
      <c r="A93" s="50" t="s">
        <v>126</v>
      </c>
      <c r="B93" s="39">
        <v>35.325598563817003</v>
      </c>
      <c r="C93" s="40">
        <v>2.9437998803180001</v>
      </c>
      <c r="D93" s="4">
        <v>2.5203700000000002</v>
      </c>
      <c r="E93" s="4">
        <v>2.4226299999999998</v>
      </c>
      <c r="F93" s="4">
        <v>2.4088799999989998</v>
      </c>
      <c r="G93" s="4">
        <v>2.4930099999989999</v>
      </c>
      <c r="H93" s="4">
        <v>2.6353599999999999</v>
      </c>
      <c r="I93" s="4">
        <v>2.5955599999989998</v>
      </c>
      <c r="J93" s="4">
        <v>2.1675</v>
      </c>
      <c r="K93" s="4">
        <v>2.2820499999999999</v>
      </c>
      <c r="L93" s="4">
        <v>23.550399042544001</v>
      </c>
      <c r="M93" s="41">
        <v>19.525359999999999</v>
      </c>
      <c r="N93" s="4">
        <v>-4.0250390425439999</v>
      </c>
      <c r="O93" s="42">
        <v>0.552725524656</v>
      </c>
    </row>
    <row r="94" spans="1:15" ht="13.5" thickBot="1" x14ac:dyDescent="0.25">
      <c r="A94" s="50" t="s">
        <v>351</v>
      </c>
      <c r="B94" s="39">
        <v>0</v>
      </c>
      <c r="C94" s="40">
        <v>0</v>
      </c>
      <c r="D94" s="4">
        <v>0</v>
      </c>
      <c r="E94" s="4">
        <v>0</v>
      </c>
      <c r="F94" s="4">
        <v>0</v>
      </c>
      <c r="G94" s="4">
        <v>16.440219999999002</v>
      </c>
      <c r="H94" s="4">
        <v>16.74811</v>
      </c>
      <c r="I94" s="4">
        <v>14.283839999999</v>
      </c>
      <c r="J94" s="4">
        <v>41.080910000000003</v>
      </c>
      <c r="K94" s="4">
        <v>47.26491</v>
      </c>
      <c r="L94" s="4">
        <v>0</v>
      </c>
      <c r="M94" s="41">
        <v>135.81799000000001</v>
      </c>
      <c r="N94" s="4">
        <v>135.81799000000001</v>
      </c>
      <c r="O94" s="51" t="s">
        <v>90</v>
      </c>
    </row>
    <row r="95" spans="1:15" ht="13.5" thickBot="1" x14ac:dyDescent="0.25">
      <c r="A95" s="45" t="s">
        <v>127</v>
      </c>
      <c r="B95" s="46">
        <v>174.60817549190699</v>
      </c>
      <c r="C95" s="47">
        <v>14.550681290991999</v>
      </c>
      <c r="D95" s="3">
        <v>4.7583000000000002</v>
      </c>
      <c r="E95" s="3">
        <v>9.9839999999999998E-2</v>
      </c>
      <c r="F95" s="3">
        <v>3.5945199999990001</v>
      </c>
      <c r="G95" s="3">
        <v>9.8369299999990005</v>
      </c>
      <c r="H95" s="3">
        <v>8.8618699999999997</v>
      </c>
      <c r="I95" s="3">
        <v>0.19967999999899999</v>
      </c>
      <c r="J95" s="3">
        <v>28.195239999999998</v>
      </c>
      <c r="K95" s="3">
        <v>9.9839999999999998E-2</v>
      </c>
      <c r="L95" s="3">
        <v>116.405450327938</v>
      </c>
      <c r="M95" s="48">
        <v>55.64622</v>
      </c>
      <c r="N95" s="3">
        <v>-60.759230327937999</v>
      </c>
      <c r="O95" s="49">
        <v>0.31869195038100001</v>
      </c>
    </row>
    <row r="96" spans="1:15" ht="13.5" thickBot="1" x14ac:dyDescent="0.25">
      <c r="A96" s="50" t="s">
        <v>128</v>
      </c>
      <c r="B96" s="39">
        <v>8.3247493855230008</v>
      </c>
      <c r="C96" s="40">
        <v>0.69372911546000005</v>
      </c>
      <c r="D96" s="4">
        <v>0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4">
        <v>0</v>
      </c>
      <c r="K96" s="4">
        <v>0</v>
      </c>
      <c r="L96" s="4">
        <v>5.5498329236819997</v>
      </c>
      <c r="M96" s="41">
        <v>0</v>
      </c>
      <c r="N96" s="4">
        <v>-5.5498329236819997</v>
      </c>
      <c r="O96" s="42">
        <v>0</v>
      </c>
    </row>
    <row r="97" spans="1:15" ht="13.5" thickBot="1" x14ac:dyDescent="0.25">
      <c r="A97" s="50" t="s">
        <v>301</v>
      </c>
      <c r="B97" s="39">
        <v>50.333172716100002</v>
      </c>
      <c r="C97" s="40">
        <v>4.1944310596749999</v>
      </c>
      <c r="D97" s="4">
        <v>4.6584599999999998</v>
      </c>
      <c r="E97" s="4">
        <v>0</v>
      </c>
      <c r="F97" s="4">
        <v>2.6796799999990002</v>
      </c>
      <c r="G97" s="4">
        <v>6.5169299999990002</v>
      </c>
      <c r="H97" s="4">
        <v>4.94503</v>
      </c>
      <c r="I97" s="4">
        <v>0</v>
      </c>
      <c r="J97" s="4">
        <v>0</v>
      </c>
      <c r="K97" s="4">
        <v>0</v>
      </c>
      <c r="L97" s="4">
        <v>33.555448477399999</v>
      </c>
      <c r="M97" s="41">
        <v>18.8001</v>
      </c>
      <c r="N97" s="4">
        <v>-14.7553484774</v>
      </c>
      <c r="O97" s="42">
        <v>0.37351311243599999</v>
      </c>
    </row>
    <row r="98" spans="1:15" ht="13.5" thickBot="1" x14ac:dyDescent="0.25">
      <c r="A98" s="50" t="s">
        <v>130</v>
      </c>
      <c r="B98" s="39">
        <v>26</v>
      </c>
      <c r="C98" s="40">
        <v>2.1666666666659999</v>
      </c>
      <c r="D98" s="4">
        <v>0</v>
      </c>
      <c r="E98" s="4">
        <v>0</v>
      </c>
      <c r="F98" s="4">
        <v>0</v>
      </c>
      <c r="G98" s="4">
        <v>0</v>
      </c>
      <c r="H98" s="4">
        <v>0</v>
      </c>
      <c r="I98" s="4">
        <v>0</v>
      </c>
      <c r="J98" s="4">
        <v>28.095400000000001</v>
      </c>
      <c r="K98" s="4">
        <v>0</v>
      </c>
      <c r="L98" s="4">
        <v>17.333333333333002</v>
      </c>
      <c r="M98" s="41">
        <v>28.095400000000001</v>
      </c>
      <c r="N98" s="4">
        <v>10.762066666666</v>
      </c>
      <c r="O98" s="42">
        <v>1.0805923076920001</v>
      </c>
    </row>
    <row r="99" spans="1:15" ht="13.5" thickBot="1" x14ac:dyDescent="0.25">
      <c r="A99" s="50" t="s">
        <v>131</v>
      </c>
      <c r="B99" s="39">
        <v>18.271850658291001</v>
      </c>
      <c r="C99" s="40">
        <v>1.522654221524</v>
      </c>
      <c r="D99" s="4">
        <v>0</v>
      </c>
      <c r="E99" s="4">
        <v>0</v>
      </c>
      <c r="F99" s="4">
        <v>0.29699999999900001</v>
      </c>
      <c r="G99" s="4">
        <v>1.1939999999990001</v>
      </c>
      <c r="H99" s="4">
        <v>1.0920000000000001</v>
      </c>
      <c r="I99" s="4">
        <v>0</v>
      </c>
      <c r="J99" s="4">
        <v>0</v>
      </c>
      <c r="K99" s="4">
        <v>0</v>
      </c>
      <c r="L99" s="4">
        <v>12.181233772194</v>
      </c>
      <c r="M99" s="41">
        <v>2.5829999999990001</v>
      </c>
      <c r="N99" s="4">
        <v>-9.5982337721939999</v>
      </c>
      <c r="O99" s="42">
        <v>0.14136499078799999</v>
      </c>
    </row>
    <row r="100" spans="1:15" ht="13.5" thickBot="1" x14ac:dyDescent="0.25">
      <c r="A100" s="50" t="s">
        <v>302</v>
      </c>
      <c r="B100" s="39">
        <v>40.012677990031001</v>
      </c>
      <c r="C100" s="40">
        <v>3.3343898325020001</v>
      </c>
      <c r="D100" s="4">
        <v>9.9839999999999998E-2</v>
      </c>
      <c r="E100" s="4">
        <v>9.9839999999999998E-2</v>
      </c>
      <c r="F100" s="4">
        <v>0.61783999999899997</v>
      </c>
      <c r="G100" s="4">
        <v>2.1259999999989998</v>
      </c>
      <c r="H100" s="4">
        <v>2.82484</v>
      </c>
      <c r="I100" s="4">
        <v>0.19967999999899999</v>
      </c>
      <c r="J100" s="4">
        <v>9.9839999999999998E-2</v>
      </c>
      <c r="K100" s="4">
        <v>9.9839999999999998E-2</v>
      </c>
      <c r="L100" s="4">
        <v>26.675118660020001</v>
      </c>
      <c r="M100" s="41">
        <v>6.167719999999</v>
      </c>
      <c r="N100" s="4">
        <v>-20.507398660020002</v>
      </c>
      <c r="O100" s="42">
        <v>0.15414414405099999</v>
      </c>
    </row>
    <row r="101" spans="1:15" ht="13.5" thickBot="1" x14ac:dyDescent="0.25">
      <c r="A101" s="50" t="s">
        <v>133</v>
      </c>
      <c r="B101" s="39">
        <v>31.665724741959998</v>
      </c>
      <c r="C101" s="40">
        <v>2.638810395163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  <c r="K101" s="4">
        <v>0</v>
      </c>
      <c r="L101" s="4">
        <v>21.110483161306998</v>
      </c>
      <c r="M101" s="41">
        <v>0</v>
      </c>
      <c r="N101" s="4">
        <v>-21.110483161306998</v>
      </c>
      <c r="O101" s="42">
        <v>0</v>
      </c>
    </row>
    <row r="102" spans="1:15" ht="13.5" thickBot="1" x14ac:dyDescent="0.25">
      <c r="A102" s="45" t="s">
        <v>242</v>
      </c>
      <c r="B102" s="46">
        <v>0</v>
      </c>
      <c r="C102" s="47">
        <v>0</v>
      </c>
      <c r="D102" s="3">
        <v>0</v>
      </c>
      <c r="E102" s="3">
        <v>0</v>
      </c>
      <c r="F102" s="3">
        <v>0</v>
      </c>
      <c r="G102" s="3">
        <v>0</v>
      </c>
      <c r="H102" s="3">
        <v>0</v>
      </c>
      <c r="I102" s="3">
        <v>0</v>
      </c>
      <c r="J102" s="3">
        <v>0</v>
      </c>
      <c r="K102" s="3">
        <v>1.37456</v>
      </c>
      <c r="L102" s="3">
        <v>0</v>
      </c>
      <c r="M102" s="48">
        <v>1.37456</v>
      </c>
      <c r="N102" s="3">
        <v>1.37456</v>
      </c>
      <c r="O102" s="55" t="s">
        <v>90</v>
      </c>
    </row>
    <row r="103" spans="1:15" ht="13.5" thickBot="1" x14ac:dyDescent="0.25">
      <c r="A103" s="50" t="s">
        <v>243</v>
      </c>
      <c r="B103" s="39">
        <v>0</v>
      </c>
      <c r="C103" s="40">
        <v>0</v>
      </c>
      <c r="D103" s="4">
        <v>0</v>
      </c>
      <c r="E103" s="4">
        <v>0</v>
      </c>
      <c r="F103" s="4">
        <v>0</v>
      </c>
      <c r="G103" s="4">
        <v>0</v>
      </c>
      <c r="H103" s="4">
        <v>0</v>
      </c>
      <c r="I103" s="4">
        <v>0</v>
      </c>
      <c r="J103" s="4">
        <v>0</v>
      </c>
      <c r="K103" s="4">
        <v>1.37456</v>
      </c>
      <c r="L103" s="4">
        <v>0</v>
      </c>
      <c r="M103" s="41">
        <v>1.37456</v>
      </c>
      <c r="N103" s="4">
        <v>1.37456</v>
      </c>
      <c r="O103" s="51" t="s">
        <v>90</v>
      </c>
    </row>
    <row r="104" spans="1:15" ht="13.5" thickBot="1" x14ac:dyDescent="0.25">
      <c r="A104" s="43" t="s">
        <v>134</v>
      </c>
      <c r="B104" s="39">
        <v>20095.332308000001</v>
      </c>
      <c r="C104" s="40">
        <v>1674.61102566667</v>
      </c>
      <c r="D104" s="4">
        <v>1481.5740499999999</v>
      </c>
      <c r="E104" s="4">
        <v>1458.9129499999999</v>
      </c>
      <c r="F104" s="4">
        <v>1468.28638</v>
      </c>
      <c r="G104" s="4">
        <v>1465.5991199999901</v>
      </c>
      <c r="H104" s="4">
        <v>1570.52657</v>
      </c>
      <c r="I104" s="4">
        <v>1532.7493299999901</v>
      </c>
      <c r="J104" s="4">
        <v>1960.81306</v>
      </c>
      <c r="K104" s="4">
        <v>1501.05141</v>
      </c>
      <c r="L104" s="4">
        <v>13396.8882053334</v>
      </c>
      <c r="M104" s="41">
        <v>12439.51287</v>
      </c>
      <c r="N104" s="4">
        <v>-957.37533533335602</v>
      </c>
      <c r="O104" s="42">
        <v>0.61902498945200002</v>
      </c>
    </row>
    <row r="105" spans="1:15" ht="13.5" thickBot="1" x14ac:dyDescent="0.25">
      <c r="A105" s="54" t="s">
        <v>135</v>
      </c>
      <c r="B105" s="46">
        <v>14545.04</v>
      </c>
      <c r="C105" s="47">
        <v>1212.08666666667</v>
      </c>
      <c r="D105" s="3">
        <v>1090.3309999999999</v>
      </c>
      <c r="E105" s="3">
        <v>1072.9469999999999</v>
      </c>
      <c r="F105" s="3">
        <v>1080.7719999999999</v>
      </c>
      <c r="G105" s="3">
        <v>1079.9380000000001</v>
      </c>
      <c r="H105" s="3">
        <v>1155.73</v>
      </c>
      <c r="I105" s="3">
        <v>1127.17</v>
      </c>
      <c r="J105" s="3">
        <v>1445.1179999999999</v>
      </c>
      <c r="K105" s="3">
        <v>1105.453</v>
      </c>
      <c r="L105" s="3">
        <v>9696.6933333333509</v>
      </c>
      <c r="M105" s="48">
        <v>9157.4590000000007</v>
      </c>
      <c r="N105" s="3">
        <v>-539.23433333335697</v>
      </c>
      <c r="O105" s="49">
        <v>0.62959324965700003</v>
      </c>
    </row>
    <row r="106" spans="1:15" ht="13.5" thickBot="1" x14ac:dyDescent="0.25">
      <c r="A106" s="45" t="s">
        <v>136</v>
      </c>
      <c r="B106" s="46">
        <v>14438.33</v>
      </c>
      <c r="C106" s="47">
        <v>1203.1941666666701</v>
      </c>
      <c r="D106" s="3">
        <v>1086.5619999999999</v>
      </c>
      <c r="E106" s="3">
        <v>1070.664</v>
      </c>
      <c r="F106" s="3">
        <v>1059.972</v>
      </c>
      <c r="G106" s="3">
        <v>1061.492</v>
      </c>
      <c r="H106" s="3">
        <v>1136.7570000000001</v>
      </c>
      <c r="I106" s="3">
        <v>1116.97</v>
      </c>
      <c r="J106" s="3">
        <v>1431.3240000000001</v>
      </c>
      <c r="K106" s="3">
        <v>1097.7529999999999</v>
      </c>
      <c r="L106" s="3">
        <v>9625.5533333333497</v>
      </c>
      <c r="M106" s="48">
        <v>9061.4940000000006</v>
      </c>
      <c r="N106" s="3">
        <v>-564.05933333335804</v>
      </c>
      <c r="O106" s="49">
        <v>0.62759986785099997</v>
      </c>
    </row>
    <row r="107" spans="1:15" ht="13.5" thickBot="1" x14ac:dyDescent="0.25">
      <c r="A107" s="50" t="s">
        <v>137</v>
      </c>
      <c r="B107" s="39">
        <v>14438.33</v>
      </c>
      <c r="C107" s="40">
        <v>1203.1941666666701</v>
      </c>
      <c r="D107" s="4">
        <v>1086.5619999999999</v>
      </c>
      <c r="E107" s="4">
        <v>1070.664</v>
      </c>
      <c r="F107" s="4">
        <v>1059.972</v>
      </c>
      <c r="G107" s="4">
        <v>1061.492</v>
      </c>
      <c r="H107" s="4">
        <v>1136.7570000000001</v>
      </c>
      <c r="I107" s="4">
        <v>1116.97</v>
      </c>
      <c r="J107" s="4">
        <v>1431.3240000000001</v>
      </c>
      <c r="K107" s="4">
        <v>1097.7529999999999</v>
      </c>
      <c r="L107" s="4">
        <v>9625.5533333333497</v>
      </c>
      <c r="M107" s="41">
        <v>9061.4940000000006</v>
      </c>
      <c r="N107" s="4">
        <v>-564.05933333335804</v>
      </c>
      <c r="O107" s="42">
        <v>0.62759986785099997</v>
      </c>
    </row>
    <row r="108" spans="1:15" ht="13.5" thickBot="1" x14ac:dyDescent="0.25">
      <c r="A108" s="45" t="s">
        <v>138</v>
      </c>
      <c r="B108" s="46">
        <v>55.64</v>
      </c>
      <c r="C108" s="47">
        <v>4.6366666666659997</v>
      </c>
      <c r="D108" s="3">
        <v>0</v>
      </c>
      <c r="E108" s="3">
        <v>0</v>
      </c>
      <c r="F108" s="3">
        <v>12.2</v>
      </c>
      <c r="G108" s="3">
        <v>9.0999999999989996</v>
      </c>
      <c r="H108" s="3">
        <v>15.45</v>
      </c>
      <c r="I108" s="3">
        <v>9.4499999999989992</v>
      </c>
      <c r="J108" s="3">
        <v>9.4499999999999993</v>
      </c>
      <c r="K108" s="3">
        <v>7.7</v>
      </c>
      <c r="L108" s="3">
        <v>37.093333333333</v>
      </c>
      <c r="M108" s="48">
        <v>63.349999999999</v>
      </c>
      <c r="N108" s="3">
        <v>26.256666666666</v>
      </c>
      <c r="O108" s="49">
        <v>1.1385693745500001</v>
      </c>
    </row>
    <row r="109" spans="1:15" ht="13.5" thickBot="1" x14ac:dyDescent="0.25">
      <c r="A109" s="50" t="s">
        <v>139</v>
      </c>
      <c r="B109" s="39">
        <v>55.64</v>
      </c>
      <c r="C109" s="40">
        <v>4.6366666666659997</v>
      </c>
      <c r="D109" s="4">
        <v>0</v>
      </c>
      <c r="E109" s="4">
        <v>0</v>
      </c>
      <c r="F109" s="4">
        <v>12.2</v>
      </c>
      <c r="G109" s="4">
        <v>9.0999999999989996</v>
      </c>
      <c r="H109" s="4">
        <v>15.45</v>
      </c>
      <c r="I109" s="4">
        <v>9.4499999999989992</v>
      </c>
      <c r="J109" s="4">
        <v>9.4499999999999993</v>
      </c>
      <c r="K109" s="4">
        <v>7.7</v>
      </c>
      <c r="L109" s="4">
        <v>37.093333333333</v>
      </c>
      <c r="M109" s="41">
        <v>63.349999999999</v>
      </c>
      <c r="N109" s="4">
        <v>26.256666666666</v>
      </c>
      <c r="O109" s="42">
        <v>1.1385693745500001</v>
      </c>
    </row>
    <row r="110" spans="1:15" ht="13.5" thickBot="1" x14ac:dyDescent="0.25">
      <c r="A110" s="45" t="s">
        <v>140</v>
      </c>
      <c r="B110" s="46">
        <v>28.13</v>
      </c>
      <c r="C110" s="47">
        <v>2.3441666666660002</v>
      </c>
      <c r="D110" s="3">
        <v>3.7690000000000001</v>
      </c>
      <c r="E110" s="3">
        <v>0.78300000000000003</v>
      </c>
      <c r="F110" s="3">
        <v>3.599999999999</v>
      </c>
      <c r="G110" s="3">
        <v>8.595999999999</v>
      </c>
      <c r="H110" s="3">
        <v>2.7730000000000001</v>
      </c>
      <c r="I110" s="3">
        <v>0</v>
      </c>
      <c r="J110" s="3">
        <v>4.3440000000000003</v>
      </c>
      <c r="K110" s="3">
        <v>0</v>
      </c>
      <c r="L110" s="3">
        <v>18.753333333333</v>
      </c>
      <c r="M110" s="48">
        <v>23.864999999999998</v>
      </c>
      <c r="N110" s="3">
        <v>5.1116666666660002</v>
      </c>
      <c r="O110" s="49">
        <v>0.84838250977600005</v>
      </c>
    </row>
    <row r="111" spans="1:15" ht="13.5" thickBot="1" x14ac:dyDescent="0.25">
      <c r="A111" s="50" t="s">
        <v>141</v>
      </c>
      <c r="B111" s="39">
        <v>28.13</v>
      </c>
      <c r="C111" s="40">
        <v>2.3441666666660002</v>
      </c>
      <c r="D111" s="4">
        <v>3.7690000000000001</v>
      </c>
      <c r="E111" s="4">
        <v>0.78300000000000003</v>
      </c>
      <c r="F111" s="4">
        <v>3.599999999999</v>
      </c>
      <c r="G111" s="4">
        <v>8.595999999999</v>
      </c>
      <c r="H111" s="4">
        <v>2.7730000000000001</v>
      </c>
      <c r="I111" s="4">
        <v>0</v>
      </c>
      <c r="J111" s="4">
        <v>4.3440000000000003</v>
      </c>
      <c r="K111" s="4">
        <v>0</v>
      </c>
      <c r="L111" s="4">
        <v>18.753333333333</v>
      </c>
      <c r="M111" s="41">
        <v>23.864999999999998</v>
      </c>
      <c r="N111" s="4">
        <v>5.1116666666660002</v>
      </c>
      <c r="O111" s="42">
        <v>0.84838250977600005</v>
      </c>
    </row>
    <row r="112" spans="1:15" ht="13.5" thickBot="1" x14ac:dyDescent="0.25">
      <c r="A112" s="53" t="s">
        <v>142</v>
      </c>
      <c r="B112" s="39">
        <v>22.94</v>
      </c>
      <c r="C112" s="40">
        <v>1.911666666666</v>
      </c>
      <c r="D112" s="4">
        <v>0</v>
      </c>
      <c r="E112" s="4">
        <v>1.5</v>
      </c>
      <c r="F112" s="4">
        <v>4.9999999999989999</v>
      </c>
      <c r="G112" s="4">
        <v>0.74999999999900002</v>
      </c>
      <c r="H112" s="4">
        <v>0.75</v>
      </c>
      <c r="I112" s="4">
        <v>0.74999999999900002</v>
      </c>
      <c r="J112" s="4">
        <v>0</v>
      </c>
      <c r="K112" s="4">
        <v>0</v>
      </c>
      <c r="L112" s="4">
        <v>15.293333333333001</v>
      </c>
      <c r="M112" s="41">
        <v>8.7499999999989999</v>
      </c>
      <c r="N112" s="4">
        <v>-6.5433333333329999</v>
      </c>
      <c r="O112" s="42">
        <v>0.38142981691299999</v>
      </c>
    </row>
    <row r="113" spans="1:15" ht="13.5" thickBot="1" x14ac:dyDescent="0.25">
      <c r="A113" s="50" t="s">
        <v>143</v>
      </c>
      <c r="B113" s="39">
        <v>22.94</v>
      </c>
      <c r="C113" s="40">
        <v>1.911666666666</v>
      </c>
      <c r="D113" s="4">
        <v>0</v>
      </c>
      <c r="E113" s="4">
        <v>1.5</v>
      </c>
      <c r="F113" s="4">
        <v>4.9999999999989999</v>
      </c>
      <c r="G113" s="4">
        <v>0.74999999999900002</v>
      </c>
      <c r="H113" s="4">
        <v>0.75</v>
      </c>
      <c r="I113" s="4">
        <v>0.74999999999900002</v>
      </c>
      <c r="J113" s="4">
        <v>0</v>
      </c>
      <c r="K113" s="4">
        <v>0</v>
      </c>
      <c r="L113" s="4">
        <v>15.293333333333001</v>
      </c>
      <c r="M113" s="41">
        <v>8.7499999999989999</v>
      </c>
      <c r="N113" s="4">
        <v>-6.5433333333329999</v>
      </c>
      <c r="O113" s="42">
        <v>0.38142981691299999</v>
      </c>
    </row>
    <row r="114" spans="1:15" ht="13.5" thickBot="1" x14ac:dyDescent="0.25">
      <c r="A114" s="44" t="s">
        <v>144</v>
      </c>
      <c r="B114" s="39">
        <v>5180.8900000000003</v>
      </c>
      <c r="C114" s="40">
        <v>431.740833333333</v>
      </c>
      <c r="D114" s="4">
        <v>369.43372000000102</v>
      </c>
      <c r="E114" s="4">
        <v>364.53630000000101</v>
      </c>
      <c r="F114" s="4">
        <v>366.24010999999899</v>
      </c>
      <c r="G114" s="4">
        <v>364.25649999999803</v>
      </c>
      <c r="H114" s="4">
        <v>392.00540999999998</v>
      </c>
      <c r="I114" s="4">
        <v>383.23741999999902</v>
      </c>
      <c r="J114" s="4">
        <v>486.98052999999999</v>
      </c>
      <c r="K114" s="4">
        <v>373.64447000000098</v>
      </c>
      <c r="L114" s="4">
        <v>3453.9266666666599</v>
      </c>
      <c r="M114" s="41">
        <v>3100.33446</v>
      </c>
      <c r="N114" s="4">
        <v>-353.59220666666602</v>
      </c>
      <c r="O114" s="42">
        <v>0.59841734914199995</v>
      </c>
    </row>
    <row r="115" spans="1:15" ht="13.5" thickBot="1" x14ac:dyDescent="0.25">
      <c r="A115" s="45" t="s">
        <v>145</v>
      </c>
      <c r="B115" s="46">
        <v>1371.41</v>
      </c>
      <c r="C115" s="47">
        <v>114.284166666666</v>
      </c>
      <c r="D115" s="3">
        <v>97.793199999999999</v>
      </c>
      <c r="E115" s="3">
        <v>96.495310000000003</v>
      </c>
      <c r="F115" s="3">
        <v>96.947119999999003</v>
      </c>
      <c r="G115" s="3">
        <v>96.420999999998998</v>
      </c>
      <c r="H115" s="3">
        <v>103.76615</v>
      </c>
      <c r="I115" s="3">
        <v>101.44492</v>
      </c>
      <c r="J115" s="3">
        <v>129.66858999999999</v>
      </c>
      <c r="K115" s="3">
        <v>99.49212</v>
      </c>
      <c r="L115" s="3">
        <v>914.27333333333195</v>
      </c>
      <c r="M115" s="48">
        <v>822.02840999999898</v>
      </c>
      <c r="N115" s="3">
        <v>-92.244923333331997</v>
      </c>
      <c r="O115" s="49">
        <v>0.59940383255100005</v>
      </c>
    </row>
    <row r="116" spans="1:15" ht="13.5" thickBot="1" x14ac:dyDescent="0.25">
      <c r="A116" s="50" t="s">
        <v>146</v>
      </c>
      <c r="B116" s="39">
        <v>1371.41</v>
      </c>
      <c r="C116" s="40">
        <v>114.284166666666</v>
      </c>
      <c r="D116" s="4">
        <v>97.793199999999999</v>
      </c>
      <c r="E116" s="4">
        <v>96.495310000000003</v>
      </c>
      <c r="F116" s="4">
        <v>96.947119999999003</v>
      </c>
      <c r="G116" s="4">
        <v>96.420999999998998</v>
      </c>
      <c r="H116" s="4">
        <v>103.76615</v>
      </c>
      <c r="I116" s="4">
        <v>101.44492</v>
      </c>
      <c r="J116" s="4">
        <v>129.66858999999999</v>
      </c>
      <c r="K116" s="4">
        <v>99.49212</v>
      </c>
      <c r="L116" s="4">
        <v>914.27333333333195</v>
      </c>
      <c r="M116" s="41">
        <v>822.02840999999898</v>
      </c>
      <c r="N116" s="4">
        <v>-92.244923333331997</v>
      </c>
      <c r="O116" s="42">
        <v>0.59940383255100005</v>
      </c>
    </row>
    <row r="117" spans="1:15" ht="13.5" thickBot="1" x14ac:dyDescent="0.25">
      <c r="A117" s="45" t="s">
        <v>147</v>
      </c>
      <c r="B117" s="46">
        <v>3809.48</v>
      </c>
      <c r="C117" s="47">
        <v>317.45666666666699</v>
      </c>
      <c r="D117" s="3">
        <v>271.640520000001</v>
      </c>
      <c r="E117" s="3">
        <v>268.04099000000002</v>
      </c>
      <c r="F117" s="3">
        <v>269.29298999999901</v>
      </c>
      <c r="G117" s="3">
        <v>267.835499999999</v>
      </c>
      <c r="H117" s="3">
        <v>288.23926</v>
      </c>
      <c r="I117" s="3">
        <v>281.792499999999</v>
      </c>
      <c r="J117" s="3">
        <v>357.31193999999999</v>
      </c>
      <c r="K117" s="3">
        <v>274.15235000000001</v>
      </c>
      <c r="L117" s="3">
        <v>2539.65333333333</v>
      </c>
      <c r="M117" s="48">
        <v>2278.3060500000001</v>
      </c>
      <c r="N117" s="3">
        <v>-261.34728333333402</v>
      </c>
      <c r="O117" s="49">
        <v>0.59806221583999997</v>
      </c>
    </row>
    <row r="118" spans="1:15" ht="13.5" thickBot="1" x14ac:dyDescent="0.25">
      <c r="A118" s="50" t="s">
        <v>148</v>
      </c>
      <c r="B118" s="39">
        <v>3809.48</v>
      </c>
      <c r="C118" s="40">
        <v>317.45666666666699</v>
      </c>
      <c r="D118" s="4">
        <v>271.640520000001</v>
      </c>
      <c r="E118" s="4">
        <v>268.04099000000002</v>
      </c>
      <c r="F118" s="4">
        <v>269.29298999999901</v>
      </c>
      <c r="G118" s="4">
        <v>267.835499999999</v>
      </c>
      <c r="H118" s="4">
        <v>288.23926</v>
      </c>
      <c r="I118" s="4">
        <v>281.792499999999</v>
      </c>
      <c r="J118" s="4">
        <v>357.31193999999999</v>
      </c>
      <c r="K118" s="4">
        <v>274.15235000000001</v>
      </c>
      <c r="L118" s="4">
        <v>2539.65333333333</v>
      </c>
      <c r="M118" s="41">
        <v>2278.3060500000001</v>
      </c>
      <c r="N118" s="4">
        <v>-261.34728333333402</v>
      </c>
      <c r="O118" s="42">
        <v>0.59806221583999997</v>
      </c>
    </row>
    <row r="119" spans="1:15" ht="13.5" thickBot="1" x14ac:dyDescent="0.25">
      <c r="A119" s="44" t="s">
        <v>352</v>
      </c>
      <c r="B119" s="39">
        <v>63.742308000000001</v>
      </c>
      <c r="C119" s="40">
        <v>5.3118590000000001</v>
      </c>
      <c r="D119" s="4">
        <v>0</v>
      </c>
      <c r="E119" s="4">
        <v>0</v>
      </c>
      <c r="F119" s="4">
        <v>0</v>
      </c>
      <c r="G119" s="4">
        <v>0</v>
      </c>
      <c r="H119" s="4">
        <v>0</v>
      </c>
      <c r="I119" s="4">
        <v>0</v>
      </c>
      <c r="J119" s="4">
        <v>0</v>
      </c>
      <c r="K119" s="4">
        <v>0</v>
      </c>
      <c r="L119" s="4">
        <v>42.494872000000001</v>
      </c>
      <c r="M119" s="41">
        <v>0</v>
      </c>
      <c r="N119" s="4">
        <v>-42.494872000000001</v>
      </c>
      <c r="O119" s="42">
        <v>0</v>
      </c>
    </row>
    <row r="120" spans="1:15" ht="13.5" thickBot="1" x14ac:dyDescent="0.25">
      <c r="A120" s="45" t="s">
        <v>353</v>
      </c>
      <c r="B120" s="46">
        <v>63.742308000000001</v>
      </c>
      <c r="C120" s="47">
        <v>5.3118590000000001</v>
      </c>
      <c r="D120" s="3">
        <v>0</v>
      </c>
      <c r="E120" s="3">
        <v>0</v>
      </c>
      <c r="F120" s="3">
        <v>0</v>
      </c>
      <c r="G120" s="3">
        <v>0</v>
      </c>
      <c r="H120" s="3">
        <v>0</v>
      </c>
      <c r="I120" s="3">
        <v>0</v>
      </c>
      <c r="J120" s="3">
        <v>0</v>
      </c>
      <c r="K120" s="3">
        <v>0</v>
      </c>
      <c r="L120" s="3">
        <v>42.494872000000001</v>
      </c>
      <c r="M120" s="48">
        <v>0</v>
      </c>
      <c r="N120" s="3">
        <v>-42.494872000000001</v>
      </c>
      <c r="O120" s="49">
        <v>0</v>
      </c>
    </row>
    <row r="121" spans="1:15" ht="13.5" thickBot="1" x14ac:dyDescent="0.25">
      <c r="A121" s="50" t="s">
        <v>354</v>
      </c>
      <c r="B121" s="39">
        <v>63.742308000000001</v>
      </c>
      <c r="C121" s="40">
        <v>5.3118590000000001</v>
      </c>
      <c r="D121" s="4">
        <v>0</v>
      </c>
      <c r="E121" s="4">
        <v>0</v>
      </c>
      <c r="F121" s="4">
        <v>0</v>
      </c>
      <c r="G121" s="4">
        <v>0</v>
      </c>
      <c r="H121" s="4">
        <v>0</v>
      </c>
      <c r="I121" s="4">
        <v>0</v>
      </c>
      <c r="J121" s="4">
        <v>0</v>
      </c>
      <c r="K121" s="4">
        <v>0</v>
      </c>
      <c r="L121" s="4">
        <v>42.494872000000001</v>
      </c>
      <c r="M121" s="41">
        <v>0</v>
      </c>
      <c r="N121" s="4">
        <v>-42.494872000000001</v>
      </c>
      <c r="O121" s="42">
        <v>0</v>
      </c>
    </row>
    <row r="122" spans="1:15" ht="13.5" thickBot="1" x14ac:dyDescent="0.25">
      <c r="A122" s="44" t="s">
        <v>149</v>
      </c>
      <c r="B122" s="39">
        <v>305.66000000000003</v>
      </c>
      <c r="C122" s="40">
        <v>25.471666666666</v>
      </c>
      <c r="D122" s="4">
        <v>21.809329999999999</v>
      </c>
      <c r="E122" s="4">
        <v>21.429649999999999</v>
      </c>
      <c r="F122" s="4">
        <v>21.274269999998999</v>
      </c>
      <c r="G122" s="4">
        <v>21.404619999998999</v>
      </c>
      <c r="H122" s="4">
        <v>22.791160000000001</v>
      </c>
      <c r="I122" s="4">
        <v>22.341909999999</v>
      </c>
      <c r="J122" s="4">
        <v>28.71453</v>
      </c>
      <c r="K122" s="4">
        <v>21.953939999999999</v>
      </c>
      <c r="L122" s="4">
        <v>203.773333333333</v>
      </c>
      <c r="M122" s="41">
        <v>181.71941000000001</v>
      </c>
      <c r="N122" s="4">
        <v>-22.053923333333</v>
      </c>
      <c r="O122" s="42">
        <v>0.59451485310399999</v>
      </c>
    </row>
    <row r="123" spans="1:15" ht="13.5" thickBot="1" x14ac:dyDescent="0.25">
      <c r="A123" s="45" t="s">
        <v>150</v>
      </c>
      <c r="B123" s="46">
        <v>305.66000000000003</v>
      </c>
      <c r="C123" s="47">
        <v>25.471666666666</v>
      </c>
      <c r="D123" s="3">
        <v>21.809329999999999</v>
      </c>
      <c r="E123" s="3">
        <v>21.429649999999999</v>
      </c>
      <c r="F123" s="3">
        <v>21.274269999998999</v>
      </c>
      <c r="G123" s="3">
        <v>21.404619999998999</v>
      </c>
      <c r="H123" s="3">
        <v>22.791160000000001</v>
      </c>
      <c r="I123" s="3">
        <v>22.341909999999</v>
      </c>
      <c r="J123" s="3">
        <v>28.71453</v>
      </c>
      <c r="K123" s="3">
        <v>21.953939999999999</v>
      </c>
      <c r="L123" s="3">
        <v>203.773333333333</v>
      </c>
      <c r="M123" s="48">
        <v>181.71941000000001</v>
      </c>
      <c r="N123" s="3">
        <v>-22.053923333333</v>
      </c>
      <c r="O123" s="49">
        <v>0.59451485310399999</v>
      </c>
    </row>
    <row r="124" spans="1:15" ht="13.5" thickBot="1" x14ac:dyDescent="0.25">
      <c r="A124" s="50" t="s">
        <v>151</v>
      </c>
      <c r="B124" s="39">
        <v>305.66000000000003</v>
      </c>
      <c r="C124" s="40">
        <v>25.471666666666</v>
      </c>
      <c r="D124" s="4">
        <v>21.809329999999999</v>
      </c>
      <c r="E124" s="4">
        <v>21.429649999999999</v>
      </c>
      <c r="F124" s="4">
        <v>21.274269999998999</v>
      </c>
      <c r="G124" s="4">
        <v>21.404619999998999</v>
      </c>
      <c r="H124" s="4">
        <v>22.791160000000001</v>
      </c>
      <c r="I124" s="4">
        <v>22.341909999999</v>
      </c>
      <c r="J124" s="4">
        <v>28.71453</v>
      </c>
      <c r="K124" s="4">
        <v>21.953939999999999</v>
      </c>
      <c r="L124" s="4">
        <v>203.773333333333</v>
      </c>
      <c r="M124" s="41">
        <v>181.71941000000001</v>
      </c>
      <c r="N124" s="4">
        <v>-22.053923333333</v>
      </c>
      <c r="O124" s="42">
        <v>0.59451485310399999</v>
      </c>
    </row>
    <row r="125" spans="1:15" ht="13.5" thickBot="1" x14ac:dyDescent="0.25">
      <c r="A125" s="43" t="s">
        <v>152</v>
      </c>
      <c r="B125" s="39">
        <v>0</v>
      </c>
      <c r="C125" s="40">
        <v>0</v>
      </c>
      <c r="D125" s="4">
        <v>7.05</v>
      </c>
      <c r="E125" s="4">
        <v>0</v>
      </c>
      <c r="F125" s="4">
        <v>10.6</v>
      </c>
      <c r="G125" s="4">
        <v>8.6499999999990003</v>
      </c>
      <c r="H125" s="4">
        <v>5</v>
      </c>
      <c r="I125" s="4">
        <v>0.49999999999900002</v>
      </c>
      <c r="J125" s="4">
        <v>0</v>
      </c>
      <c r="K125" s="4">
        <v>5.0677000000000003</v>
      </c>
      <c r="L125" s="4">
        <v>0</v>
      </c>
      <c r="M125" s="41">
        <v>36.867699999999999</v>
      </c>
      <c r="N125" s="4">
        <v>36.867699999999999</v>
      </c>
      <c r="O125" s="51" t="s">
        <v>69</v>
      </c>
    </row>
    <row r="126" spans="1:15" ht="13.5" thickBot="1" x14ac:dyDescent="0.25">
      <c r="A126" s="44" t="s">
        <v>153</v>
      </c>
      <c r="B126" s="39">
        <v>0</v>
      </c>
      <c r="C126" s="40">
        <v>0</v>
      </c>
      <c r="D126" s="4">
        <v>7.05</v>
      </c>
      <c r="E126" s="4">
        <v>0</v>
      </c>
      <c r="F126" s="4">
        <v>10.6</v>
      </c>
      <c r="G126" s="4">
        <v>8.6499999999990003</v>
      </c>
      <c r="H126" s="4">
        <v>5</v>
      </c>
      <c r="I126" s="4">
        <v>0.49999999999900002</v>
      </c>
      <c r="J126" s="4">
        <v>0</v>
      </c>
      <c r="K126" s="4">
        <v>5.0677000000000003</v>
      </c>
      <c r="L126" s="4">
        <v>0</v>
      </c>
      <c r="M126" s="41">
        <v>36.867699999999999</v>
      </c>
      <c r="N126" s="4">
        <v>36.867699999999999</v>
      </c>
      <c r="O126" s="51" t="s">
        <v>69</v>
      </c>
    </row>
    <row r="127" spans="1:15" ht="13.5" thickBot="1" x14ac:dyDescent="0.25">
      <c r="A127" s="45" t="s">
        <v>154</v>
      </c>
      <c r="B127" s="46">
        <v>0</v>
      </c>
      <c r="C127" s="47">
        <v>0</v>
      </c>
      <c r="D127" s="3">
        <v>5</v>
      </c>
      <c r="E127" s="3">
        <v>0</v>
      </c>
      <c r="F127" s="3">
        <v>5.5999999999989996</v>
      </c>
      <c r="G127" s="3">
        <v>0</v>
      </c>
      <c r="H127" s="3">
        <v>1</v>
      </c>
      <c r="I127" s="3">
        <v>0</v>
      </c>
      <c r="J127" s="3">
        <v>0</v>
      </c>
      <c r="K127" s="3">
        <v>5.0677000000000003</v>
      </c>
      <c r="L127" s="3">
        <v>0</v>
      </c>
      <c r="M127" s="48">
        <v>16.6677</v>
      </c>
      <c r="N127" s="3">
        <v>16.6677</v>
      </c>
      <c r="O127" s="55" t="s">
        <v>69</v>
      </c>
    </row>
    <row r="128" spans="1:15" ht="13.5" thickBot="1" x14ac:dyDescent="0.25">
      <c r="A128" s="50" t="s">
        <v>155</v>
      </c>
      <c r="B128" s="39">
        <v>0</v>
      </c>
      <c r="C128" s="40">
        <v>0</v>
      </c>
      <c r="D128" s="4">
        <v>0</v>
      </c>
      <c r="E128" s="4">
        <v>0</v>
      </c>
      <c r="F128" s="4">
        <v>0</v>
      </c>
      <c r="G128" s="4">
        <v>0</v>
      </c>
      <c r="H128" s="4">
        <v>0</v>
      </c>
      <c r="I128" s="4">
        <v>0</v>
      </c>
      <c r="J128" s="4">
        <v>0</v>
      </c>
      <c r="K128" s="4">
        <v>5.0677000000000003</v>
      </c>
      <c r="L128" s="4">
        <v>0</v>
      </c>
      <c r="M128" s="41">
        <v>5.0677000000000003</v>
      </c>
      <c r="N128" s="4">
        <v>5.0677000000000003</v>
      </c>
      <c r="O128" s="51" t="s">
        <v>69</v>
      </c>
    </row>
    <row r="129" spans="1:15" ht="13.5" thickBot="1" x14ac:dyDescent="0.25">
      <c r="A129" s="50" t="s">
        <v>303</v>
      </c>
      <c r="B129" s="39">
        <v>0</v>
      </c>
      <c r="C129" s="40">
        <v>0</v>
      </c>
      <c r="D129" s="4">
        <v>5</v>
      </c>
      <c r="E129" s="4">
        <v>0</v>
      </c>
      <c r="F129" s="4">
        <v>0</v>
      </c>
      <c r="G129" s="4">
        <v>0</v>
      </c>
      <c r="H129" s="4">
        <v>0</v>
      </c>
      <c r="I129" s="4">
        <v>0</v>
      </c>
      <c r="J129" s="4">
        <v>0</v>
      </c>
      <c r="K129" s="4">
        <v>0</v>
      </c>
      <c r="L129" s="4">
        <v>0</v>
      </c>
      <c r="M129" s="41">
        <v>5</v>
      </c>
      <c r="N129" s="4">
        <v>5</v>
      </c>
      <c r="O129" s="51" t="s">
        <v>69</v>
      </c>
    </row>
    <row r="130" spans="1:15" ht="13.5" thickBot="1" x14ac:dyDescent="0.25">
      <c r="A130" s="50" t="s">
        <v>244</v>
      </c>
      <c r="B130" s="39">
        <v>0</v>
      </c>
      <c r="C130" s="40">
        <v>0</v>
      </c>
      <c r="D130" s="4">
        <v>0</v>
      </c>
      <c r="E130" s="4">
        <v>0</v>
      </c>
      <c r="F130" s="4">
        <v>5.5999999999989996</v>
      </c>
      <c r="G130" s="4">
        <v>0</v>
      </c>
      <c r="H130" s="4">
        <v>1</v>
      </c>
      <c r="I130" s="4">
        <v>0</v>
      </c>
      <c r="J130" s="4">
        <v>0</v>
      </c>
      <c r="K130" s="4">
        <v>0</v>
      </c>
      <c r="L130" s="4">
        <v>0</v>
      </c>
      <c r="M130" s="41">
        <v>6.5999999999989996</v>
      </c>
      <c r="N130" s="4">
        <v>6.5999999999989996</v>
      </c>
      <c r="O130" s="51" t="s">
        <v>90</v>
      </c>
    </row>
    <row r="131" spans="1:15" ht="13.5" thickBot="1" x14ac:dyDescent="0.25">
      <c r="A131" s="53" t="s">
        <v>158</v>
      </c>
      <c r="B131" s="39">
        <v>0</v>
      </c>
      <c r="C131" s="40">
        <v>0</v>
      </c>
      <c r="D131" s="4">
        <v>1.1000000000000001</v>
      </c>
      <c r="E131" s="4">
        <v>0</v>
      </c>
      <c r="F131" s="4">
        <v>4.9999999999989999</v>
      </c>
      <c r="G131" s="4">
        <v>8.6499999999990003</v>
      </c>
      <c r="H131" s="4">
        <v>4</v>
      </c>
      <c r="I131" s="4">
        <v>0.49999999999900002</v>
      </c>
      <c r="J131" s="4">
        <v>0</v>
      </c>
      <c r="K131" s="4">
        <v>0</v>
      </c>
      <c r="L131" s="4">
        <v>0</v>
      </c>
      <c r="M131" s="41">
        <v>19.25</v>
      </c>
      <c r="N131" s="4">
        <v>19.25</v>
      </c>
      <c r="O131" s="51" t="s">
        <v>69</v>
      </c>
    </row>
    <row r="132" spans="1:15" ht="13.5" thickBot="1" x14ac:dyDescent="0.25">
      <c r="A132" s="50" t="s">
        <v>159</v>
      </c>
      <c r="B132" s="39">
        <v>0</v>
      </c>
      <c r="C132" s="40">
        <v>0</v>
      </c>
      <c r="D132" s="4">
        <v>1.1000000000000001</v>
      </c>
      <c r="E132" s="4">
        <v>0</v>
      </c>
      <c r="F132" s="4">
        <v>4.9999999999989999</v>
      </c>
      <c r="G132" s="4">
        <v>8.6499999999990003</v>
      </c>
      <c r="H132" s="4">
        <v>4</v>
      </c>
      <c r="I132" s="4">
        <v>0.49999999999900002</v>
      </c>
      <c r="J132" s="4">
        <v>0</v>
      </c>
      <c r="K132" s="4">
        <v>0</v>
      </c>
      <c r="L132" s="4">
        <v>0</v>
      </c>
      <c r="M132" s="41">
        <v>19.25</v>
      </c>
      <c r="N132" s="4">
        <v>19.25</v>
      </c>
      <c r="O132" s="51" t="s">
        <v>69</v>
      </c>
    </row>
    <row r="133" spans="1:15" ht="13.5" thickBot="1" x14ac:dyDescent="0.25">
      <c r="A133" s="53" t="s">
        <v>160</v>
      </c>
      <c r="B133" s="39">
        <v>0</v>
      </c>
      <c r="C133" s="40">
        <v>0</v>
      </c>
      <c r="D133" s="4">
        <v>0.95</v>
      </c>
      <c r="E133" s="4">
        <v>0</v>
      </c>
      <c r="F133" s="4">
        <v>0</v>
      </c>
      <c r="G133" s="4">
        <v>0</v>
      </c>
      <c r="H133" s="4">
        <v>0</v>
      </c>
      <c r="I133" s="4">
        <v>0</v>
      </c>
      <c r="J133" s="4">
        <v>0</v>
      </c>
      <c r="K133" s="4">
        <v>0</v>
      </c>
      <c r="L133" s="4">
        <v>0</v>
      </c>
      <c r="M133" s="41">
        <v>0.95</v>
      </c>
      <c r="N133" s="4">
        <v>0.95</v>
      </c>
      <c r="O133" s="51" t="s">
        <v>69</v>
      </c>
    </row>
    <row r="134" spans="1:15" ht="13.5" thickBot="1" x14ac:dyDescent="0.25">
      <c r="A134" s="50" t="s">
        <v>161</v>
      </c>
      <c r="B134" s="39">
        <v>0</v>
      </c>
      <c r="C134" s="40">
        <v>0</v>
      </c>
      <c r="D134" s="4">
        <v>0.95</v>
      </c>
      <c r="E134" s="4">
        <v>0</v>
      </c>
      <c r="F134" s="4">
        <v>0</v>
      </c>
      <c r="G134" s="4">
        <v>0</v>
      </c>
      <c r="H134" s="4">
        <v>0</v>
      </c>
      <c r="I134" s="4">
        <v>0</v>
      </c>
      <c r="J134" s="4">
        <v>0</v>
      </c>
      <c r="K134" s="4">
        <v>0</v>
      </c>
      <c r="L134" s="4">
        <v>0</v>
      </c>
      <c r="M134" s="41">
        <v>0.95</v>
      </c>
      <c r="N134" s="4">
        <v>0.95</v>
      </c>
      <c r="O134" s="51" t="s">
        <v>69</v>
      </c>
    </row>
    <row r="135" spans="1:15" ht="13.5" thickBot="1" x14ac:dyDescent="0.25">
      <c r="A135" s="43" t="s">
        <v>162</v>
      </c>
      <c r="B135" s="39">
        <v>1086.99999999999</v>
      </c>
      <c r="C135" s="40">
        <v>90.583333333332007</v>
      </c>
      <c r="D135" s="4">
        <v>62.462980000000002</v>
      </c>
      <c r="E135" s="4">
        <v>62.460970000000003</v>
      </c>
      <c r="F135" s="4">
        <v>332.38319999999902</v>
      </c>
      <c r="G135" s="4">
        <v>62.460969999999001</v>
      </c>
      <c r="H135" s="4">
        <v>69.411969999999997</v>
      </c>
      <c r="I135" s="4">
        <v>102.61096999999999</v>
      </c>
      <c r="J135" s="4">
        <v>127.29376000000001</v>
      </c>
      <c r="K135" s="4">
        <v>110.5639</v>
      </c>
      <c r="L135" s="4">
        <v>724.66666666665901</v>
      </c>
      <c r="M135" s="41">
        <v>929.648719999999</v>
      </c>
      <c r="N135" s="4">
        <v>204.98205333333999</v>
      </c>
      <c r="O135" s="42">
        <v>0.85524261269500002</v>
      </c>
    </row>
    <row r="136" spans="1:15" ht="13.5" thickBot="1" x14ac:dyDescent="0.25">
      <c r="A136" s="44" t="s">
        <v>163</v>
      </c>
      <c r="B136" s="39">
        <v>752.99999999998897</v>
      </c>
      <c r="C136" s="40">
        <v>62.749999999998998</v>
      </c>
      <c r="D136" s="4">
        <v>62.462980000000002</v>
      </c>
      <c r="E136" s="4">
        <v>62.460970000000003</v>
      </c>
      <c r="F136" s="4">
        <v>68.747969999999</v>
      </c>
      <c r="G136" s="4">
        <v>62.460969999999001</v>
      </c>
      <c r="H136" s="4">
        <v>69.411969999999997</v>
      </c>
      <c r="I136" s="4">
        <v>102.61096999999999</v>
      </c>
      <c r="J136" s="4">
        <v>102.61096999999999</v>
      </c>
      <c r="K136" s="4">
        <v>102.3434</v>
      </c>
      <c r="L136" s="4">
        <v>501.99999999999301</v>
      </c>
      <c r="M136" s="41">
        <v>633.11019999999996</v>
      </c>
      <c r="N136" s="4">
        <v>131.11020000000701</v>
      </c>
      <c r="O136" s="42">
        <v>0.84078379814000004</v>
      </c>
    </row>
    <row r="137" spans="1:15" ht="13.5" thickBot="1" x14ac:dyDescent="0.25">
      <c r="A137" s="45" t="s">
        <v>164</v>
      </c>
      <c r="B137" s="46">
        <v>752.99999999998897</v>
      </c>
      <c r="C137" s="47">
        <v>62.749999999998998</v>
      </c>
      <c r="D137" s="3">
        <v>62.462980000000002</v>
      </c>
      <c r="E137" s="3">
        <v>62.460970000000003</v>
      </c>
      <c r="F137" s="3">
        <v>62.460969999999001</v>
      </c>
      <c r="G137" s="3">
        <v>62.460969999999001</v>
      </c>
      <c r="H137" s="3">
        <v>69.411969999999997</v>
      </c>
      <c r="I137" s="3">
        <v>102.61096999999999</v>
      </c>
      <c r="J137" s="3">
        <v>102.61096999999999</v>
      </c>
      <c r="K137" s="3">
        <v>102.3434</v>
      </c>
      <c r="L137" s="3">
        <v>501.99999999999301</v>
      </c>
      <c r="M137" s="48">
        <v>626.82320000000004</v>
      </c>
      <c r="N137" s="3">
        <v>124.82320000000701</v>
      </c>
      <c r="O137" s="49">
        <v>0.83243452855199995</v>
      </c>
    </row>
    <row r="138" spans="1:15" ht="13.5" thickBot="1" x14ac:dyDescent="0.25">
      <c r="A138" s="50" t="s">
        <v>165</v>
      </c>
      <c r="B138" s="39">
        <v>432.99999999999397</v>
      </c>
      <c r="C138" s="40">
        <v>36.083333333332</v>
      </c>
      <c r="D138" s="4">
        <v>35.920729999999999</v>
      </c>
      <c r="E138" s="4">
        <v>35.920720000000003</v>
      </c>
      <c r="F138" s="4">
        <v>35.920719999999001</v>
      </c>
      <c r="G138" s="4">
        <v>35.920709999998998</v>
      </c>
      <c r="H138" s="4">
        <v>35.920720000000003</v>
      </c>
      <c r="I138" s="4">
        <v>35.920719999999001</v>
      </c>
      <c r="J138" s="4">
        <v>35.920720000000003</v>
      </c>
      <c r="K138" s="4">
        <v>35.713270000000001</v>
      </c>
      <c r="L138" s="4">
        <v>288.66666666666202</v>
      </c>
      <c r="M138" s="41">
        <v>287.15830999999997</v>
      </c>
      <c r="N138" s="4">
        <v>-1.5083566666620001</v>
      </c>
      <c r="O138" s="42">
        <v>0.66318316397199994</v>
      </c>
    </row>
    <row r="139" spans="1:15" ht="13.5" thickBot="1" x14ac:dyDescent="0.25">
      <c r="A139" s="50" t="s">
        <v>166</v>
      </c>
      <c r="B139" s="39">
        <v>109.999999999998</v>
      </c>
      <c r="C139" s="40">
        <v>9.1666666666659999</v>
      </c>
      <c r="D139" s="4">
        <v>9.1359999999999992</v>
      </c>
      <c r="E139" s="4">
        <v>9.1340000000000003</v>
      </c>
      <c r="F139" s="4">
        <v>9.1339999999990003</v>
      </c>
      <c r="G139" s="4">
        <v>9.1339999999990003</v>
      </c>
      <c r="H139" s="4">
        <v>16.085000000000001</v>
      </c>
      <c r="I139" s="4">
        <v>48.788999999999</v>
      </c>
      <c r="J139" s="4">
        <v>48.789000000000001</v>
      </c>
      <c r="K139" s="4">
        <v>48.789000000000001</v>
      </c>
      <c r="L139" s="4">
        <v>73.333333333332007</v>
      </c>
      <c r="M139" s="41">
        <v>198.99</v>
      </c>
      <c r="N139" s="4">
        <v>125.656666666668</v>
      </c>
      <c r="O139" s="42">
        <v>1.8089999999999999</v>
      </c>
    </row>
    <row r="140" spans="1:15" ht="13.5" thickBot="1" x14ac:dyDescent="0.25">
      <c r="A140" s="50" t="s">
        <v>306</v>
      </c>
      <c r="B140" s="39">
        <v>13.999999999999</v>
      </c>
      <c r="C140" s="40">
        <v>1.1666666666659999</v>
      </c>
      <c r="D140" s="4">
        <v>1.1459999999999999</v>
      </c>
      <c r="E140" s="4">
        <v>1.1459999999999999</v>
      </c>
      <c r="F140" s="4">
        <v>1.1459999999999999</v>
      </c>
      <c r="G140" s="4">
        <v>1.1459999999999999</v>
      </c>
      <c r="H140" s="4">
        <v>1.1459999999999999</v>
      </c>
      <c r="I140" s="4">
        <v>1.6409999999989999</v>
      </c>
      <c r="J140" s="4">
        <v>1.641</v>
      </c>
      <c r="K140" s="4">
        <v>1.641</v>
      </c>
      <c r="L140" s="4">
        <v>9.333333333333</v>
      </c>
      <c r="M140" s="41">
        <v>10.653</v>
      </c>
      <c r="N140" s="4">
        <v>1.319666666666</v>
      </c>
      <c r="O140" s="42">
        <v>0.76092857142799997</v>
      </c>
    </row>
    <row r="141" spans="1:15" ht="13.5" thickBot="1" x14ac:dyDescent="0.25">
      <c r="A141" s="50" t="s">
        <v>167</v>
      </c>
      <c r="B141" s="39">
        <v>195.99999999999699</v>
      </c>
      <c r="C141" s="40">
        <v>16.333333333333002</v>
      </c>
      <c r="D141" s="4">
        <v>16.260249999999999</v>
      </c>
      <c r="E141" s="4">
        <v>16.260249999999999</v>
      </c>
      <c r="F141" s="4">
        <v>16.260249999999999</v>
      </c>
      <c r="G141" s="4">
        <v>16.260259999999001</v>
      </c>
      <c r="H141" s="4">
        <v>16.260249999999999</v>
      </c>
      <c r="I141" s="4">
        <v>16.260249999999001</v>
      </c>
      <c r="J141" s="4">
        <v>16.260249999999999</v>
      </c>
      <c r="K141" s="4">
        <v>16.200130000000001</v>
      </c>
      <c r="L141" s="4">
        <v>130.66666666666501</v>
      </c>
      <c r="M141" s="41">
        <v>130.02189000000001</v>
      </c>
      <c r="N141" s="4">
        <v>-0.64477666666400002</v>
      </c>
      <c r="O141" s="42">
        <v>0.66337698979500004</v>
      </c>
    </row>
    <row r="142" spans="1:15" ht="13.5" thickBot="1" x14ac:dyDescent="0.25">
      <c r="A142" s="45" t="s">
        <v>170</v>
      </c>
      <c r="B142" s="46">
        <v>0</v>
      </c>
      <c r="C142" s="47">
        <v>0</v>
      </c>
      <c r="D142" s="3">
        <v>0</v>
      </c>
      <c r="E142" s="3">
        <v>0</v>
      </c>
      <c r="F142" s="3">
        <v>6.2869999999989998</v>
      </c>
      <c r="G142" s="3">
        <v>0</v>
      </c>
      <c r="H142" s="3">
        <v>0</v>
      </c>
      <c r="I142" s="3">
        <v>0</v>
      </c>
      <c r="J142" s="3">
        <v>0</v>
      </c>
      <c r="K142" s="3">
        <v>0</v>
      </c>
      <c r="L142" s="3">
        <v>0</v>
      </c>
      <c r="M142" s="48">
        <v>6.2869999999989998</v>
      </c>
      <c r="N142" s="3">
        <v>6.2869999999989998</v>
      </c>
      <c r="O142" s="55" t="s">
        <v>69</v>
      </c>
    </row>
    <row r="143" spans="1:15" ht="13.5" thickBot="1" x14ac:dyDescent="0.25">
      <c r="A143" s="50" t="s">
        <v>171</v>
      </c>
      <c r="B143" s="39">
        <v>0</v>
      </c>
      <c r="C143" s="40">
        <v>0</v>
      </c>
      <c r="D143" s="4">
        <v>0</v>
      </c>
      <c r="E143" s="4">
        <v>0</v>
      </c>
      <c r="F143" s="4">
        <v>6.2869999999989998</v>
      </c>
      <c r="G143" s="4">
        <v>0</v>
      </c>
      <c r="H143" s="4">
        <v>0</v>
      </c>
      <c r="I143" s="4">
        <v>0</v>
      </c>
      <c r="J143" s="4">
        <v>0</v>
      </c>
      <c r="K143" s="4">
        <v>0</v>
      </c>
      <c r="L143" s="4">
        <v>0</v>
      </c>
      <c r="M143" s="41">
        <v>6.2869999999989998</v>
      </c>
      <c r="N143" s="4">
        <v>6.2869999999989998</v>
      </c>
      <c r="O143" s="51" t="s">
        <v>69</v>
      </c>
    </row>
    <row r="144" spans="1:15" ht="13.5" thickBot="1" x14ac:dyDescent="0.25">
      <c r="A144" s="44" t="s">
        <v>174</v>
      </c>
      <c r="B144" s="39">
        <v>334</v>
      </c>
      <c r="C144" s="40">
        <v>27.833333333333002</v>
      </c>
      <c r="D144" s="4">
        <v>0</v>
      </c>
      <c r="E144" s="4">
        <v>0</v>
      </c>
      <c r="F144" s="4">
        <v>263.63522999999998</v>
      </c>
      <c r="G144" s="4">
        <v>0</v>
      </c>
      <c r="H144" s="4">
        <v>0</v>
      </c>
      <c r="I144" s="4">
        <v>0</v>
      </c>
      <c r="J144" s="4">
        <v>24.682790000000001</v>
      </c>
      <c r="K144" s="4">
        <v>8.2204999999999995</v>
      </c>
      <c r="L144" s="4">
        <v>222.666666666667</v>
      </c>
      <c r="M144" s="41">
        <v>296.53852000000001</v>
      </c>
      <c r="N144" s="4">
        <v>73.871853333332993</v>
      </c>
      <c r="O144" s="42">
        <v>0.88783988023899996</v>
      </c>
    </row>
    <row r="145" spans="1:15" ht="13.5" thickBot="1" x14ac:dyDescent="0.25">
      <c r="A145" s="45" t="s">
        <v>175</v>
      </c>
      <c r="B145" s="46">
        <v>334</v>
      </c>
      <c r="C145" s="47">
        <v>27.833333333333002</v>
      </c>
      <c r="D145" s="3">
        <v>0</v>
      </c>
      <c r="E145" s="3">
        <v>0</v>
      </c>
      <c r="F145" s="3">
        <v>263.63522999999998</v>
      </c>
      <c r="G145" s="3">
        <v>0</v>
      </c>
      <c r="H145" s="3">
        <v>0</v>
      </c>
      <c r="I145" s="3">
        <v>0</v>
      </c>
      <c r="J145" s="3">
        <v>24.682790000000001</v>
      </c>
      <c r="K145" s="3">
        <v>8.2204999999999995</v>
      </c>
      <c r="L145" s="3">
        <v>222.666666666667</v>
      </c>
      <c r="M145" s="48">
        <v>296.53852000000001</v>
      </c>
      <c r="N145" s="3">
        <v>73.871853333332993</v>
      </c>
      <c r="O145" s="49">
        <v>0.88783988023899996</v>
      </c>
    </row>
    <row r="146" spans="1:15" ht="13.5" thickBot="1" x14ac:dyDescent="0.25">
      <c r="A146" s="50" t="s">
        <v>176</v>
      </c>
      <c r="B146" s="39">
        <v>334</v>
      </c>
      <c r="C146" s="40">
        <v>27.833333333333002</v>
      </c>
      <c r="D146" s="4">
        <v>0</v>
      </c>
      <c r="E146" s="4">
        <v>0</v>
      </c>
      <c r="F146" s="4">
        <v>263.63522999999998</v>
      </c>
      <c r="G146" s="4">
        <v>0</v>
      </c>
      <c r="H146" s="4">
        <v>0</v>
      </c>
      <c r="I146" s="4">
        <v>0</v>
      </c>
      <c r="J146" s="4">
        <v>4.8387900000000004</v>
      </c>
      <c r="K146" s="4">
        <v>8.2204999999999995</v>
      </c>
      <c r="L146" s="4">
        <v>222.666666666667</v>
      </c>
      <c r="M146" s="41">
        <v>276.69452000000001</v>
      </c>
      <c r="N146" s="4">
        <v>54.027853333332999</v>
      </c>
      <c r="O146" s="42">
        <v>0.82842670658600004</v>
      </c>
    </row>
    <row r="147" spans="1:15" ht="13.5" thickBot="1" x14ac:dyDescent="0.25">
      <c r="A147" s="50" t="s">
        <v>177</v>
      </c>
      <c r="B147" s="39">
        <v>0</v>
      </c>
      <c r="C147" s="40">
        <v>0</v>
      </c>
      <c r="D147" s="4">
        <v>0</v>
      </c>
      <c r="E147" s="4">
        <v>0</v>
      </c>
      <c r="F147" s="4">
        <v>0</v>
      </c>
      <c r="G147" s="4">
        <v>0</v>
      </c>
      <c r="H147" s="4">
        <v>0</v>
      </c>
      <c r="I147" s="4">
        <v>0</v>
      </c>
      <c r="J147" s="4">
        <v>19.844000000000001</v>
      </c>
      <c r="K147" s="4">
        <v>0</v>
      </c>
      <c r="L147" s="4">
        <v>0</v>
      </c>
      <c r="M147" s="41">
        <v>19.844000000000001</v>
      </c>
      <c r="N147" s="4">
        <v>19.844000000000001</v>
      </c>
      <c r="O147" s="51" t="s">
        <v>69</v>
      </c>
    </row>
    <row r="148" spans="1:15" ht="13.5" thickBot="1" x14ac:dyDescent="0.25">
      <c r="A148" s="38" t="s">
        <v>180</v>
      </c>
      <c r="B148" s="39">
        <v>25211.906331091901</v>
      </c>
      <c r="C148" s="40">
        <v>2100.9921942576598</v>
      </c>
      <c r="D148" s="4">
        <v>2025.93355</v>
      </c>
      <c r="E148" s="4">
        <v>2700.5930899999998</v>
      </c>
      <c r="F148" s="4">
        <v>2555.9665799999998</v>
      </c>
      <c r="G148" s="4">
        <v>2946.3611599999999</v>
      </c>
      <c r="H148" s="4">
        <v>2390.7236699999999</v>
      </c>
      <c r="I148" s="4">
        <v>2254.14372</v>
      </c>
      <c r="J148" s="4">
        <v>3273.6880700000002</v>
      </c>
      <c r="K148" s="4">
        <v>2255.8923300000001</v>
      </c>
      <c r="L148" s="4">
        <v>16807.937554061202</v>
      </c>
      <c r="M148" s="41">
        <v>20403.302169999999</v>
      </c>
      <c r="N148" s="4">
        <v>3595.3646159387499</v>
      </c>
      <c r="O148" s="42">
        <v>0.80927248824599995</v>
      </c>
    </row>
    <row r="149" spans="1:15" ht="13.5" thickBot="1" x14ac:dyDescent="0.25">
      <c r="A149" s="43" t="s">
        <v>181</v>
      </c>
      <c r="B149" s="39">
        <v>25211.906331091901</v>
      </c>
      <c r="C149" s="40">
        <v>2100.9921942576598</v>
      </c>
      <c r="D149" s="4">
        <v>2025.93355</v>
      </c>
      <c r="E149" s="4">
        <v>2699.0930899999998</v>
      </c>
      <c r="F149" s="4">
        <v>2520.9665799999998</v>
      </c>
      <c r="G149" s="4">
        <v>2945.6111599999999</v>
      </c>
      <c r="H149" s="4">
        <v>2389.9736699999999</v>
      </c>
      <c r="I149" s="4">
        <v>2252.9947200000001</v>
      </c>
      <c r="J149" s="4">
        <v>3253.8440700000001</v>
      </c>
      <c r="K149" s="4">
        <v>2255.8923300000001</v>
      </c>
      <c r="L149" s="4">
        <v>16807.937554061202</v>
      </c>
      <c r="M149" s="41">
        <v>20344.30917</v>
      </c>
      <c r="N149" s="4">
        <v>3536.37161593875</v>
      </c>
      <c r="O149" s="42">
        <v>0.80693260171699999</v>
      </c>
    </row>
    <row r="150" spans="1:15" ht="13.5" thickBot="1" x14ac:dyDescent="0.25">
      <c r="A150" s="44" t="s">
        <v>182</v>
      </c>
      <c r="B150" s="39">
        <v>25211.906331091901</v>
      </c>
      <c r="C150" s="40">
        <v>2100.9921942576598</v>
      </c>
      <c r="D150" s="4">
        <v>2025.93355</v>
      </c>
      <c r="E150" s="4">
        <v>2699.0930899999998</v>
      </c>
      <c r="F150" s="4">
        <v>2520.9665799999998</v>
      </c>
      <c r="G150" s="4">
        <v>2945.6111599999999</v>
      </c>
      <c r="H150" s="4">
        <v>2389.9736699999999</v>
      </c>
      <c r="I150" s="4">
        <v>2252.9947200000001</v>
      </c>
      <c r="J150" s="4">
        <v>3253.8440700000001</v>
      </c>
      <c r="K150" s="4">
        <v>2255.8923300000001</v>
      </c>
      <c r="L150" s="4">
        <v>16807.937554061202</v>
      </c>
      <c r="M150" s="41">
        <v>20344.30917</v>
      </c>
      <c r="N150" s="4">
        <v>3536.37161593875</v>
      </c>
      <c r="O150" s="42">
        <v>0.80693260171699999</v>
      </c>
    </row>
    <row r="151" spans="1:15" ht="13.5" thickBot="1" x14ac:dyDescent="0.25">
      <c r="A151" s="45" t="s">
        <v>183</v>
      </c>
      <c r="B151" s="46">
        <v>0.59070827044499996</v>
      </c>
      <c r="C151" s="47">
        <v>4.9225689203000002E-2</v>
      </c>
      <c r="D151" s="3">
        <v>0</v>
      </c>
      <c r="E151" s="3">
        <v>0</v>
      </c>
      <c r="F151" s="3">
        <v>0</v>
      </c>
      <c r="G151" s="3">
        <v>0</v>
      </c>
      <c r="H151" s="3">
        <v>0</v>
      </c>
      <c r="I151" s="3">
        <v>0</v>
      </c>
      <c r="J151" s="3">
        <v>0</v>
      </c>
      <c r="K151" s="3">
        <v>0</v>
      </c>
      <c r="L151" s="3">
        <v>0.39380551362999999</v>
      </c>
      <c r="M151" s="48">
        <v>0</v>
      </c>
      <c r="N151" s="3">
        <v>-0.39380551362999999</v>
      </c>
      <c r="O151" s="49">
        <v>0</v>
      </c>
    </row>
    <row r="152" spans="1:15" ht="13.5" thickBot="1" x14ac:dyDescent="0.25">
      <c r="A152" s="50" t="s">
        <v>184</v>
      </c>
      <c r="B152" s="39">
        <v>0.59070827044499996</v>
      </c>
      <c r="C152" s="40">
        <v>4.9225689203000002E-2</v>
      </c>
      <c r="D152" s="4">
        <v>0</v>
      </c>
      <c r="E152" s="4">
        <v>0</v>
      </c>
      <c r="F152" s="4">
        <v>0</v>
      </c>
      <c r="G152" s="4">
        <v>0</v>
      </c>
      <c r="H152" s="4">
        <v>0</v>
      </c>
      <c r="I152" s="4">
        <v>0</v>
      </c>
      <c r="J152" s="4">
        <v>0</v>
      </c>
      <c r="K152" s="4">
        <v>0</v>
      </c>
      <c r="L152" s="4">
        <v>0.39380551362999999</v>
      </c>
      <c r="M152" s="41">
        <v>0</v>
      </c>
      <c r="N152" s="4">
        <v>-0.39380551362999999</v>
      </c>
      <c r="O152" s="42">
        <v>0</v>
      </c>
    </row>
    <row r="153" spans="1:15" ht="13.5" thickBot="1" x14ac:dyDescent="0.25">
      <c r="A153" s="53" t="s">
        <v>311</v>
      </c>
      <c r="B153" s="39">
        <v>7317.5292808447102</v>
      </c>
      <c r="C153" s="40">
        <v>609.794106737059</v>
      </c>
      <c r="D153" s="4">
        <v>683.12385000000097</v>
      </c>
      <c r="E153" s="4">
        <v>1049.1706300000001</v>
      </c>
      <c r="F153" s="4">
        <v>1356.5535199999999</v>
      </c>
      <c r="G153" s="4">
        <v>1729.1168500000001</v>
      </c>
      <c r="H153" s="4">
        <v>1179.12085</v>
      </c>
      <c r="I153" s="4">
        <v>808.69479000000001</v>
      </c>
      <c r="J153" s="4">
        <v>1971.19508</v>
      </c>
      <c r="K153" s="4">
        <v>1116.2454399999999</v>
      </c>
      <c r="L153" s="4">
        <v>4878.3528538964802</v>
      </c>
      <c r="M153" s="41">
        <v>9893.2210099999993</v>
      </c>
      <c r="N153" s="4">
        <v>5014.8681561035201</v>
      </c>
      <c r="O153" s="42">
        <v>1.3519892617160001</v>
      </c>
    </row>
    <row r="154" spans="1:15" ht="13.5" thickBot="1" x14ac:dyDescent="0.25">
      <c r="A154" s="50" t="s">
        <v>355</v>
      </c>
      <c r="B154" s="39">
        <v>7201.9819730051504</v>
      </c>
      <c r="C154" s="40">
        <v>600.16516441709598</v>
      </c>
      <c r="D154" s="4">
        <v>648.41731000000095</v>
      </c>
      <c r="E154" s="4">
        <v>1049.1706300000001</v>
      </c>
      <c r="F154" s="4">
        <v>1356.3777700000001</v>
      </c>
      <c r="G154" s="4">
        <v>1729.1168500000001</v>
      </c>
      <c r="H154" s="4">
        <v>1179.12085</v>
      </c>
      <c r="I154" s="4">
        <v>808.69479000000001</v>
      </c>
      <c r="J154" s="4">
        <v>1971.19508</v>
      </c>
      <c r="K154" s="4">
        <v>1116.2454399999999</v>
      </c>
      <c r="L154" s="4">
        <v>4801.3213153367697</v>
      </c>
      <c r="M154" s="41">
        <v>9858.3387199999997</v>
      </c>
      <c r="N154" s="4">
        <v>5057.0174046632301</v>
      </c>
      <c r="O154" s="42">
        <v>1.3688369058609999</v>
      </c>
    </row>
    <row r="155" spans="1:15" ht="13.5" thickBot="1" x14ac:dyDescent="0.25">
      <c r="A155" s="50" t="s">
        <v>356</v>
      </c>
      <c r="B155" s="39">
        <v>115.547307839562</v>
      </c>
      <c r="C155" s="40">
        <v>9.6289423199630004</v>
      </c>
      <c r="D155" s="4">
        <v>34.706539999999997</v>
      </c>
      <c r="E155" s="4">
        <v>0</v>
      </c>
      <c r="F155" s="4">
        <v>0.17574999999999999</v>
      </c>
      <c r="G155" s="4">
        <v>0</v>
      </c>
      <c r="H155" s="4">
        <v>0</v>
      </c>
      <c r="I155" s="4">
        <v>0</v>
      </c>
      <c r="J155" s="4">
        <v>0</v>
      </c>
      <c r="K155" s="4">
        <v>0</v>
      </c>
      <c r="L155" s="4">
        <v>77.031538559707002</v>
      </c>
      <c r="M155" s="41">
        <v>34.882289999999998</v>
      </c>
      <c r="N155" s="4">
        <v>-42.149248559706997</v>
      </c>
      <c r="O155" s="42">
        <v>0.30188751821400001</v>
      </c>
    </row>
    <row r="156" spans="1:15" ht="13.5" thickBot="1" x14ac:dyDescent="0.25">
      <c r="A156" s="45" t="s">
        <v>190</v>
      </c>
      <c r="B156" s="46">
        <v>17893.786341976702</v>
      </c>
      <c r="C156" s="47">
        <v>1491.1488618313899</v>
      </c>
      <c r="D156" s="3">
        <v>1278.7483299999999</v>
      </c>
      <c r="E156" s="3">
        <v>1291.58521</v>
      </c>
      <c r="F156" s="3">
        <v>1096.9416000000001</v>
      </c>
      <c r="G156" s="3">
        <v>1216.49431</v>
      </c>
      <c r="H156" s="3">
        <v>1257.67543</v>
      </c>
      <c r="I156" s="3">
        <v>1210.6778300000001</v>
      </c>
      <c r="J156" s="3">
        <v>1310.32726</v>
      </c>
      <c r="K156" s="3">
        <v>1138.3140000000001</v>
      </c>
      <c r="L156" s="3">
        <v>11929.190894651099</v>
      </c>
      <c r="M156" s="48">
        <v>9800.76397</v>
      </c>
      <c r="N156" s="3">
        <v>-2128.4269246511399</v>
      </c>
      <c r="O156" s="49">
        <v>0.54771884399899995</v>
      </c>
    </row>
    <row r="157" spans="1:15" ht="13.5" thickBot="1" x14ac:dyDescent="0.25">
      <c r="A157" s="50" t="s">
        <v>312</v>
      </c>
      <c r="B157" s="39">
        <v>17893.786341976702</v>
      </c>
      <c r="C157" s="40">
        <v>1491.1488618313899</v>
      </c>
      <c r="D157" s="4">
        <v>1278.7483299999999</v>
      </c>
      <c r="E157" s="4">
        <v>1291.58521</v>
      </c>
      <c r="F157" s="4">
        <v>1096.9416000000001</v>
      </c>
      <c r="G157" s="4">
        <v>1216.49431</v>
      </c>
      <c r="H157" s="4">
        <v>1257.67543</v>
      </c>
      <c r="I157" s="4">
        <v>1210.6778300000001</v>
      </c>
      <c r="J157" s="4">
        <v>1310.32726</v>
      </c>
      <c r="K157" s="4">
        <v>1138.3140000000001</v>
      </c>
      <c r="L157" s="4">
        <v>11929.190894651099</v>
      </c>
      <c r="M157" s="41">
        <v>9800.76397</v>
      </c>
      <c r="N157" s="4">
        <v>-2128.4269246511399</v>
      </c>
      <c r="O157" s="42">
        <v>0.54771884399899995</v>
      </c>
    </row>
    <row r="158" spans="1:15" ht="13.5" thickBot="1" x14ac:dyDescent="0.25">
      <c r="A158" s="45" t="s">
        <v>193</v>
      </c>
      <c r="B158" s="46">
        <v>0</v>
      </c>
      <c r="C158" s="47">
        <v>0</v>
      </c>
      <c r="D158" s="3">
        <v>64.061369999999997</v>
      </c>
      <c r="E158" s="3">
        <v>358.33724999999902</v>
      </c>
      <c r="F158" s="3">
        <v>67.471459999999993</v>
      </c>
      <c r="G158" s="3">
        <v>0</v>
      </c>
      <c r="H158" s="3">
        <v>-46.822609999999997</v>
      </c>
      <c r="I158" s="3">
        <v>233.62209999999999</v>
      </c>
      <c r="J158" s="3">
        <v>-27.678270000000001</v>
      </c>
      <c r="K158" s="3">
        <v>1.3328899999999999</v>
      </c>
      <c r="L158" s="3">
        <v>0</v>
      </c>
      <c r="M158" s="48">
        <v>650.32419000000004</v>
      </c>
      <c r="N158" s="3">
        <v>650.32419000000004</v>
      </c>
      <c r="O158" s="55" t="s">
        <v>69</v>
      </c>
    </row>
    <row r="159" spans="1:15" ht="13.5" thickBot="1" x14ac:dyDescent="0.25">
      <c r="A159" s="50" t="s">
        <v>313</v>
      </c>
      <c r="B159" s="39">
        <v>0</v>
      </c>
      <c r="C159" s="40">
        <v>0</v>
      </c>
      <c r="D159" s="4">
        <v>64.061369999999997</v>
      </c>
      <c r="E159" s="4">
        <v>358.33724999999902</v>
      </c>
      <c r="F159" s="4">
        <v>67.471459999999993</v>
      </c>
      <c r="G159" s="4">
        <v>0</v>
      </c>
      <c r="H159" s="4">
        <v>-46.822609999999997</v>
      </c>
      <c r="I159" s="4">
        <v>233.62209999999999</v>
      </c>
      <c r="J159" s="4">
        <v>-27.678270000000001</v>
      </c>
      <c r="K159" s="4">
        <v>1.3328899999999999</v>
      </c>
      <c r="L159" s="4">
        <v>0</v>
      </c>
      <c r="M159" s="41">
        <v>650.32419000000004</v>
      </c>
      <c r="N159" s="4">
        <v>650.32419000000004</v>
      </c>
      <c r="O159" s="51" t="s">
        <v>69</v>
      </c>
    </row>
    <row r="160" spans="1:15" ht="13.5" thickBot="1" x14ac:dyDescent="0.25">
      <c r="A160" s="43" t="s">
        <v>195</v>
      </c>
      <c r="B160" s="39">
        <v>0</v>
      </c>
      <c r="C160" s="40">
        <v>0</v>
      </c>
      <c r="D160" s="4">
        <v>0</v>
      </c>
      <c r="E160" s="4">
        <v>1.5</v>
      </c>
      <c r="F160" s="4">
        <v>35</v>
      </c>
      <c r="G160" s="4">
        <v>0.75</v>
      </c>
      <c r="H160" s="4">
        <v>0.75</v>
      </c>
      <c r="I160" s="4">
        <v>1.149</v>
      </c>
      <c r="J160" s="4">
        <v>19.844000000000001</v>
      </c>
      <c r="K160" s="4">
        <v>0</v>
      </c>
      <c r="L160" s="4">
        <v>0</v>
      </c>
      <c r="M160" s="41">
        <v>58.993000000000002</v>
      </c>
      <c r="N160" s="4">
        <v>58.993000000000002</v>
      </c>
      <c r="O160" s="51" t="s">
        <v>69</v>
      </c>
    </row>
    <row r="161" spans="1:15" ht="13.5" thickBot="1" x14ac:dyDescent="0.25">
      <c r="A161" s="44" t="s">
        <v>196</v>
      </c>
      <c r="B161" s="39">
        <v>0</v>
      </c>
      <c r="C161" s="40">
        <v>0</v>
      </c>
      <c r="D161" s="4">
        <v>0</v>
      </c>
      <c r="E161" s="4">
        <v>1.5</v>
      </c>
      <c r="F161" s="4">
        <v>5</v>
      </c>
      <c r="G161" s="4">
        <v>0.75</v>
      </c>
      <c r="H161" s="4">
        <v>0.75</v>
      </c>
      <c r="I161" s="4">
        <v>1.149</v>
      </c>
      <c r="J161" s="4">
        <v>19.844000000000001</v>
      </c>
      <c r="K161" s="4">
        <v>0</v>
      </c>
      <c r="L161" s="4">
        <v>0</v>
      </c>
      <c r="M161" s="41">
        <v>28.992999999999999</v>
      </c>
      <c r="N161" s="4">
        <v>28.992999999999999</v>
      </c>
      <c r="O161" s="51" t="s">
        <v>69</v>
      </c>
    </row>
    <row r="162" spans="1:15" ht="13.5" thickBot="1" x14ac:dyDescent="0.25">
      <c r="A162" s="45" t="s">
        <v>197</v>
      </c>
      <c r="B162" s="46">
        <v>0</v>
      </c>
      <c r="C162" s="47">
        <v>0</v>
      </c>
      <c r="D162" s="3">
        <v>0</v>
      </c>
      <c r="E162" s="3">
        <v>0</v>
      </c>
      <c r="F162" s="3">
        <v>0</v>
      </c>
      <c r="G162" s="3">
        <v>0</v>
      </c>
      <c r="H162" s="3">
        <v>0</v>
      </c>
      <c r="I162" s="3">
        <v>0.39900000000000002</v>
      </c>
      <c r="J162" s="3">
        <v>19.844000000000001</v>
      </c>
      <c r="K162" s="3">
        <v>0</v>
      </c>
      <c r="L162" s="3">
        <v>0</v>
      </c>
      <c r="M162" s="48">
        <v>20.242999999999999</v>
      </c>
      <c r="N162" s="3">
        <v>20.242999999999999</v>
      </c>
      <c r="O162" s="55" t="s">
        <v>69</v>
      </c>
    </row>
    <row r="163" spans="1:15" ht="13.5" thickBot="1" x14ac:dyDescent="0.25">
      <c r="A163" s="50" t="s">
        <v>198</v>
      </c>
      <c r="B163" s="39">
        <v>0</v>
      </c>
      <c r="C163" s="40">
        <v>0</v>
      </c>
      <c r="D163" s="4">
        <v>0</v>
      </c>
      <c r="E163" s="4">
        <v>0</v>
      </c>
      <c r="F163" s="4">
        <v>0</v>
      </c>
      <c r="G163" s="4">
        <v>0</v>
      </c>
      <c r="H163" s="4">
        <v>0</v>
      </c>
      <c r="I163" s="4">
        <v>0.39900000000000002</v>
      </c>
      <c r="J163" s="4">
        <v>19.844000000000001</v>
      </c>
      <c r="K163" s="4">
        <v>0</v>
      </c>
      <c r="L163" s="4">
        <v>0</v>
      </c>
      <c r="M163" s="41">
        <v>20.242999999999999</v>
      </c>
      <c r="N163" s="4">
        <v>20.242999999999999</v>
      </c>
      <c r="O163" s="51" t="s">
        <v>69</v>
      </c>
    </row>
    <row r="164" spans="1:15" ht="13.5" thickBot="1" x14ac:dyDescent="0.25">
      <c r="A164" s="45" t="s">
        <v>199</v>
      </c>
      <c r="B164" s="46">
        <v>0</v>
      </c>
      <c r="C164" s="47">
        <v>0</v>
      </c>
      <c r="D164" s="3">
        <v>0</v>
      </c>
      <c r="E164" s="3">
        <v>1.5</v>
      </c>
      <c r="F164" s="3">
        <v>5</v>
      </c>
      <c r="G164" s="3">
        <v>0.75</v>
      </c>
      <c r="H164" s="3">
        <v>0.75</v>
      </c>
      <c r="I164" s="3">
        <v>0.75</v>
      </c>
      <c r="J164" s="3">
        <v>0</v>
      </c>
      <c r="K164" s="3">
        <v>0</v>
      </c>
      <c r="L164" s="3">
        <v>0</v>
      </c>
      <c r="M164" s="48">
        <v>8.75</v>
      </c>
      <c r="N164" s="3">
        <v>8.75</v>
      </c>
      <c r="O164" s="55" t="s">
        <v>69</v>
      </c>
    </row>
    <row r="165" spans="1:15" ht="13.5" thickBot="1" x14ac:dyDescent="0.25">
      <c r="A165" s="50" t="s">
        <v>200</v>
      </c>
      <c r="B165" s="39">
        <v>0</v>
      </c>
      <c r="C165" s="40">
        <v>0</v>
      </c>
      <c r="D165" s="4">
        <v>0</v>
      </c>
      <c r="E165" s="4">
        <v>1.5</v>
      </c>
      <c r="F165" s="4">
        <v>5</v>
      </c>
      <c r="G165" s="4">
        <v>0.75</v>
      </c>
      <c r="H165" s="4">
        <v>0.75</v>
      </c>
      <c r="I165" s="4">
        <v>0.75</v>
      </c>
      <c r="J165" s="4">
        <v>0</v>
      </c>
      <c r="K165" s="4">
        <v>0</v>
      </c>
      <c r="L165" s="4">
        <v>0</v>
      </c>
      <c r="M165" s="41">
        <v>8.75</v>
      </c>
      <c r="N165" s="4">
        <v>8.75</v>
      </c>
      <c r="O165" s="51" t="s">
        <v>69</v>
      </c>
    </row>
    <row r="166" spans="1:15" ht="13.5" thickBot="1" x14ac:dyDescent="0.25">
      <c r="A166" s="54" t="s">
        <v>245</v>
      </c>
      <c r="B166" s="46">
        <v>0</v>
      </c>
      <c r="C166" s="47">
        <v>0</v>
      </c>
      <c r="D166" s="3">
        <v>0</v>
      </c>
      <c r="E166" s="3">
        <v>0</v>
      </c>
      <c r="F166" s="3">
        <v>30</v>
      </c>
      <c r="G166" s="3">
        <v>0</v>
      </c>
      <c r="H166" s="3">
        <v>0</v>
      </c>
      <c r="I166" s="3">
        <v>0</v>
      </c>
      <c r="J166" s="3">
        <v>0</v>
      </c>
      <c r="K166" s="3">
        <v>0</v>
      </c>
      <c r="L166" s="3">
        <v>0</v>
      </c>
      <c r="M166" s="48">
        <v>30</v>
      </c>
      <c r="N166" s="3">
        <v>30</v>
      </c>
      <c r="O166" s="55" t="s">
        <v>69</v>
      </c>
    </row>
    <row r="167" spans="1:15" ht="13.5" thickBot="1" x14ac:dyDescent="0.25">
      <c r="A167" s="45" t="s">
        <v>246</v>
      </c>
      <c r="B167" s="46">
        <v>0</v>
      </c>
      <c r="C167" s="47">
        <v>0</v>
      </c>
      <c r="D167" s="3">
        <v>0</v>
      </c>
      <c r="E167" s="3">
        <v>0</v>
      </c>
      <c r="F167" s="3">
        <v>30</v>
      </c>
      <c r="G167" s="3">
        <v>0</v>
      </c>
      <c r="H167" s="3">
        <v>0</v>
      </c>
      <c r="I167" s="3">
        <v>0</v>
      </c>
      <c r="J167" s="3">
        <v>0</v>
      </c>
      <c r="K167" s="3">
        <v>0</v>
      </c>
      <c r="L167" s="3">
        <v>0</v>
      </c>
      <c r="M167" s="48">
        <v>30</v>
      </c>
      <c r="N167" s="3">
        <v>30</v>
      </c>
      <c r="O167" s="55" t="s">
        <v>90</v>
      </c>
    </row>
    <row r="168" spans="1:15" ht="13.5" thickBot="1" x14ac:dyDescent="0.25">
      <c r="A168" s="50" t="s">
        <v>357</v>
      </c>
      <c r="B168" s="39">
        <v>0</v>
      </c>
      <c r="C168" s="40">
        <v>0</v>
      </c>
      <c r="D168" s="4">
        <v>0</v>
      </c>
      <c r="E168" s="4">
        <v>0</v>
      </c>
      <c r="F168" s="4">
        <v>30</v>
      </c>
      <c r="G168" s="4">
        <v>0</v>
      </c>
      <c r="H168" s="4">
        <v>0</v>
      </c>
      <c r="I168" s="4">
        <v>0</v>
      </c>
      <c r="J168" s="4">
        <v>0</v>
      </c>
      <c r="K168" s="4">
        <v>0</v>
      </c>
      <c r="L168" s="4">
        <v>0</v>
      </c>
      <c r="M168" s="41">
        <v>30</v>
      </c>
      <c r="N168" s="4">
        <v>30</v>
      </c>
      <c r="O168" s="51" t="s">
        <v>90</v>
      </c>
    </row>
    <row r="169" spans="1:15" ht="13.5" thickBot="1" x14ac:dyDescent="0.25">
      <c r="A169" s="38" t="s">
        <v>201</v>
      </c>
      <c r="B169" s="39">
        <v>2976.8163864569901</v>
      </c>
      <c r="C169" s="40">
        <v>248.06803220474899</v>
      </c>
      <c r="D169" s="4">
        <v>290.381270000001</v>
      </c>
      <c r="E169" s="4">
        <v>295.03415999999999</v>
      </c>
      <c r="F169" s="4">
        <v>283.06378999999998</v>
      </c>
      <c r="G169" s="4">
        <v>283.80849000000001</v>
      </c>
      <c r="H169" s="4">
        <v>584.71335999999997</v>
      </c>
      <c r="I169" s="4">
        <v>318.21075000000002</v>
      </c>
      <c r="J169" s="4">
        <v>332.80155999999999</v>
      </c>
      <c r="K169" s="4">
        <v>247.64230000000001</v>
      </c>
      <c r="L169" s="4">
        <v>1984.5442576379901</v>
      </c>
      <c r="M169" s="41">
        <v>2635.6556799999998</v>
      </c>
      <c r="N169" s="4">
        <v>651.11142236200999</v>
      </c>
      <c r="O169" s="42">
        <v>0.88539410492000004</v>
      </c>
    </row>
    <row r="170" spans="1:15" ht="13.5" thickBot="1" x14ac:dyDescent="0.25">
      <c r="A170" s="52" t="s">
        <v>202</v>
      </c>
      <c r="B170" s="46">
        <v>2976.8163864569901</v>
      </c>
      <c r="C170" s="47">
        <v>248.06803220474899</v>
      </c>
      <c r="D170" s="3">
        <v>290.381270000001</v>
      </c>
      <c r="E170" s="3">
        <v>295.03415999999999</v>
      </c>
      <c r="F170" s="3">
        <v>283.06378999999998</v>
      </c>
      <c r="G170" s="3">
        <v>283.80849000000001</v>
      </c>
      <c r="H170" s="3">
        <v>584.71335999999997</v>
      </c>
      <c r="I170" s="3">
        <v>318.21075000000002</v>
      </c>
      <c r="J170" s="3">
        <v>332.80155999999999</v>
      </c>
      <c r="K170" s="3">
        <v>247.64230000000001</v>
      </c>
      <c r="L170" s="3">
        <v>1984.5442576379901</v>
      </c>
      <c r="M170" s="48">
        <v>2635.6556799999998</v>
      </c>
      <c r="N170" s="3">
        <v>651.11142236200999</v>
      </c>
      <c r="O170" s="49">
        <v>0.88539410492000004</v>
      </c>
    </row>
    <row r="171" spans="1:15" ht="13.5" thickBot="1" x14ac:dyDescent="0.25">
      <c r="A171" s="54" t="s">
        <v>203</v>
      </c>
      <c r="B171" s="46">
        <v>2976.8163864569901</v>
      </c>
      <c r="C171" s="47">
        <v>248.06803220474899</v>
      </c>
      <c r="D171" s="3">
        <v>290.381270000001</v>
      </c>
      <c r="E171" s="3">
        <v>295.03415999999999</v>
      </c>
      <c r="F171" s="3">
        <v>283.06378999999998</v>
      </c>
      <c r="G171" s="3">
        <v>283.80849000000001</v>
      </c>
      <c r="H171" s="3">
        <v>584.71335999999997</v>
      </c>
      <c r="I171" s="3">
        <v>318.21075000000002</v>
      </c>
      <c r="J171" s="3">
        <v>332.80155999999999</v>
      </c>
      <c r="K171" s="3">
        <v>247.64230000000001</v>
      </c>
      <c r="L171" s="3">
        <v>1984.5442576379901</v>
      </c>
      <c r="M171" s="48">
        <v>2635.6556799999998</v>
      </c>
      <c r="N171" s="3">
        <v>651.11142236200999</v>
      </c>
      <c r="O171" s="49">
        <v>0.88539410492000004</v>
      </c>
    </row>
    <row r="172" spans="1:15" ht="13.5" thickBot="1" x14ac:dyDescent="0.25">
      <c r="A172" s="53" t="s">
        <v>204</v>
      </c>
      <c r="B172" s="39">
        <v>134.23067222146901</v>
      </c>
      <c r="C172" s="40">
        <v>11.185889351788999</v>
      </c>
      <c r="D172" s="4">
        <v>10.02876</v>
      </c>
      <c r="E172" s="4">
        <v>10.783010000000001</v>
      </c>
      <c r="F172" s="4">
        <v>12.424480000000001</v>
      </c>
      <c r="G172" s="4">
        <v>14.073230000000001</v>
      </c>
      <c r="H172" s="4">
        <v>11.21946</v>
      </c>
      <c r="I172" s="4">
        <v>11.99418</v>
      </c>
      <c r="J172" s="4">
        <v>12.87879</v>
      </c>
      <c r="K172" s="4">
        <v>11.432079999999999</v>
      </c>
      <c r="L172" s="4">
        <v>89.487114814311994</v>
      </c>
      <c r="M172" s="41">
        <v>94.83399</v>
      </c>
      <c r="N172" s="4">
        <v>5.3468751856869998</v>
      </c>
      <c r="O172" s="42">
        <v>0.70650014955899998</v>
      </c>
    </row>
    <row r="173" spans="1:15" ht="13.5" thickBot="1" x14ac:dyDescent="0.25">
      <c r="A173" s="50" t="s">
        <v>205</v>
      </c>
      <c r="B173" s="39">
        <v>134.23067222146901</v>
      </c>
      <c r="C173" s="40">
        <v>11.185889351788999</v>
      </c>
      <c r="D173" s="4">
        <v>10.02876</v>
      </c>
      <c r="E173" s="4">
        <v>10.783010000000001</v>
      </c>
      <c r="F173" s="4">
        <v>12.424480000000001</v>
      </c>
      <c r="G173" s="4">
        <v>14.073230000000001</v>
      </c>
      <c r="H173" s="4">
        <v>11.21946</v>
      </c>
      <c r="I173" s="4">
        <v>11.99418</v>
      </c>
      <c r="J173" s="4">
        <v>12.87879</v>
      </c>
      <c r="K173" s="4">
        <v>11.432079999999999</v>
      </c>
      <c r="L173" s="4">
        <v>89.487114814311994</v>
      </c>
      <c r="M173" s="41">
        <v>94.83399</v>
      </c>
      <c r="N173" s="4">
        <v>5.3468751856869998</v>
      </c>
      <c r="O173" s="42">
        <v>0.70650014955899998</v>
      </c>
    </row>
    <row r="174" spans="1:15" ht="13.5" thickBot="1" x14ac:dyDescent="0.25">
      <c r="A174" s="45" t="s">
        <v>206</v>
      </c>
      <c r="B174" s="46">
        <v>156.98234024811401</v>
      </c>
      <c r="C174" s="47">
        <v>13.081861687342</v>
      </c>
      <c r="D174" s="3">
        <v>7.2249999999999996</v>
      </c>
      <c r="E174" s="3">
        <v>5.1974999999999998</v>
      </c>
      <c r="F174" s="3">
        <v>6.7930000000000001</v>
      </c>
      <c r="G174" s="3">
        <v>2.64</v>
      </c>
      <c r="H174" s="3">
        <v>5.4450000000000003</v>
      </c>
      <c r="I174" s="3">
        <v>7.59</v>
      </c>
      <c r="J174" s="3">
        <v>4.29</v>
      </c>
      <c r="K174" s="3">
        <v>4.29</v>
      </c>
      <c r="L174" s="3">
        <v>104.654893498742</v>
      </c>
      <c r="M174" s="48">
        <v>43.470500000000001</v>
      </c>
      <c r="N174" s="3">
        <v>-61.184393498741997</v>
      </c>
      <c r="O174" s="49">
        <v>0.27691331350499998</v>
      </c>
    </row>
    <row r="175" spans="1:15" ht="13.5" thickBot="1" x14ac:dyDescent="0.25">
      <c r="A175" s="50" t="s">
        <v>207</v>
      </c>
      <c r="B175" s="39">
        <v>156.98234024811401</v>
      </c>
      <c r="C175" s="40">
        <v>13.081861687342</v>
      </c>
      <c r="D175" s="4">
        <v>7.2249999999999996</v>
      </c>
      <c r="E175" s="4">
        <v>5.1974999999999998</v>
      </c>
      <c r="F175" s="4">
        <v>6.7930000000000001</v>
      </c>
      <c r="G175" s="4">
        <v>2.64</v>
      </c>
      <c r="H175" s="4">
        <v>5.4450000000000003</v>
      </c>
      <c r="I175" s="4">
        <v>7.59</v>
      </c>
      <c r="J175" s="4">
        <v>4.29</v>
      </c>
      <c r="K175" s="4">
        <v>4.29</v>
      </c>
      <c r="L175" s="4">
        <v>104.654893498742</v>
      </c>
      <c r="M175" s="41">
        <v>43.470500000000001</v>
      </c>
      <c r="N175" s="4">
        <v>-61.184393498741997</v>
      </c>
      <c r="O175" s="42">
        <v>0.27691331350499998</v>
      </c>
    </row>
    <row r="176" spans="1:15" ht="13.5" thickBot="1" x14ac:dyDescent="0.25">
      <c r="A176" s="45" t="s">
        <v>208</v>
      </c>
      <c r="B176" s="46">
        <v>167.47961795466401</v>
      </c>
      <c r="C176" s="47">
        <v>13.956634829555</v>
      </c>
      <c r="D176" s="3">
        <v>12.674519999999999</v>
      </c>
      <c r="E176" s="3">
        <v>5.3465400000000001</v>
      </c>
      <c r="F176" s="3">
        <v>17.506319999999999</v>
      </c>
      <c r="G176" s="3">
        <v>18.794</v>
      </c>
      <c r="H176" s="3">
        <v>25.007999999999999</v>
      </c>
      <c r="I176" s="3">
        <v>19.827999999999999</v>
      </c>
      <c r="J176" s="3">
        <v>17.46452</v>
      </c>
      <c r="K176" s="3">
        <v>8.2085000000000008</v>
      </c>
      <c r="L176" s="3">
        <v>111.653078636443</v>
      </c>
      <c r="M176" s="48">
        <v>124.8304</v>
      </c>
      <c r="N176" s="3">
        <v>13.177321363557001</v>
      </c>
      <c r="O176" s="49">
        <v>0.74534681607499997</v>
      </c>
    </row>
    <row r="177" spans="1:15" ht="13.5" thickBot="1" x14ac:dyDescent="0.25">
      <c r="A177" s="50" t="s">
        <v>209</v>
      </c>
      <c r="B177" s="39">
        <v>140.06957855936801</v>
      </c>
      <c r="C177" s="40">
        <v>11.672464879947</v>
      </c>
      <c r="D177" s="4">
        <v>12.21</v>
      </c>
      <c r="E177" s="4">
        <v>3.7</v>
      </c>
      <c r="F177" s="4">
        <v>14.43</v>
      </c>
      <c r="G177" s="4">
        <v>18.5</v>
      </c>
      <c r="H177" s="4">
        <v>24.42</v>
      </c>
      <c r="I177" s="4">
        <v>19.239999999999998</v>
      </c>
      <c r="J177" s="4">
        <v>14.06</v>
      </c>
      <c r="K177" s="4">
        <v>7.4</v>
      </c>
      <c r="L177" s="4">
        <v>93.379719039578006</v>
      </c>
      <c r="M177" s="41">
        <v>113.96</v>
      </c>
      <c r="N177" s="4">
        <v>20.580280960421</v>
      </c>
      <c r="O177" s="42">
        <v>0.81359565133300005</v>
      </c>
    </row>
    <row r="178" spans="1:15" ht="13.5" thickBot="1" x14ac:dyDescent="0.25">
      <c r="A178" s="50" t="s">
        <v>210</v>
      </c>
      <c r="B178" s="39">
        <v>18.707401004404002</v>
      </c>
      <c r="C178" s="40">
        <v>1.5589500837000001</v>
      </c>
      <c r="D178" s="4">
        <v>0</v>
      </c>
      <c r="E178" s="4">
        <v>0.93799999999999994</v>
      </c>
      <c r="F178" s="4">
        <v>2.1707999999999998</v>
      </c>
      <c r="G178" s="4">
        <v>0</v>
      </c>
      <c r="H178" s="4">
        <v>0</v>
      </c>
      <c r="I178" s="4">
        <v>0</v>
      </c>
      <c r="J178" s="4">
        <v>0</v>
      </c>
      <c r="K178" s="4">
        <v>0</v>
      </c>
      <c r="L178" s="4">
        <v>12.471600669602999</v>
      </c>
      <c r="M178" s="41">
        <v>3.1088</v>
      </c>
      <c r="N178" s="4">
        <v>-9.3628006696030006</v>
      </c>
      <c r="O178" s="42">
        <v>0.16618021922199999</v>
      </c>
    </row>
    <row r="179" spans="1:15" ht="13.5" thickBot="1" x14ac:dyDescent="0.25">
      <c r="A179" s="50" t="s">
        <v>211</v>
      </c>
      <c r="B179" s="39">
        <v>8.7026383908909999</v>
      </c>
      <c r="C179" s="40">
        <v>0.72521986590700005</v>
      </c>
      <c r="D179" s="4">
        <v>0.46451999999999999</v>
      </c>
      <c r="E179" s="4">
        <v>0.70853999999999995</v>
      </c>
      <c r="F179" s="4">
        <v>0.90551999999999999</v>
      </c>
      <c r="G179" s="4">
        <v>0.29399999999999998</v>
      </c>
      <c r="H179" s="4">
        <v>0.58799999999999997</v>
      </c>
      <c r="I179" s="4">
        <v>0.58799999999999997</v>
      </c>
      <c r="J179" s="4">
        <v>3.4045200000000002</v>
      </c>
      <c r="K179" s="4">
        <v>0.8085</v>
      </c>
      <c r="L179" s="4">
        <v>5.8017589272599999</v>
      </c>
      <c r="M179" s="41">
        <v>7.7615999999999996</v>
      </c>
      <c r="N179" s="4">
        <v>1.9598410727390001</v>
      </c>
      <c r="O179" s="42">
        <v>0.89186746034599995</v>
      </c>
    </row>
    <row r="180" spans="1:15" ht="13.5" thickBot="1" x14ac:dyDescent="0.25">
      <c r="A180" s="53" t="s">
        <v>395</v>
      </c>
      <c r="B180" s="39">
        <v>0</v>
      </c>
      <c r="C180" s="40">
        <v>0</v>
      </c>
      <c r="D180" s="4">
        <v>0</v>
      </c>
      <c r="E180" s="4">
        <v>0</v>
      </c>
      <c r="F180" s="4">
        <v>0</v>
      </c>
      <c r="G180" s="4">
        <v>0</v>
      </c>
      <c r="H180" s="4">
        <v>1.89194</v>
      </c>
      <c r="I180" s="4">
        <v>1.4011100000000001</v>
      </c>
      <c r="J180" s="4">
        <v>4.0778800000000004</v>
      </c>
      <c r="K180" s="4">
        <v>3.2313100000000001</v>
      </c>
      <c r="L180" s="4">
        <v>0</v>
      </c>
      <c r="M180" s="41">
        <v>10.60224</v>
      </c>
      <c r="N180" s="4">
        <v>10.60224</v>
      </c>
      <c r="O180" s="51" t="s">
        <v>90</v>
      </c>
    </row>
    <row r="181" spans="1:15" ht="13.5" thickBot="1" x14ac:dyDescent="0.25">
      <c r="A181" s="50" t="s">
        <v>396</v>
      </c>
      <c r="B181" s="39">
        <v>0</v>
      </c>
      <c r="C181" s="40">
        <v>0</v>
      </c>
      <c r="D181" s="4">
        <v>0</v>
      </c>
      <c r="E181" s="4">
        <v>0</v>
      </c>
      <c r="F181" s="4">
        <v>0</v>
      </c>
      <c r="G181" s="4">
        <v>0</v>
      </c>
      <c r="H181" s="4">
        <v>1.89194</v>
      </c>
      <c r="I181" s="4">
        <v>1.4011100000000001</v>
      </c>
      <c r="J181" s="4">
        <v>4.0778800000000004</v>
      </c>
      <c r="K181" s="4">
        <v>3.2313100000000001</v>
      </c>
      <c r="L181" s="4">
        <v>0</v>
      </c>
      <c r="M181" s="41">
        <v>10.60224</v>
      </c>
      <c r="N181" s="4">
        <v>10.60224</v>
      </c>
      <c r="O181" s="51" t="s">
        <v>90</v>
      </c>
    </row>
    <row r="182" spans="1:15" ht="13.5" thickBot="1" x14ac:dyDescent="0.25">
      <c r="A182" s="45" t="s">
        <v>212</v>
      </c>
      <c r="B182" s="46">
        <v>604.51918778420804</v>
      </c>
      <c r="C182" s="47">
        <v>50.376598982017001</v>
      </c>
      <c r="D182" s="3">
        <v>59.412759999999999</v>
      </c>
      <c r="E182" s="3">
        <v>52.100619999999999</v>
      </c>
      <c r="F182" s="3">
        <v>42.756979999999999</v>
      </c>
      <c r="G182" s="3">
        <v>0</v>
      </c>
      <c r="H182" s="3">
        <v>0</v>
      </c>
      <c r="I182" s="3">
        <v>0</v>
      </c>
      <c r="J182" s="3">
        <v>0</v>
      </c>
      <c r="K182" s="3">
        <v>0</v>
      </c>
      <c r="L182" s="3">
        <v>403.01279185613902</v>
      </c>
      <c r="M182" s="48">
        <v>154.27036000000001</v>
      </c>
      <c r="N182" s="3">
        <v>-248.74243185613901</v>
      </c>
      <c r="O182" s="49">
        <v>0.255195142052</v>
      </c>
    </row>
    <row r="183" spans="1:15" ht="13.5" thickBot="1" x14ac:dyDescent="0.25">
      <c r="A183" s="50" t="s">
        <v>213</v>
      </c>
      <c r="B183" s="39">
        <v>604.51918778420804</v>
      </c>
      <c r="C183" s="40">
        <v>50.376598982017001</v>
      </c>
      <c r="D183" s="4">
        <v>59.412759999999999</v>
      </c>
      <c r="E183" s="4">
        <v>52.100619999999999</v>
      </c>
      <c r="F183" s="4">
        <v>42.756979999999999</v>
      </c>
      <c r="G183" s="4">
        <v>0</v>
      </c>
      <c r="H183" s="4">
        <v>0</v>
      </c>
      <c r="I183" s="4">
        <v>0</v>
      </c>
      <c r="J183" s="4">
        <v>0</v>
      </c>
      <c r="K183" s="4">
        <v>0</v>
      </c>
      <c r="L183" s="4">
        <v>403.01279185613902</v>
      </c>
      <c r="M183" s="41">
        <v>154.27036000000001</v>
      </c>
      <c r="N183" s="4">
        <v>-248.74243185613901</v>
      </c>
      <c r="O183" s="42">
        <v>0.255195142052</v>
      </c>
    </row>
    <row r="184" spans="1:15" ht="13.5" thickBot="1" x14ac:dyDescent="0.25">
      <c r="A184" s="45" t="s">
        <v>214</v>
      </c>
      <c r="B184" s="46">
        <v>0</v>
      </c>
      <c r="C184" s="47">
        <v>0</v>
      </c>
      <c r="D184" s="3">
        <v>2.8000000000000001E-2</v>
      </c>
      <c r="E184" s="3">
        <v>0.112</v>
      </c>
      <c r="F184" s="3">
        <v>1.4E-2</v>
      </c>
      <c r="G184" s="3">
        <v>0.14000000000000001</v>
      </c>
      <c r="H184" s="3">
        <v>4.2000000000000003E-2</v>
      </c>
      <c r="I184" s="3">
        <v>9.8000000000000004E-2</v>
      </c>
      <c r="J184" s="3">
        <v>9.8000000000000004E-2</v>
      </c>
      <c r="K184" s="3">
        <v>0.112</v>
      </c>
      <c r="L184" s="3">
        <v>0</v>
      </c>
      <c r="M184" s="48">
        <v>0.64400000000000002</v>
      </c>
      <c r="N184" s="3">
        <v>0.64400000000000002</v>
      </c>
      <c r="O184" s="55" t="s">
        <v>90</v>
      </c>
    </row>
    <row r="185" spans="1:15" ht="13.5" thickBot="1" x14ac:dyDescent="0.25">
      <c r="A185" s="50" t="s">
        <v>215</v>
      </c>
      <c r="B185" s="39">
        <v>0</v>
      </c>
      <c r="C185" s="40">
        <v>0</v>
      </c>
      <c r="D185" s="4">
        <v>2.8000000000000001E-2</v>
      </c>
      <c r="E185" s="4">
        <v>0.112</v>
      </c>
      <c r="F185" s="4">
        <v>1.4E-2</v>
      </c>
      <c r="G185" s="4">
        <v>0.14000000000000001</v>
      </c>
      <c r="H185" s="4">
        <v>4.2000000000000003E-2</v>
      </c>
      <c r="I185" s="4">
        <v>9.8000000000000004E-2</v>
      </c>
      <c r="J185" s="4">
        <v>9.8000000000000004E-2</v>
      </c>
      <c r="K185" s="4">
        <v>0.112</v>
      </c>
      <c r="L185" s="4">
        <v>0</v>
      </c>
      <c r="M185" s="41">
        <v>0.64400000000000002</v>
      </c>
      <c r="N185" s="4">
        <v>0.64400000000000002</v>
      </c>
      <c r="O185" s="51" t="s">
        <v>90</v>
      </c>
    </row>
    <row r="186" spans="1:15" ht="13.5" thickBot="1" x14ac:dyDescent="0.25">
      <c r="A186" s="45" t="s">
        <v>216</v>
      </c>
      <c r="B186" s="46">
        <v>235.26498952457499</v>
      </c>
      <c r="C186" s="47">
        <v>19.605415793713998</v>
      </c>
      <c r="D186" s="3">
        <v>20.750830000000001</v>
      </c>
      <c r="E186" s="3">
        <v>16.86758</v>
      </c>
      <c r="F186" s="3">
        <v>13.36429</v>
      </c>
      <c r="G186" s="3">
        <v>12.280099999999999</v>
      </c>
      <c r="H186" s="3">
        <v>14.871740000000001</v>
      </c>
      <c r="I186" s="3">
        <v>35.05162</v>
      </c>
      <c r="J186" s="3">
        <v>14.169549999999999</v>
      </c>
      <c r="K186" s="3">
        <v>11.186730000000001</v>
      </c>
      <c r="L186" s="3">
        <v>156.84332634971699</v>
      </c>
      <c r="M186" s="48">
        <v>138.54244</v>
      </c>
      <c r="N186" s="3">
        <v>-18.300886349715999</v>
      </c>
      <c r="O186" s="49">
        <v>0.58887826990299996</v>
      </c>
    </row>
    <row r="187" spans="1:15" ht="13.5" thickBot="1" x14ac:dyDescent="0.25">
      <c r="A187" s="50" t="s">
        <v>217</v>
      </c>
      <c r="B187" s="39">
        <v>235.26498952457499</v>
      </c>
      <c r="C187" s="40">
        <v>19.605415793713998</v>
      </c>
      <c r="D187" s="4">
        <v>20.750830000000001</v>
      </c>
      <c r="E187" s="4">
        <v>16.86758</v>
      </c>
      <c r="F187" s="4">
        <v>13.36429</v>
      </c>
      <c r="G187" s="4">
        <v>12.280099999999999</v>
      </c>
      <c r="H187" s="4">
        <v>14.871740000000001</v>
      </c>
      <c r="I187" s="4">
        <v>35.05162</v>
      </c>
      <c r="J187" s="4">
        <v>14.169549999999999</v>
      </c>
      <c r="K187" s="4">
        <v>11.186730000000001</v>
      </c>
      <c r="L187" s="4">
        <v>156.84332634971699</v>
      </c>
      <c r="M187" s="41">
        <v>138.54244</v>
      </c>
      <c r="N187" s="4">
        <v>-18.300886349715999</v>
      </c>
      <c r="O187" s="42">
        <v>0.58887826990299996</v>
      </c>
    </row>
    <row r="188" spans="1:15" ht="13.5" thickBot="1" x14ac:dyDescent="0.25">
      <c r="A188" s="45" t="s">
        <v>218</v>
      </c>
      <c r="B188" s="46">
        <v>0</v>
      </c>
      <c r="C188" s="47">
        <v>0</v>
      </c>
      <c r="D188" s="3">
        <v>46.990110000000001</v>
      </c>
      <c r="E188" s="3">
        <v>38.64537</v>
      </c>
      <c r="F188" s="3">
        <v>43.532020000000003</v>
      </c>
      <c r="G188" s="3">
        <v>39.907440000000001</v>
      </c>
      <c r="H188" s="3">
        <v>370.01598000000001</v>
      </c>
      <c r="I188" s="3">
        <v>55.512079999999997</v>
      </c>
      <c r="J188" s="3">
        <v>86.877200000000002</v>
      </c>
      <c r="K188" s="3">
        <v>60.580379999999998</v>
      </c>
      <c r="L188" s="3">
        <v>0</v>
      </c>
      <c r="M188" s="48">
        <v>742.06057999999996</v>
      </c>
      <c r="N188" s="3">
        <v>742.06057999999996</v>
      </c>
      <c r="O188" s="55" t="s">
        <v>90</v>
      </c>
    </row>
    <row r="189" spans="1:15" ht="13.5" thickBot="1" x14ac:dyDescent="0.25">
      <c r="A189" s="50" t="s">
        <v>219</v>
      </c>
      <c r="B189" s="39">
        <v>0</v>
      </c>
      <c r="C189" s="40">
        <v>0</v>
      </c>
      <c r="D189" s="4">
        <v>46.990110000000001</v>
      </c>
      <c r="E189" s="4">
        <v>38.64537</v>
      </c>
      <c r="F189" s="4">
        <v>43.532020000000003</v>
      </c>
      <c r="G189" s="4">
        <v>39.907440000000001</v>
      </c>
      <c r="H189" s="4">
        <v>370.01598000000001</v>
      </c>
      <c r="I189" s="4">
        <v>55.512079999999997</v>
      </c>
      <c r="J189" s="4">
        <v>86.877200000000002</v>
      </c>
      <c r="K189" s="4">
        <v>60.580379999999998</v>
      </c>
      <c r="L189" s="4">
        <v>0</v>
      </c>
      <c r="M189" s="41">
        <v>742.06057999999996</v>
      </c>
      <c r="N189" s="4">
        <v>742.06057999999996</v>
      </c>
      <c r="O189" s="51" t="s">
        <v>90</v>
      </c>
    </row>
    <row r="190" spans="1:15" ht="13.5" thickBot="1" x14ac:dyDescent="0.25">
      <c r="A190" s="45" t="s">
        <v>220</v>
      </c>
      <c r="B190" s="46">
        <v>1678.3395787239599</v>
      </c>
      <c r="C190" s="47">
        <v>139.86163156033001</v>
      </c>
      <c r="D190" s="3">
        <v>133.27128999999999</v>
      </c>
      <c r="E190" s="3">
        <v>165.98154</v>
      </c>
      <c r="F190" s="3">
        <v>146.67269999999999</v>
      </c>
      <c r="G190" s="3">
        <v>195.97371999999999</v>
      </c>
      <c r="H190" s="3">
        <v>156.21924000000001</v>
      </c>
      <c r="I190" s="3">
        <v>186.73576</v>
      </c>
      <c r="J190" s="3">
        <v>192.94561999999999</v>
      </c>
      <c r="K190" s="3">
        <v>148.60130000000001</v>
      </c>
      <c r="L190" s="3">
        <v>1118.8930524826401</v>
      </c>
      <c r="M190" s="48">
        <v>1326.4011700000001</v>
      </c>
      <c r="N190" s="3">
        <v>207.50811751736299</v>
      </c>
      <c r="O190" s="49">
        <v>0.79030560133000005</v>
      </c>
    </row>
    <row r="191" spans="1:15" ht="13.5" thickBot="1" x14ac:dyDescent="0.25">
      <c r="A191" s="50" t="s">
        <v>221</v>
      </c>
      <c r="B191" s="39">
        <v>1678.3395787239599</v>
      </c>
      <c r="C191" s="40">
        <v>139.86163156033001</v>
      </c>
      <c r="D191" s="4">
        <v>133.27128999999999</v>
      </c>
      <c r="E191" s="4">
        <v>165.98154</v>
      </c>
      <c r="F191" s="4">
        <v>146.67269999999999</v>
      </c>
      <c r="G191" s="4">
        <v>195.97371999999999</v>
      </c>
      <c r="H191" s="4">
        <v>156.21924000000001</v>
      </c>
      <c r="I191" s="4">
        <v>186.73576</v>
      </c>
      <c r="J191" s="4">
        <v>192.94561999999999</v>
      </c>
      <c r="K191" s="4">
        <v>148.60130000000001</v>
      </c>
      <c r="L191" s="4">
        <v>1118.8930524826401</v>
      </c>
      <c r="M191" s="41">
        <v>1326.4011700000001</v>
      </c>
      <c r="N191" s="4">
        <v>207.50811751736299</v>
      </c>
      <c r="O191" s="42">
        <v>0.79030560133000005</v>
      </c>
    </row>
    <row r="192" spans="1:15" ht="13.5" thickBot="1" x14ac:dyDescent="0.25">
      <c r="A192" s="56"/>
      <c r="B192" s="39">
        <v>-4226.0673997375698</v>
      </c>
      <c r="C192" s="40">
        <v>-352.17228331146401</v>
      </c>
      <c r="D192" s="4">
        <v>-304.01021000000298</v>
      </c>
      <c r="E192" s="4">
        <v>529.31803999999204</v>
      </c>
      <c r="F192" s="4">
        <v>44.968330000004997</v>
      </c>
      <c r="G192" s="4">
        <v>644.79376000001002</v>
      </c>
      <c r="H192" s="4">
        <v>-328.36500000000001</v>
      </c>
      <c r="I192" s="4">
        <v>-123.97029999999</v>
      </c>
      <c r="J192" s="4">
        <v>354.22741000000002</v>
      </c>
      <c r="K192" s="4">
        <v>-70.345410000005003</v>
      </c>
      <c r="L192" s="4">
        <v>-2817.3782664917098</v>
      </c>
      <c r="M192" s="41">
        <v>746.61662000000797</v>
      </c>
      <c r="N192" s="4">
        <v>3563.9948864917201</v>
      </c>
      <c r="O192" s="42">
        <v>-0.17666935933</v>
      </c>
    </row>
    <row r="193" spans="1:15" ht="13.5" thickBot="1" x14ac:dyDescent="0.25">
      <c r="A193" s="57" t="s">
        <v>222</v>
      </c>
      <c r="B193" s="58">
        <v>-4226.0673997375698</v>
      </c>
      <c r="C193" s="59">
        <v>-352.17228331146401</v>
      </c>
      <c r="D193" s="60">
        <v>-304.01021000000298</v>
      </c>
      <c r="E193" s="60">
        <v>529.31803999999204</v>
      </c>
      <c r="F193" s="60">
        <v>44.968330000004997</v>
      </c>
      <c r="G193" s="60">
        <v>644.79376000001002</v>
      </c>
      <c r="H193" s="60">
        <v>-328.36500000000001</v>
      </c>
      <c r="I193" s="60">
        <v>-123.97029999999</v>
      </c>
      <c r="J193" s="60">
        <v>354.22741000000002</v>
      </c>
      <c r="K193" s="60">
        <v>-70.345410000005003</v>
      </c>
      <c r="L193" s="61">
        <v>-2817.3782664917098</v>
      </c>
      <c r="M193" s="62">
        <v>746.61662000000797</v>
      </c>
      <c r="N193" s="61">
        <v>3563.9948864917201</v>
      </c>
      <c r="O193" s="63">
        <v>-0.17666935933</v>
      </c>
    </row>
    <row r="194" spans="1:15" x14ac:dyDescent="0.2">
      <c r="A194" s="269">
        <v>43727</v>
      </c>
      <c r="B194" s="270"/>
      <c r="C194" s="270"/>
      <c r="D194" s="270"/>
      <c r="E194" s="270"/>
      <c r="F194" s="271">
        <v>1</v>
      </c>
      <c r="G194" s="270"/>
      <c r="H194" s="270"/>
      <c r="I194" s="270"/>
      <c r="J194" s="270"/>
      <c r="K194" s="272">
        <v>0.41869213</v>
      </c>
      <c r="L194" s="270"/>
      <c r="M194" s="270"/>
      <c r="N194" s="270"/>
      <c r="O194" s="270"/>
    </row>
  </sheetData>
  <mergeCells count="12">
    <mergeCell ref="A194:E194"/>
    <mergeCell ref="F194:J194"/>
    <mergeCell ref="K194:O194"/>
    <mergeCell ref="A1:O1"/>
    <mergeCell ref="A2:O2"/>
    <mergeCell ref="A3:A4"/>
    <mergeCell ref="B3:B4"/>
    <mergeCell ref="C3:C4"/>
    <mergeCell ref="L3:L4"/>
    <mergeCell ref="M3:M4"/>
    <mergeCell ref="N3:N4"/>
    <mergeCell ref="O3:O4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51602C-EACC-4D69-AC5E-AE7712E16F81}">
  <dimension ref="A1:S204"/>
  <sheetViews>
    <sheetView zoomScaleNormal="100" workbookViewId="0">
      <selection activeCell="D2" sqref="D2:Q2"/>
    </sheetView>
  </sheetViews>
  <sheetFormatPr defaultRowHeight="12.75" customHeight="1" x14ac:dyDescent="0.2"/>
  <cols>
    <col min="1" max="1" width="76.42578125" style="225" bestFit="1" customWidth="1"/>
    <col min="2" max="2" width="9" style="225" bestFit="1" customWidth="1"/>
    <col min="3" max="3" width="15.85546875" style="225" bestFit="1" customWidth="1"/>
    <col min="4" max="15" width="10.140625" style="225" bestFit="1" customWidth="1"/>
    <col min="16" max="16" width="25" style="225" bestFit="1" customWidth="1"/>
    <col min="17" max="17" width="10.140625" style="225" bestFit="1" customWidth="1"/>
    <col min="18" max="18" width="21.5703125" style="225" bestFit="1" customWidth="1"/>
    <col min="19" max="19" width="18.140625" style="225" bestFit="1" customWidth="1"/>
    <col min="20" max="16384" width="9.140625" style="225"/>
  </cols>
  <sheetData>
    <row r="1" spans="1:19" ht="21" customHeight="1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270"/>
      <c r="R1" s="270"/>
      <c r="S1" s="270"/>
    </row>
    <row r="2" spans="1:19" ht="13.5" thickBot="1" x14ac:dyDescent="0.25">
      <c r="A2" s="226" t="s">
        <v>32</v>
      </c>
      <c r="B2" s="227"/>
      <c r="C2" s="227"/>
      <c r="D2" s="228">
        <f>+D5+D179</f>
        <v>2329.943760000001</v>
      </c>
      <c r="E2" s="228">
        <f t="shared" ref="E2:Q2" si="0">+E5+E179</f>
        <v>2171.2750500000002</v>
      </c>
      <c r="F2" s="228">
        <f t="shared" si="0"/>
        <v>2510.9982499999901</v>
      </c>
      <c r="G2" s="228">
        <f t="shared" si="0"/>
        <v>2301.5673999999899</v>
      </c>
      <c r="H2" s="228">
        <f t="shared" si="0"/>
        <v>2719.0886700000001</v>
      </c>
      <c r="I2" s="228">
        <f t="shared" si="0"/>
        <v>2378.11401999999</v>
      </c>
      <c r="J2" s="228">
        <f t="shared" si="0"/>
        <v>2919.4606599999997</v>
      </c>
      <c r="K2" s="228">
        <f t="shared" si="0"/>
        <v>2326.23774</v>
      </c>
      <c r="L2" s="228">
        <f t="shared" si="0"/>
        <v>2162.5387599999899</v>
      </c>
      <c r="M2" s="228">
        <f t="shared" si="0"/>
        <v>2091.01791</v>
      </c>
      <c r="N2" s="228">
        <f t="shared" si="0"/>
        <v>2533.8677900000002</v>
      </c>
      <c r="O2" s="228">
        <f t="shared" si="0"/>
        <v>2551.24541</v>
      </c>
      <c r="P2" s="227"/>
      <c r="Q2" s="228">
        <f t="shared" si="0"/>
        <v>28995.35542</v>
      </c>
      <c r="R2" s="227"/>
      <c r="S2" s="227"/>
    </row>
    <row r="3" spans="1:19" ht="13.5" thickBot="1" x14ac:dyDescent="0.25">
      <c r="A3" s="288"/>
      <c r="B3" s="290" t="s">
        <v>33</v>
      </c>
      <c r="C3" s="292" t="s">
        <v>34</v>
      </c>
      <c r="D3" s="153" t="s">
        <v>342</v>
      </c>
      <c r="E3" s="153" t="s">
        <v>343</v>
      </c>
      <c r="F3" s="153" t="s">
        <v>344</v>
      </c>
      <c r="G3" s="153" t="s">
        <v>345</v>
      </c>
      <c r="H3" s="153" t="s">
        <v>391</v>
      </c>
      <c r="I3" s="153" t="s">
        <v>392</v>
      </c>
      <c r="J3" s="153" t="s">
        <v>393</v>
      </c>
      <c r="K3" s="153" t="s">
        <v>394</v>
      </c>
      <c r="L3" s="153" t="s">
        <v>397</v>
      </c>
      <c r="M3" s="153" t="s">
        <v>398</v>
      </c>
      <c r="N3" s="153" t="s">
        <v>399</v>
      </c>
      <c r="O3" s="153" t="s">
        <v>400</v>
      </c>
      <c r="P3" s="294" t="s">
        <v>39</v>
      </c>
      <c r="Q3" s="296" t="s">
        <v>40</v>
      </c>
      <c r="R3" s="294" t="s">
        <v>41</v>
      </c>
      <c r="S3" s="298" t="s">
        <v>42</v>
      </c>
    </row>
    <row r="4" spans="1:19" ht="13.5" thickBot="1" x14ac:dyDescent="0.25">
      <c r="A4" s="289"/>
      <c r="B4" s="291"/>
      <c r="C4" s="293"/>
      <c r="D4" s="154" t="s">
        <v>43</v>
      </c>
      <c r="E4" s="154" t="s">
        <v>43</v>
      </c>
      <c r="F4" s="154" t="s">
        <v>43</v>
      </c>
      <c r="G4" s="154" t="s">
        <v>43</v>
      </c>
      <c r="H4" s="154" t="s">
        <v>43</v>
      </c>
      <c r="I4" s="154" t="s">
        <v>43</v>
      </c>
      <c r="J4" s="154" t="s">
        <v>43</v>
      </c>
      <c r="K4" s="154" t="s">
        <v>43</v>
      </c>
      <c r="L4" s="154" t="s">
        <v>43</v>
      </c>
      <c r="M4" s="154" t="s">
        <v>43</v>
      </c>
      <c r="N4" s="154" t="s">
        <v>43</v>
      </c>
      <c r="O4" s="154" t="s">
        <v>43</v>
      </c>
      <c r="P4" s="295"/>
      <c r="Q4" s="297"/>
      <c r="R4" s="295"/>
      <c r="S4" s="299"/>
    </row>
    <row r="5" spans="1:19" ht="13.5" thickBot="1" x14ac:dyDescent="0.25">
      <c r="A5" s="38" t="s">
        <v>44</v>
      </c>
      <c r="B5" s="39">
        <v>26571.325284889899</v>
      </c>
      <c r="C5" s="40">
        <v>2214.2771070741601</v>
      </c>
      <c r="D5" s="4">
        <v>2039.56249</v>
      </c>
      <c r="E5" s="4">
        <v>1876.24089</v>
      </c>
      <c r="F5" s="4">
        <v>2227.9344599999899</v>
      </c>
      <c r="G5" s="4">
        <v>2017.75890999999</v>
      </c>
      <c r="H5" s="4">
        <v>2134.3753099999999</v>
      </c>
      <c r="I5" s="4">
        <v>2059.9032699999898</v>
      </c>
      <c r="J5" s="4">
        <v>2586.6590999999999</v>
      </c>
      <c r="K5" s="4">
        <v>2078.5954400000001</v>
      </c>
      <c r="L5" s="4">
        <v>1929.3046899999899</v>
      </c>
      <c r="M5" s="4">
        <v>1848.99101</v>
      </c>
      <c r="N5" s="4">
        <v>2326.0331700000002</v>
      </c>
      <c r="O5" s="4">
        <v>2292.85221</v>
      </c>
      <c r="P5" s="4">
        <v>26571.325284889899</v>
      </c>
      <c r="Q5" s="41">
        <v>25418.210950000001</v>
      </c>
      <c r="R5" s="4">
        <v>-1153.11433488988</v>
      </c>
      <c r="S5" s="42">
        <v>0.95660305526599998</v>
      </c>
    </row>
    <row r="6" spans="1:19" ht="13.5" thickBot="1" x14ac:dyDescent="0.25">
      <c r="A6" s="43" t="s">
        <v>45</v>
      </c>
      <c r="B6" s="39">
        <v>4731.2179688488504</v>
      </c>
      <c r="C6" s="40">
        <v>394.26816407073801</v>
      </c>
      <c r="D6" s="4">
        <v>403.26380000000103</v>
      </c>
      <c r="E6" s="4">
        <v>295.35840000000098</v>
      </c>
      <c r="F6" s="4">
        <v>333.16901999999902</v>
      </c>
      <c r="G6" s="4">
        <v>370.64536999999802</v>
      </c>
      <c r="H6" s="4">
        <v>388.82794999999999</v>
      </c>
      <c r="I6" s="4">
        <v>333.58678999999898</v>
      </c>
      <c r="J6" s="4">
        <v>357.60687000000001</v>
      </c>
      <c r="K6" s="4">
        <v>343.52472000000103</v>
      </c>
      <c r="L6" s="4">
        <v>357.85344999999802</v>
      </c>
      <c r="M6" s="4">
        <v>341.37223</v>
      </c>
      <c r="N6" s="4">
        <v>368.53062</v>
      </c>
      <c r="O6" s="4">
        <v>417.14053000000001</v>
      </c>
      <c r="P6" s="4">
        <v>4731.2179688488504</v>
      </c>
      <c r="Q6" s="41">
        <v>4310.8797500000001</v>
      </c>
      <c r="R6" s="4">
        <v>-420.33821884885401</v>
      </c>
      <c r="S6" s="42">
        <v>0.91115644605299995</v>
      </c>
    </row>
    <row r="7" spans="1:19" ht="13.5" thickBot="1" x14ac:dyDescent="0.25">
      <c r="A7" s="44" t="s">
        <v>46</v>
      </c>
      <c r="B7" s="39">
        <v>4089.2450813915202</v>
      </c>
      <c r="C7" s="40">
        <v>340.77042344929401</v>
      </c>
      <c r="D7" s="4">
        <v>326.59980000000098</v>
      </c>
      <c r="E7" s="4">
        <v>234.80840000000001</v>
      </c>
      <c r="F7" s="4">
        <v>275.33301999999901</v>
      </c>
      <c r="G7" s="4">
        <v>320.36436999999898</v>
      </c>
      <c r="H7" s="4">
        <v>341.17595</v>
      </c>
      <c r="I7" s="4">
        <v>292.667789999999</v>
      </c>
      <c r="J7" s="4">
        <v>316.59586999999999</v>
      </c>
      <c r="K7" s="4">
        <v>303.17172000000102</v>
      </c>
      <c r="L7" s="4">
        <v>315.88144999999901</v>
      </c>
      <c r="M7" s="4">
        <v>287.74923000000001</v>
      </c>
      <c r="N7" s="4">
        <v>311.64562000000001</v>
      </c>
      <c r="O7" s="4">
        <v>355.90953000000002</v>
      </c>
      <c r="P7" s="4">
        <v>4089.2450813915202</v>
      </c>
      <c r="Q7" s="41">
        <v>3681.9027500000002</v>
      </c>
      <c r="R7" s="4">
        <v>-407.34233139152701</v>
      </c>
      <c r="S7" s="42">
        <v>0.90038691169499996</v>
      </c>
    </row>
    <row r="8" spans="1:19" ht="13.5" thickBot="1" x14ac:dyDescent="0.25">
      <c r="A8" s="45" t="s">
        <v>252</v>
      </c>
      <c r="B8" s="46">
        <v>0</v>
      </c>
      <c r="C8" s="47">
        <v>0</v>
      </c>
      <c r="D8" s="3">
        <v>0</v>
      </c>
      <c r="E8" s="3">
        <v>2.5000000000000001E-4</v>
      </c>
      <c r="F8" s="3">
        <v>0</v>
      </c>
      <c r="G8" s="3">
        <v>6.2999999900000003E-4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3">
        <v>-3.3E-4</v>
      </c>
      <c r="O8" s="3">
        <v>0</v>
      </c>
      <c r="P8" s="3">
        <v>0</v>
      </c>
      <c r="Q8" s="48">
        <v>5.4999999900000004E-4</v>
      </c>
      <c r="R8" s="3">
        <v>5.4999999900000004E-4</v>
      </c>
      <c r="S8" s="55" t="s">
        <v>69</v>
      </c>
    </row>
    <row r="9" spans="1:19" ht="13.5" thickBot="1" x14ac:dyDescent="0.25">
      <c r="A9" s="50" t="s">
        <v>253</v>
      </c>
      <c r="B9" s="39">
        <v>0</v>
      </c>
      <c r="C9" s="40">
        <v>0</v>
      </c>
      <c r="D9" s="4">
        <v>0</v>
      </c>
      <c r="E9" s="4">
        <v>2.5000000000000001E-4</v>
      </c>
      <c r="F9" s="4">
        <v>0</v>
      </c>
      <c r="G9" s="4">
        <v>6.2999999900000003E-4</v>
      </c>
      <c r="H9" s="4">
        <v>0</v>
      </c>
      <c r="I9" s="4">
        <v>0</v>
      </c>
      <c r="J9" s="4">
        <v>0</v>
      </c>
      <c r="K9" s="4">
        <v>0</v>
      </c>
      <c r="L9" s="4">
        <v>0</v>
      </c>
      <c r="M9" s="4">
        <v>0</v>
      </c>
      <c r="N9" s="4">
        <v>-3.3E-4</v>
      </c>
      <c r="O9" s="4">
        <v>0</v>
      </c>
      <c r="P9" s="4">
        <v>0</v>
      </c>
      <c r="Q9" s="41">
        <v>5.4999999900000004E-4</v>
      </c>
      <c r="R9" s="4">
        <v>5.4999999900000004E-4</v>
      </c>
      <c r="S9" s="51" t="s">
        <v>69</v>
      </c>
    </row>
    <row r="10" spans="1:19" ht="13.5" thickBot="1" x14ac:dyDescent="0.25">
      <c r="A10" s="45" t="s">
        <v>47</v>
      </c>
      <c r="B10" s="46">
        <v>1614.6608633933399</v>
      </c>
      <c r="C10" s="47">
        <v>134.55507194944499</v>
      </c>
      <c r="D10" s="3">
        <v>136.47452000000001</v>
      </c>
      <c r="E10" s="3">
        <v>104.72784</v>
      </c>
      <c r="F10" s="3">
        <v>96.962399999998993</v>
      </c>
      <c r="G10" s="3">
        <v>152.51992999999899</v>
      </c>
      <c r="H10" s="3">
        <v>170.46401</v>
      </c>
      <c r="I10" s="3">
        <v>116.00158999999999</v>
      </c>
      <c r="J10" s="3">
        <v>112.69609</v>
      </c>
      <c r="K10" s="3">
        <v>129.17546999999999</v>
      </c>
      <c r="L10" s="3">
        <v>133.557649999999</v>
      </c>
      <c r="M10" s="3">
        <v>120.38039000000001</v>
      </c>
      <c r="N10" s="3">
        <v>129.67651000000001</v>
      </c>
      <c r="O10" s="3">
        <v>161.18118999999999</v>
      </c>
      <c r="P10" s="3">
        <v>1614.6608633933399</v>
      </c>
      <c r="Q10" s="48">
        <v>1563.8175900000001</v>
      </c>
      <c r="R10" s="3">
        <v>-50.843273393345001</v>
      </c>
      <c r="S10" s="49">
        <v>0.96851148464199999</v>
      </c>
    </row>
    <row r="11" spans="1:19" ht="13.5" thickBot="1" x14ac:dyDescent="0.25">
      <c r="A11" s="50" t="s">
        <v>48</v>
      </c>
      <c r="B11" s="39">
        <v>925.77714766141901</v>
      </c>
      <c r="C11" s="40">
        <v>77.148095638450997</v>
      </c>
      <c r="D11" s="4">
        <v>82.660160000000005</v>
      </c>
      <c r="E11" s="4">
        <v>81.131219999999999</v>
      </c>
      <c r="F11" s="4">
        <v>70.116789999999</v>
      </c>
      <c r="G11" s="4">
        <v>98.187709999999001</v>
      </c>
      <c r="H11" s="4">
        <v>113.47207</v>
      </c>
      <c r="I11" s="4">
        <v>75.728369999999003</v>
      </c>
      <c r="J11" s="4">
        <v>71.785570000000007</v>
      </c>
      <c r="K11" s="4">
        <v>63.584609999999998</v>
      </c>
      <c r="L11" s="4">
        <v>88.950689999999</v>
      </c>
      <c r="M11" s="4">
        <v>77.074119999999994</v>
      </c>
      <c r="N11" s="4">
        <v>84.707639999999998</v>
      </c>
      <c r="O11" s="4">
        <v>107.57553</v>
      </c>
      <c r="P11" s="4">
        <v>925.77714766141901</v>
      </c>
      <c r="Q11" s="41">
        <v>1014.97448</v>
      </c>
      <c r="R11" s="4">
        <v>89.197332338579002</v>
      </c>
      <c r="S11" s="42">
        <v>1.0963486002689999</v>
      </c>
    </row>
    <row r="12" spans="1:19" ht="13.5" thickBot="1" x14ac:dyDescent="0.25">
      <c r="A12" s="50" t="s">
        <v>49</v>
      </c>
      <c r="B12" s="39">
        <v>25.202292450891001</v>
      </c>
      <c r="C12" s="40">
        <v>2.1001910375740001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3.2999999999990002</v>
      </c>
      <c r="J12" s="4">
        <v>0</v>
      </c>
      <c r="K12" s="4">
        <v>8.9956700000000005</v>
      </c>
      <c r="L12" s="4">
        <v>1.3227299999990001</v>
      </c>
      <c r="M12" s="4">
        <v>0</v>
      </c>
      <c r="N12" s="4">
        <v>2.97</v>
      </c>
      <c r="O12" s="4">
        <v>1.32273</v>
      </c>
      <c r="P12" s="4">
        <v>25.202292450891001</v>
      </c>
      <c r="Q12" s="41">
        <v>17.91113</v>
      </c>
      <c r="R12" s="4">
        <v>-7.291162450891</v>
      </c>
      <c r="S12" s="42">
        <v>0.71069447491299997</v>
      </c>
    </row>
    <row r="13" spans="1:19" ht="13.5" thickBot="1" x14ac:dyDescent="0.25">
      <c r="A13" s="50" t="s">
        <v>50</v>
      </c>
      <c r="B13" s="39">
        <v>128.26456009259201</v>
      </c>
      <c r="C13" s="40">
        <v>10.688713341049001</v>
      </c>
      <c r="D13" s="4">
        <v>9.5731599999999997</v>
      </c>
      <c r="E13" s="4">
        <v>11.359120000000001</v>
      </c>
      <c r="F13" s="4">
        <v>9.8214099999990001</v>
      </c>
      <c r="G13" s="4">
        <v>21.241129999999</v>
      </c>
      <c r="H13" s="4">
        <v>14.744260000000001</v>
      </c>
      <c r="I13" s="4">
        <v>20.607329999998999</v>
      </c>
      <c r="J13" s="4">
        <v>7.3748100000000001</v>
      </c>
      <c r="K13" s="4">
        <v>11.67567</v>
      </c>
      <c r="L13" s="4">
        <v>8.6013799999990006</v>
      </c>
      <c r="M13" s="4">
        <v>18.232299999999999</v>
      </c>
      <c r="N13" s="4">
        <v>19.02535</v>
      </c>
      <c r="O13" s="4">
        <v>21.95759</v>
      </c>
      <c r="P13" s="4">
        <v>128.26456009259201</v>
      </c>
      <c r="Q13" s="41">
        <v>174.21351000000001</v>
      </c>
      <c r="R13" s="4">
        <v>45.948949907406998</v>
      </c>
      <c r="S13" s="42">
        <v>1.358235742392</v>
      </c>
    </row>
    <row r="14" spans="1:19" ht="13.5" thickBot="1" x14ac:dyDescent="0.25">
      <c r="A14" s="50" t="s">
        <v>51</v>
      </c>
      <c r="B14" s="39">
        <v>13</v>
      </c>
      <c r="C14" s="40">
        <v>1.083333333333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13</v>
      </c>
      <c r="Q14" s="41">
        <v>0</v>
      </c>
      <c r="R14" s="4">
        <v>-13</v>
      </c>
      <c r="S14" s="42">
        <v>0</v>
      </c>
    </row>
    <row r="15" spans="1:19" ht="13.5" thickBot="1" x14ac:dyDescent="0.25">
      <c r="A15" s="50" t="s">
        <v>52</v>
      </c>
      <c r="B15" s="39">
        <v>438.92703896236299</v>
      </c>
      <c r="C15" s="40">
        <v>36.577253246863002</v>
      </c>
      <c r="D15" s="4">
        <v>28.30142</v>
      </c>
      <c r="E15" s="4">
        <v>9.0942900000000009</v>
      </c>
      <c r="F15" s="4">
        <v>7.3587899999989999</v>
      </c>
      <c r="G15" s="4">
        <v>26.785029999999001</v>
      </c>
      <c r="H15" s="4">
        <v>38.601570000000002</v>
      </c>
      <c r="I15" s="4">
        <v>12.138389999999999</v>
      </c>
      <c r="J15" s="4">
        <v>24.648700000000002</v>
      </c>
      <c r="K15" s="4">
        <v>36.473219999999998</v>
      </c>
      <c r="L15" s="4">
        <v>23.593149999999</v>
      </c>
      <c r="M15" s="4">
        <v>18.834589999999999</v>
      </c>
      <c r="N15" s="4">
        <v>13.84198</v>
      </c>
      <c r="O15" s="4">
        <v>21.680129999999998</v>
      </c>
      <c r="P15" s="4">
        <v>438.92703896236299</v>
      </c>
      <c r="Q15" s="41">
        <v>261.35126000000002</v>
      </c>
      <c r="R15" s="4">
        <v>-177.57577896236299</v>
      </c>
      <c r="S15" s="42">
        <v>0.59543212607200002</v>
      </c>
    </row>
    <row r="16" spans="1:19" ht="13.5" thickBot="1" x14ac:dyDescent="0.25">
      <c r="A16" s="50" t="s">
        <v>53</v>
      </c>
      <c r="B16" s="39">
        <v>43.489824226076998</v>
      </c>
      <c r="C16" s="40">
        <v>3.6241520188390002</v>
      </c>
      <c r="D16" s="4">
        <v>12.68355</v>
      </c>
      <c r="E16" s="4">
        <v>0</v>
      </c>
      <c r="F16" s="4">
        <v>6.9360599999990002</v>
      </c>
      <c r="G16" s="4">
        <v>4.2274999999989999</v>
      </c>
      <c r="H16" s="4">
        <v>1.55206</v>
      </c>
      <c r="I16" s="4">
        <v>4.2274999999989999</v>
      </c>
      <c r="J16" s="4">
        <v>6.3356700000000004</v>
      </c>
      <c r="K16" s="4">
        <v>8.4463000000000008</v>
      </c>
      <c r="L16" s="4">
        <v>6.5299399999989998</v>
      </c>
      <c r="M16" s="4">
        <v>2.74926</v>
      </c>
      <c r="N16" s="4">
        <v>6.33378</v>
      </c>
      <c r="O16" s="4">
        <v>6.3337799999989999</v>
      </c>
      <c r="P16" s="4">
        <v>43.489824226076998</v>
      </c>
      <c r="Q16" s="41">
        <v>66.355400000000003</v>
      </c>
      <c r="R16" s="4">
        <v>22.865575773922</v>
      </c>
      <c r="S16" s="42">
        <v>1.525768410905</v>
      </c>
    </row>
    <row r="17" spans="1:19" ht="13.5" thickBot="1" x14ac:dyDescent="0.25">
      <c r="A17" s="50" t="s">
        <v>54</v>
      </c>
      <c r="B17" s="39">
        <v>40</v>
      </c>
      <c r="C17" s="40">
        <v>3.333333333333</v>
      </c>
      <c r="D17" s="4">
        <v>3.25623</v>
      </c>
      <c r="E17" s="4">
        <v>3.1432099999999998</v>
      </c>
      <c r="F17" s="4">
        <v>2.7293499999990001</v>
      </c>
      <c r="G17" s="4">
        <v>2.0785599999989999</v>
      </c>
      <c r="H17" s="4">
        <v>2.0940500000000002</v>
      </c>
      <c r="I17" s="4">
        <v>0</v>
      </c>
      <c r="J17" s="4">
        <v>2.5513400000000002</v>
      </c>
      <c r="K17" s="4">
        <v>0</v>
      </c>
      <c r="L17" s="4">
        <v>4.5597599999989997</v>
      </c>
      <c r="M17" s="4">
        <v>3.4901200000000001</v>
      </c>
      <c r="N17" s="4">
        <v>2.7977599999999998</v>
      </c>
      <c r="O17" s="4">
        <v>2.3114300000000001</v>
      </c>
      <c r="P17" s="4">
        <v>40</v>
      </c>
      <c r="Q17" s="41">
        <v>29.011810000000001</v>
      </c>
      <c r="R17" s="4">
        <v>-10.988189999999999</v>
      </c>
      <c r="S17" s="42">
        <v>0.72529524999899997</v>
      </c>
    </row>
    <row r="18" spans="1:19" ht="13.5" thickBot="1" x14ac:dyDescent="0.25">
      <c r="A18" s="45" t="s">
        <v>55</v>
      </c>
      <c r="B18" s="46">
        <v>130.36909883812899</v>
      </c>
      <c r="C18" s="47">
        <v>10.864091569844</v>
      </c>
      <c r="D18" s="3">
        <v>5.18</v>
      </c>
      <c r="E18" s="3">
        <v>4.2</v>
      </c>
      <c r="F18" s="3">
        <v>19.25</v>
      </c>
      <c r="G18" s="3">
        <v>4.6899999999990003</v>
      </c>
      <c r="H18" s="3">
        <v>5.18</v>
      </c>
      <c r="I18" s="3">
        <v>5.1799999999989996</v>
      </c>
      <c r="J18" s="3">
        <v>11.97</v>
      </c>
      <c r="K18" s="3">
        <v>15.54</v>
      </c>
      <c r="L18" s="3">
        <v>2.5899999999990002</v>
      </c>
      <c r="M18" s="3">
        <v>10.36</v>
      </c>
      <c r="N18" s="3">
        <v>4.2</v>
      </c>
      <c r="O18" s="3">
        <v>2.1</v>
      </c>
      <c r="P18" s="3">
        <v>130.36909883812899</v>
      </c>
      <c r="Q18" s="48">
        <v>90.439999999999003</v>
      </c>
      <c r="R18" s="3">
        <v>-39.929098838129001</v>
      </c>
      <c r="S18" s="49">
        <v>0.69372267512700003</v>
      </c>
    </row>
    <row r="19" spans="1:19" ht="13.5" thickBot="1" x14ac:dyDescent="0.25">
      <c r="A19" s="50" t="s">
        <v>56</v>
      </c>
      <c r="B19" s="39">
        <v>125.68550744847499</v>
      </c>
      <c r="C19" s="40">
        <v>10.473792287372</v>
      </c>
      <c r="D19" s="4">
        <v>5.18</v>
      </c>
      <c r="E19" s="4">
        <v>4.2</v>
      </c>
      <c r="F19" s="4">
        <v>19.25</v>
      </c>
      <c r="G19" s="4">
        <v>4.6899999999990003</v>
      </c>
      <c r="H19" s="4">
        <v>5.18</v>
      </c>
      <c r="I19" s="4">
        <v>5.1799999999989996</v>
      </c>
      <c r="J19" s="4">
        <v>11.97</v>
      </c>
      <c r="K19" s="4">
        <v>15.54</v>
      </c>
      <c r="L19" s="4">
        <v>2.5899999999990002</v>
      </c>
      <c r="M19" s="4">
        <v>10.36</v>
      </c>
      <c r="N19" s="4">
        <v>4.2</v>
      </c>
      <c r="O19" s="4">
        <v>2.1</v>
      </c>
      <c r="P19" s="4">
        <v>125.68550744847499</v>
      </c>
      <c r="Q19" s="41">
        <v>90.439999999999003</v>
      </c>
      <c r="R19" s="4">
        <v>-35.245507448475003</v>
      </c>
      <c r="S19" s="42">
        <v>0.71957381432400003</v>
      </c>
    </row>
    <row r="20" spans="1:19" ht="13.5" thickBot="1" x14ac:dyDescent="0.25">
      <c r="A20" s="50" t="s">
        <v>57</v>
      </c>
      <c r="B20" s="39">
        <v>4.6835913896530004</v>
      </c>
      <c r="C20" s="40">
        <v>0.39029928247099999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4.6835913896530004</v>
      </c>
      <c r="Q20" s="41">
        <v>0</v>
      </c>
      <c r="R20" s="4">
        <v>-4.6835913896530004</v>
      </c>
      <c r="S20" s="42">
        <v>0</v>
      </c>
    </row>
    <row r="21" spans="1:19" ht="13.5" thickBot="1" x14ac:dyDescent="0.25">
      <c r="A21" s="45" t="s">
        <v>58</v>
      </c>
      <c r="B21" s="46">
        <v>693.72997243192003</v>
      </c>
      <c r="C21" s="47">
        <v>57.810831035992997</v>
      </c>
      <c r="D21" s="3">
        <v>74.441280000000006</v>
      </c>
      <c r="E21" s="3">
        <v>30.495419999999999</v>
      </c>
      <c r="F21" s="3">
        <v>45.664369999999003</v>
      </c>
      <c r="G21" s="3">
        <v>76.826789999998994</v>
      </c>
      <c r="H21" s="3">
        <v>63.154139999999998</v>
      </c>
      <c r="I21" s="3">
        <v>72.520169999998998</v>
      </c>
      <c r="J21" s="3">
        <v>69.793710000000004</v>
      </c>
      <c r="K21" s="3">
        <v>51.673009999999998</v>
      </c>
      <c r="L21" s="3">
        <v>62.206989999999003</v>
      </c>
      <c r="M21" s="3">
        <v>53.65052</v>
      </c>
      <c r="N21" s="3">
        <v>64.614329999999995</v>
      </c>
      <c r="O21" s="3">
        <v>67.518159999999</v>
      </c>
      <c r="P21" s="3">
        <v>693.72997243192003</v>
      </c>
      <c r="Q21" s="48">
        <v>732.558889999999</v>
      </c>
      <c r="R21" s="3">
        <v>38.828917568079</v>
      </c>
      <c r="S21" s="49">
        <v>1.0559712267179999</v>
      </c>
    </row>
    <row r="22" spans="1:19" ht="13.5" thickBot="1" x14ac:dyDescent="0.25">
      <c r="A22" s="50" t="s">
        <v>59</v>
      </c>
      <c r="B22" s="39">
        <v>8.6737275121520003</v>
      </c>
      <c r="C22" s="40">
        <v>0.72281062601199997</v>
      </c>
      <c r="D22" s="4">
        <v>0</v>
      </c>
      <c r="E22" s="4">
        <v>1.54897</v>
      </c>
      <c r="F22" s="4">
        <v>1.47184</v>
      </c>
      <c r="G22" s="4">
        <v>0.14157999999900001</v>
      </c>
      <c r="H22" s="4">
        <v>0.88307999999999998</v>
      </c>
      <c r="I22" s="4">
        <v>0.58871999999900004</v>
      </c>
      <c r="J22" s="4">
        <v>1.7661800000000001</v>
      </c>
      <c r="K22" s="4">
        <v>0.88307999999999998</v>
      </c>
      <c r="L22" s="4">
        <v>1.4717999999989999</v>
      </c>
      <c r="M22" s="4">
        <v>0.16456000000000001</v>
      </c>
      <c r="N22" s="4">
        <v>0</v>
      </c>
      <c r="O22" s="4">
        <v>2.6492800000000001</v>
      </c>
      <c r="P22" s="4">
        <v>8.6737275121520003</v>
      </c>
      <c r="Q22" s="41">
        <v>11.569089999999999</v>
      </c>
      <c r="R22" s="4">
        <v>2.8953624878470001</v>
      </c>
      <c r="S22" s="42">
        <v>1.3338083290930001</v>
      </c>
    </row>
    <row r="23" spans="1:19" ht="13.5" thickBot="1" x14ac:dyDescent="0.25">
      <c r="A23" s="50" t="s">
        <v>60</v>
      </c>
      <c r="B23" s="39">
        <v>1</v>
      </c>
      <c r="C23" s="40">
        <v>8.3333333332999998E-2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0.73809999999999998</v>
      </c>
      <c r="O23" s="4">
        <v>0</v>
      </c>
      <c r="P23" s="4">
        <v>1</v>
      </c>
      <c r="Q23" s="41">
        <v>0.73809999999999998</v>
      </c>
      <c r="R23" s="4">
        <v>-0.26190000000000002</v>
      </c>
      <c r="S23" s="42">
        <v>0.73809999999999998</v>
      </c>
    </row>
    <row r="24" spans="1:19" ht="13.5" thickBot="1" x14ac:dyDescent="0.25">
      <c r="A24" s="50" t="s">
        <v>61</v>
      </c>
      <c r="B24" s="39">
        <v>180.39875705780301</v>
      </c>
      <c r="C24" s="40">
        <v>15.033229754816</v>
      </c>
      <c r="D24" s="4">
        <v>28.635179999999998</v>
      </c>
      <c r="E24" s="4">
        <v>5.4417900000000001</v>
      </c>
      <c r="F24" s="4">
        <v>11.00177</v>
      </c>
      <c r="G24" s="4">
        <v>16.654359999998999</v>
      </c>
      <c r="H24" s="4">
        <v>24.706250000000001</v>
      </c>
      <c r="I24" s="4">
        <v>15.596849999999</v>
      </c>
      <c r="J24" s="4">
        <v>17.96161</v>
      </c>
      <c r="K24" s="4">
        <v>16.04045</v>
      </c>
      <c r="L24" s="4">
        <v>19.961339999999002</v>
      </c>
      <c r="M24" s="4">
        <v>21.947179999999999</v>
      </c>
      <c r="N24" s="4">
        <v>24.4574</v>
      </c>
      <c r="O24" s="4">
        <v>29.576080000000001</v>
      </c>
      <c r="P24" s="4">
        <v>180.39875705780301</v>
      </c>
      <c r="Q24" s="41">
        <v>231.98025999999999</v>
      </c>
      <c r="R24" s="4">
        <v>51.581502942196003</v>
      </c>
      <c r="S24" s="42">
        <v>1.285930478587</v>
      </c>
    </row>
    <row r="25" spans="1:19" ht="13.5" thickBot="1" x14ac:dyDescent="0.25">
      <c r="A25" s="50" t="s">
        <v>62</v>
      </c>
      <c r="B25" s="39">
        <v>346.341037137478</v>
      </c>
      <c r="C25" s="40">
        <v>28.861753094789002</v>
      </c>
      <c r="D25" s="4">
        <v>33.318210000000001</v>
      </c>
      <c r="E25" s="4">
        <v>8.5528999999999993</v>
      </c>
      <c r="F25" s="4">
        <v>22.906999999999002</v>
      </c>
      <c r="G25" s="4">
        <v>51.091849999998999</v>
      </c>
      <c r="H25" s="4">
        <v>22.328749999999999</v>
      </c>
      <c r="I25" s="4">
        <v>44.851549999999001</v>
      </c>
      <c r="J25" s="4">
        <v>33.815219999999997</v>
      </c>
      <c r="K25" s="4">
        <v>21.628979999999999</v>
      </c>
      <c r="L25" s="4">
        <v>28.402999999999</v>
      </c>
      <c r="M25" s="4">
        <v>23.323930000000001</v>
      </c>
      <c r="N25" s="4">
        <v>24.748080000000002</v>
      </c>
      <c r="O25" s="4">
        <v>22.719670000000001</v>
      </c>
      <c r="P25" s="4">
        <v>346.341037137478</v>
      </c>
      <c r="Q25" s="41">
        <v>337.68914000000001</v>
      </c>
      <c r="R25" s="4">
        <v>-8.6518971374780005</v>
      </c>
      <c r="S25" s="42">
        <v>0.97501913948999996</v>
      </c>
    </row>
    <row r="26" spans="1:19" ht="13.5" thickBot="1" x14ac:dyDescent="0.25">
      <c r="A26" s="50" t="s">
        <v>63</v>
      </c>
      <c r="B26" s="39">
        <v>42.651880761302003</v>
      </c>
      <c r="C26" s="40">
        <v>3.5543233967750001</v>
      </c>
      <c r="D26" s="4">
        <v>3.048</v>
      </c>
      <c r="E26" s="4">
        <v>3.048</v>
      </c>
      <c r="F26" s="4">
        <v>2.032</v>
      </c>
      <c r="G26" s="4">
        <v>2.0319999999989999</v>
      </c>
      <c r="H26" s="4">
        <v>5.2843</v>
      </c>
      <c r="I26" s="4">
        <v>0</v>
      </c>
      <c r="J26" s="4">
        <v>6.242</v>
      </c>
      <c r="K26" s="4">
        <v>3.0510000000000002</v>
      </c>
      <c r="L26" s="4">
        <v>3.0509999999990001</v>
      </c>
      <c r="M26" s="4">
        <v>7.0000000000000007E-2</v>
      </c>
      <c r="N26" s="4">
        <v>5.08</v>
      </c>
      <c r="O26" s="4">
        <v>3.1211000000000002</v>
      </c>
      <c r="P26" s="4">
        <v>42.651880761302003</v>
      </c>
      <c r="Q26" s="41">
        <v>36.059399999999997</v>
      </c>
      <c r="R26" s="4">
        <v>-6.5924807613020002</v>
      </c>
      <c r="S26" s="42">
        <v>0.84543516854</v>
      </c>
    </row>
    <row r="27" spans="1:19" ht="13.5" thickBot="1" x14ac:dyDescent="0.25">
      <c r="A27" s="50" t="s">
        <v>64</v>
      </c>
      <c r="B27" s="39">
        <v>0</v>
      </c>
      <c r="C27" s="40">
        <v>0</v>
      </c>
      <c r="D27" s="4">
        <v>0</v>
      </c>
      <c r="E27" s="4">
        <v>0.98118000000000005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1">
        <v>0.98118000000000005</v>
      </c>
      <c r="R27" s="4">
        <v>0.98118000000000005</v>
      </c>
      <c r="S27" s="51" t="s">
        <v>90</v>
      </c>
    </row>
    <row r="28" spans="1:19" ht="13.5" thickBot="1" x14ac:dyDescent="0.25">
      <c r="A28" s="50" t="s">
        <v>65</v>
      </c>
      <c r="B28" s="39">
        <v>7.8456948599620002</v>
      </c>
      <c r="C28" s="40">
        <v>0.65380790499599994</v>
      </c>
      <c r="D28" s="4">
        <v>0.45</v>
      </c>
      <c r="E28" s="4">
        <v>0.61099999999999999</v>
      </c>
      <c r="F28" s="4">
        <v>0.76099999999900003</v>
      </c>
      <c r="G28" s="4">
        <v>0.60699999999900001</v>
      </c>
      <c r="H28" s="4">
        <v>1.2010000000000001</v>
      </c>
      <c r="I28" s="4">
        <v>0.61199999999900001</v>
      </c>
      <c r="J28" s="4">
        <v>0.63800000000000001</v>
      </c>
      <c r="K28" s="4">
        <v>0.435</v>
      </c>
      <c r="L28" s="4">
        <v>0.39999999999899999</v>
      </c>
      <c r="M28" s="4">
        <v>0.69099999999999995</v>
      </c>
      <c r="N28" s="4">
        <v>0.40100000000000002</v>
      </c>
      <c r="O28" s="4">
        <v>0.375</v>
      </c>
      <c r="P28" s="4">
        <v>7.8456948599620002</v>
      </c>
      <c r="Q28" s="41">
        <v>7.1820000000000004</v>
      </c>
      <c r="R28" s="4">
        <v>-0.66369485996199995</v>
      </c>
      <c r="S28" s="42">
        <v>0.91540649084500003</v>
      </c>
    </row>
    <row r="29" spans="1:19" ht="13.5" thickBot="1" x14ac:dyDescent="0.25">
      <c r="A29" s="50" t="s">
        <v>66</v>
      </c>
      <c r="B29" s="39">
        <v>103.627329457268</v>
      </c>
      <c r="C29" s="40">
        <v>8.6356107881049997</v>
      </c>
      <c r="D29" s="4">
        <v>8.5896000000000008</v>
      </c>
      <c r="E29" s="4">
        <v>7.8813000000000004</v>
      </c>
      <c r="F29" s="4">
        <v>7.3709999999990004</v>
      </c>
      <c r="G29" s="4">
        <v>6.2999999999989997</v>
      </c>
      <c r="H29" s="4">
        <v>8.6310000000000002</v>
      </c>
      <c r="I29" s="4">
        <v>9.3324999999989995</v>
      </c>
      <c r="J29" s="4">
        <v>9.1709999999999994</v>
      </c>
      <c r="K29" s="4">
        <v>8.6310000000000002</v>
      </c>
      <c r="L29" s="4">
        <v>8.8199999999990002</v>
      </c>
      <c r="M29" s="4">
        <v>7.3540000000000001</v>
      </c>
      <c r="N29" s="4">
        <v>8.8902000000000001</v>
      </c>
      <c r="O29" s="4">
        <v>8.6309999999990001</v>
      </c>
      <c r="P29" s="4">
        <v>103.627329457268</v>
      </c>
      <c r="Q29" s="41">
        <v>99.602599999999001</v>
      </c>
      <c r="R29" s="4">
        <v>-4.0247294572680001</v>
      </c>
      <c r="S29" s="42">
        <v>0.961161505576</v>
      </c>
    </row>
    <row r="30" spans="1:19" ht="13.5" thickBot="1" x14ac:dyDescent="0.25">
      <c r="A30" s="50" t="s">
        <v>67</v>
      </c>
      <c r="B30" s="39">
        <v>1</v>
      </c>
      <c r="C30" s="40">
        <v>8.3333333332999998E-2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1.3389500000000001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1</v>
      </c>
      <c r="Q30" s="41">
        <v>1.3389500000000001</v>
      </c>
      <c r="R30" s="4">
        <v>0.338949999999</v>
      </c>
      <c r="S30" s="42">
        <v>1.3389500000000001</v>
      </c>
    </row>
    <row r="31" spans="1:19" ht="13.5" thickBot="1" x14ac:dyDescent="0.25">
      <c r="A31" s="50" t="s">
        <v>68</v>
      </c>
      <c r="B31" s="39">
        <v>2.1915456459530001</v>
      </c>
      <c r="C31" s="40">
        <v>0.18262880382900001</v>
      </c>
      <c r="D31" s="4">
        <v>0.40028999999999998</v>
      </c>
      <c r="E31" s="4">
        <v>3.1780000000000003E-2</v>
      </c>
      <c r="F31" s="4">
        <v>0.11976000000000001</v>
      </c>
      <c r="G31" s="4">
        <v>0</v>
      </c>
      <c r="H31" s="4">
        <v>0.11976000000000001</v>
      </c>
      <c r="I31" s="4">
        <v>0.19959999999899999</v>
      </c>
      <c r="J31" s="4">
        <v>0.19969999999999999</v>
      </c>
      <c r="K31" s="4">
        <v>1.0035000000000001</v>
      </c>
      <c r="L31" s="4">
        <v>9.9849999999000003E-2</v>
      </c>
      <c r="M31" s="4">
        <v>9.9849999999999994E-2</v>
      </c>
      <c r="N31" s="4">
        <v>0.29954999999999998</v>
      </c>
      <c r="O31" s="4">
        <v>0.446029999999</v>
      </c>
      <c r="P31" s="4">
        <v>2.1915456459530001</v>
      </c>
      <c r="Q31" s="41">
        <v>3.0196700000000001</v>
      </c>
      <c r="R31" s="4">
        <v>0.82812435404600004</v>
      </c>
      <c r="S31" s="42">
        <v>1.3778722818639999</v>
      </c>
    </row>
    <row r="32" spans="1:19" ht="13.5" thickBot="1" x14ac:dyDescent="0.25">
      <c r="A32" s="50" t="s">
        <v>70</v>
      </c>
      <c r="B32" s="39">
        <v>0</v>
      </c>
      <c r="C32" s="40">
        <v>0</v>
      </c>
      <c r="D32" s="4">
        <v>4.5474735088646502E-16</v>
      </c>
      <c r="E32" s="4">
        <v>2.3984999999999999</v>
      </c>
      <c r="F32" s="4">
        <v>0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0</v>
      </c>
      <c r="Q32" s="41">
        <v>2.3984999999999999</v>
      </c>
      <c r="R32" s="4">
        <v>2.3984999999999999</v>
      </c>
      <c r="S32" s="51" t="s">
        <v>69</v>
      </c>
    </row>
    <row r="33" spans="1:19" ht="13.5" thickBot="1" x14ac:dyDescent="0.25">
      <c r="A33" s="45" t="s">
        <v>71</v>
      </c>
      <c r="B33" s="46">
        <v>944.01290951718204</v>
      </c>
      <c r="C33" s="47">
        <v>78.667742459764995</v>
      </c>
      <c r="D33" s="3">
        <v>54.881279999999997</v>
      </c>
      <c r="E33" s="3">
        <v>51.792830000000002</v>
      </c>
      <c r="F33" s="3">
        <v>59.716769999999002</v>
      </c>
      <c r="G33" s="3">
        <v>54.026299999998997</v>
      </c>
      <c r="H33" s="3">
        <v>61.779850000000003</v>
      </c>
      <c r="I33" s="3">
        <v>63.167779999998999</v>
      </c>
      <c r="J33" s="3">
        <v>70.094220000000007</v>
      </c>
      <c r="K33" s="3">
        <v>45.161969999999997</v>
      </c>
      <c r="L33" s="3">
        <v>61.948189999999002</v>
      </c>
      <c r="M33" s="3">
        <v>60.315570000000001</v>
      </c>
      <c r="N33" s="3">
        <v>57.206850000000003</v>
      </c>
      <c r="O33" s="3">
        <v>60.589469999998997</v>
      </c>
      <c r="P33" s="3">
        <v>944.01290951718204</v>
      </c>
      <c r="Q33" s="48">
        <v>700.68107999999904</v>
      </c>
      <c r="R33" s="3">
        <v>-243.331829517183</v>
      </c>
      <c r="S33" s="49">
        <v>0.74223675644200005</v>
      </c>
    </row>
    <row r="34" spans="1:19" ht="13.5" thickBot="1" x14ac:dyDescent="0.25">
      <c r="A34" s="50" t="s">
        <v>72</v>
      </c>
      <c r="B34" s="39">
        <v>777.31762509095495</v>
      </c>
      <c r="C34" s="40">
        <v>64.776468757578996</v>
      </c>
      <c r="D34" s="4">
        <v>47.62433</v>
      </c>
      <c r="E34" s="4">
        <v>46.057729999999999</v>
      </c>
      <c r="F34" s="4">
        <v>50.097689999998998</v>
      </c>
      <c r="G34" s="4">
        <v>48.987509999998998</v>
      </c>
      <c r="H34" s="4">
        <v>55.374609999999997</v>
      </c>
      <c r="I34" s="4">
        <v>53.491369999999002</v>
      </c>
      <c r="J34" s="4">
        <v>63.184699999999999</v>
      </c>
      <c r="K34" s="4">
        <v>37.752049999999997</v>
      </c>
      <c r="L34" s="4">
        <v>54.338969999999001</v>
      </c>
      <c r="M34" s="4">
        <v>55.037300000000002</v>
      </c>
      <c r="N34" s="4">
        <v>50.609560000000002</v>
      </c>
      <c r="O34" s="4">
        <v>54.627129999998999</v>
      </c>
      <c r="P34" s="4">
        <v>777.31762509095597</v>
      </c>
      <c r="Q34" s="41">
        <v>617.18295000000001</v>
      </c>
      <c r="R34" s="4">
        <v>-160.13467509095599</v>
      </c>
      <c r="S34" s="42">
        <v>0.79399068035700004</v>
      </c>
    </row>
    <row r="35" spans="1:19" ht="13.5" thickBot="1" x14ac:dyDescent="0.25">
      <c r="A35" s="50" t="s">
        <v>73</v>
      </c>
      <c r="B35" s="39">
        <v>166.695284426227</v>
      </c>
      <c r="C35" s="40">
        <v>13.891273702185</v>
      </c>
      <c r="D35" s="4">
        <v>7.2569499999999998</v>
      </c>
      <c r="E35" s="4">
        <v>5.7351000000000001</v>
      </c>
      <c r="F35" s="4">
        <v>9.6190799999990002</v>
      </c>
      <c r="G35" s="4">
        <v>5.0387899999989996</v>
      </c>
      <c r="H35" s="4">
        <v>6.40524</v>
      </c>
      <c r="I35" s="4">
        <v>9.6764099999990005</v>
      </c>
      <c r="J35" s="4">
        <v>6.9095199999999997</v>
      </c>
      <c r="K35" s="4">
        <v>7.4099199999999996</v>
      </c>
      <c r="L35" s="4">
        <v>7.6092199999989996</v>
      </c>
      <c r="M35" s="4">
        <v>5.27827</v>
      </c>
      <c r="N35" s="4">
        <v>6.5972900000000001</v>
      </c>
      <c r="O35" s="4">
        <v>5.9623399999990001</v>
      </c>
      <c r="P35" s="4">
        <v>166.695284426227</v>
      </c>
      <c r="Q35" s="41">
        <v>83.498129999998994</v>
      </c>
      <c r="R35" s="4">
        <v>-83.197154426226007</v>
      </c>
      <c r="S35" s="42">
        <v>0.50090277170899999</v>
      </c>
    </row>
    <row r="36" spans="1:19" ht="13.5" thickBot="1" x14ac:dyDescent="0.25">
      <c r="A36" s="45" t="s">
        <v>74</v>
      </c>
      <c r="B36" s="46">
        <v>347.86416909260998</v>
      </c>
      <c r="C36" s="47">
        <v>28.988680757716999</v>
      </c>
      <c r="D36" s="3">
        <v>23.240200000000002</v>
      </c>
      <c r="E36" s="3">
        <v>21.124980000000001</v>
      </c>
      <c r="F36" s="3">
        <v>20.827809999999001</v>
      </c>
      <c r="G36" s="3">
        <v>16.409009999999</v>
      </c>
      <c r="H36" s="3">
        <v>19.866199999999999</v>
      </c>
      <c r="I36" s="3">
        <v>19.867969999999001</v>
      </c>
      <c r="J36" s="3">
        <v>33.243029999999997</v>
      </c>
      <c r="K36" s="3">
        <v>35.664969999999997</v>
      </c>
      <c r="L36" s="3">
        <v>28.308259999998999</v>
      </c>
      <c r="M36" s="3">
        <v>24.544070000000001</v>
      </c>
      <c r="N36" s="3">
        <v>33.5259</v>
      </c>
      <c r="O36" s="3">
        <v>27.364249999999998</v>
      </c>
      <c r="P36" s="3">
        <v>347.86416909260998</v>
      </c>
      <c r="Q36" s="48">
        <v>303.98665</v>
      </c>
      <c r="R36" s="3">
        <v>-43.877519092610001</v>
      </c>
      <c r="S36" s="49">
        <v>0.87386594253899996</v>
      </c>
    </row>
    <row r="37" spans="1:19" ht="13.5" thickBot="1" x14ac:dyDescent="0.25">
      <c r="A37" s="50" t="s">
        <v>75</v>
      </c>
      <c r="B37" s="39">
        <v>0</v>
      </c>
      <c r="C37" s="40">
        <v>0</v>
      </c>
      <c r="D37" s="4">
        <v>0</v>
      </c>
      <c r="E37" s="4">
        <v>0</v>
      </c>
      <c r="F37" s="4">
        <v>4.900499999999</v>
      </c>
      <c r="G37" s="4">
        <v>0</v>
      </c>
      <c r="H37" s="4">
        <v>0</v>
      </c>
      <c r="I37" s="4">
        <v>0</v>
      </c>
      <c r="J37" s="4">
        <v>9.9220000000000006</v>
      </c>
      <c r="K37" s="4">
        <v>0</v>
      </c>
      <c r="L37" s="4">
        <v>4.9327599999989999</v>
      </c>
      <c r="M37" s="4">
        <v>0</v>
      </c>
      <c r="N37" s="4">
        <v>6.3310000000000004</v>
      </c>
      <c r="O37" s="4">
        <v>6.0499999999E-2</v>
      </c>
      <c r="P37" s="4">
        <v>0</v>
      </c>
      <c r="Q37" s="41">
        <v>26.146759999998999</v>
      </c>
      <c r="R37" s="4">
        <v>26.146759999998999</v>
      </c>
      <c r="S37" s="51" t="s">
        <v>69</v>
      </c>
    </row>
    <row r="38" spans="1:19" ht="13.5" thickBot="1" x14ac:dyDescent="0.25">
      <c r="A38" s="50" t="s">
        <v>76</v>
      </c>
      <c r="B38" s="39">
        <v>39.450257148737002</v>
      </c>
      <c r="C38" s="40">
        <v>3.287521429061</v>
      </c>
      <c r="D38" s="4">
        <v>3.9621499999999998</v>
      </c>
      <c r="E38" s="4">
        <v>2.5133999999999999</v>
      </c>
      <c r="F38" s="4">
        <v>3.0595099999989999</v>
      </c>
      <c r="G38" s="4">
        <v>1.4449899999989999</v>
      </c>
      <c r="H38" s="4">
        <v>1.25858</v>
      </c>
      <c r="I38" s="4">
        <v>2.8649399999990002</v>
      </c>
      <c r="J38" s="4">
        <v>5.2952899999999996</v>
      </c>
      <c r="K38" s="4">
        <v>5.2953200000000002</v>
      </c>
      <c r="L38" s="4">
        <v>2.5773499999989999</v>
      </c>
      <c r="M38" s="4">
        <v>2.5041600000000002</v>
      </c>
      <c r="N38" s="4">
        <v>4.1805599999999998</v>
      </c>
      <c r="O38" s="4">
        <v>3.2200199999999999</v>
      </c>
      <c r="P38" s="4">
        <v>39.450257148737002</v>
      </c>
      <c r="Q38" s="41">
        <v>38.176270000000002</v>
      </c>
      <c r="R38" s="4">
        <v>-1.273987148737</v>
      </c>
      <c r="S38" s="42">
        <v>0.96770649316799995</v>
      </c>
    </row>
    <row r="39" spans="1:19" ht="13.5" thickBot="1" x14ac:dyDescent="0.25">
      <c r="A39" s="50" t="s">
        <v>77</v>
      </c>
      <c r="B39" s="39">
        <v>185.36112349379101</v>
      </c>
      <c r="C39" s="40">
        <v>15.446760291148999</v>
      </c>
      <c r="D39" s="4">
        <v>10.15213</v>
      </c>
      <c r="E39" s="4">
        <v>7.6336300000000001</v>
      </c>
      <c r="F39" s="4">
        <v>6.2583999999989999</v>
      </c>
      <c r="G39" s="4">
        <v>9.0339099999990005</v>
      </c>
      <c r="H39" s="4">
        <v>10.33057</v>
      </c>
      <c r="I39" s="4">
        <v>8.9179499999989993</v>
      </c>
      <c r="J39" s="4">
        <v>9.8650099999999998</v>
      </c>
      <c r="K39" s="4">
        <v>4.2545500000000001</v>
      </c>
      <c r="L39" s="4">
        <v>10.61468</v>
      </c>
      <c r="M39" s="4">
        <v>8.2013599999999993</v>
      </c>
      <c r="N39" s="4">
        <v>8.9491099999999992</v>
      </c>
      <c r="O39" s="4">
        <v>6.1692999999989997</v>
      </c>
      <c r="P39" s="4">
        <v>185.36112349379101</v>
      </c>
      <c r="Q39" s="41">
        <v>100.3806</v>
      </c>
      <c r="R39" s="4">
        <v>-84.980523493790997</v>
      </c>
      <c r="S39" s="42">
        <v>0.54154074008499997</v>
      </c>
    </row>
    <row r="40" spans="1:19" ht="13.5" thickBot="1" x14ac:dyDescent="0.25">
      <c r="A40" s="50" t="s">
        <v>78</v>
      </c>
      <c r="B40" s="39">
        <v>31.418957433490998</v>
      </c>
      <c r="C40" s="40">
        <v>2.6182464527909999</v>
      </c>
      <c r="D40" s="4">
        <v>1.6245700000000001</v>
      </c>
      <c r="E40" s="4">
        <v>3.2483499999999998</v>
      </c>
      <c r="F40" s="4">
        <v>1.7225200000000001</v>
      </c>
      <c r="G40" s="4">
        <v>1.4032999999989999</v>
      </c>
      <c r="H40" s="4">
        <v>2.7403599999999999</v>
      </c>
      <c r="I40" s="4">
        <v>0.97084999999900001</v>
      </c>
      <c r="J40" s="4">
        <v>1.24298</v>
      </c>
      <c r="K40" s="4">
        <v>1.48655</v>
      </c>
      <c r="L40" s="4">
        <v>1.6426199999990001</v>
      </c>
      <c r="M40" s="4">
        <v>1.2075899999999999</v>
      </c>
      <c r="N40" s="4">
        <v>2.0106000000000002</v>
      </c>
      <c r="O40" s="4">
        <v>5.692119999999</v>
      </c>
      <c r="P40" s="4">
        <v>31.418957433490998</v>
      </c>
      <c r="Q40" s="41">
        <v>24.99241</v>
      </c>
      <c r="R40" s="4">
        <v>-6.4265474334909998</v>
      </c>
      <c r="S40" s="42">
        <v>0.79545637543500003</v>
      </c>
    </row>
    <row r="41" spans="1:19" ht="13.5" thickBot="1" x14ac:dyDescent="0.25">
      <c r="A41" s="50" t="s">
        <v>79</v>
      </c>
      <c r="B41" s="39">
        <v>7.1120723440760001</v>
      </c>
      <c r="C41" s="40">
        <v>0.59267269533900002</v>
      </c>
      <c r="D41" s="4">
        <v>0.64342999999999995</v>
      </c>
      <c r="E41" s="4">
        <v>0.24399999999999999</v>
      </c>
      <c r="F41" s="4">
        <v>0</v>
      </c>
      <c r="G41" s="4">
        <v>0.17899999999899999</v>
      </c>
      <c r="H41" s="4">
        <v>0</v>
      </c>
      <c r="I41" s="4">
        <v>0.20639999999899999</v>
      </c>
      <c r="J41" s="4">
        <v>0</v>
      </c>
      <c r="K41" s="4">
        <v>14.177</v>
      </c>
      <c r="L41" s="4">
        <v>1.2964999999989999</v>
      </c>
      <c r="M41" s="4">
        <v>1.639</v>
      </c>
      <c r="N41" s="4">
        <v>0.21199999999999999</v>
      </c>
      <c r="O41" s="4">
        <v>0</v>
      </c>
      <c r="P41" s="4">
        <v>7.1120723440760001</v>
      </c>
      <c r="Q41" s="41">
        <v>18.597329999999999</v>
      </c>
      <c r="R41" s="4">
        <v>11.485257655923</v>
      </c>
      <c r="S41" s="42">
        <v>2.6148960668950001</v>
      </c>
    </row>
    <row r="42" spans="1:19" ht="13.5" thickBot="1" x14ac:dyDescent="0.25">
      <c r="A42" s="50" t="s">
        <v>346</v>
      </c>
      <c r="B42" s="39">
        <v>0</v>
      </c>
      <c r="C42" s="40">
        <v>0</v>
      </c>
      <c r="D42" s="4">
        <v>0</v>
      </c>
      <c r="E42" s="4">
        <v>4.4999999999999998E-2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1">
        <v>4.4999999999999998E-2</v>
      </c>
      <c r="R42" s="4">
        <v>4.4999999999999998E-2</v>
      </c>
      <c r="S42" s="51" t="s">
        <v>90</v>
      </c>
    </row>
    <row r="43" spans="1:19" ht="13.5" thickBot="1" x14ac:dyDescent="0.25">
      <c r="A43" s="50" t="s">
        <v>80</v>
      </c>
      <c r="B43" s="39">
        <v>0</v>
      </c>
      <c r="C43" s="40">
        <v>0</v>
      </c>
      <c r="D43" s="4">
        <v>0.46948000000000001</v>
      </c>
      <c r="E43" s="4">
        <v>0.46948000000000001</v>
      </c>
      <c r="F43" s="4">
        <v>0.46947999999899998</v>
      </c>
      <c r="G43" s="4">
        <v>0.46947999999899998</v>
      </c>
      <c r="H43" s="4">
        <v>0.70421999999999996</v>
      </c>
      <c r="I43" s="4">
        <v>0.46947999999899998</v>
      </c>
      <c r="J43" s="4">
        <v>0.46948000000000001</v>
      </c>
      <c r="K43" s="4">
        <v>0.23474</v>
      </c>
      <c r="L43" s="4">
        <v>0.234739999999</v>
      </c>
      <c r="M43" s="4">
        <v>0.23474</v>
      </c>
      <c r="N43" s="4">
        <v>0.23474</v>
      </c>
      <c r="O43" s="4">
        <v>0.23474</v>
      </c>
      <c r="P43" s="4">
        <v>0</v>
      </c>
      <c r="Q43" s="41">
        <v>4.6947999999999999</v>
      </c>
      <c r="R43" s="4">
        <v>4.6947999999999999</v>
      </c>
      <c r="S43" s="51" t="s">
        <v>69</v>
      </c>
    </row>
    <row r="44" spans="1:19" ht="13.5" thickBot="1" x14ac:dyDescent="0.25">
      <c r="A44" s="50" t="s">
        <v>81</v>
      </c>
      <c r="B44" s="39">
        <v>0</v>
      </c>
      <c r="C44" s="40">
        <v>0</v>
      </c>
      <c r="D44" s="4">
        <v>0.66778000000000004</v>
      </c>
      <c r="E44" s="4">
        <v>0.31508000000000003</v>
      </c>
      <c r="F44" s="4">
        <v>0</v>
      </c>
      <c r="G44" s="4">
        <v>0</v>
      </c>
      <c r="H44" s="4">
        <v>0</v>
      </c>
      <c r="I44" s="4">
        <v>0</v>
      </c>
      <c r="J44" s="4">
        <v>0.8448</v>
      </c>
      <c r="K44" s="4">
        <v>0</v>
      </c>
      <c r="L44" s="4">
        <v>0</v>
      </c>
      <c r="M44" s="4">
        <v>1.1313500000000001</v>
      </c>
      <c r="N44" s="4">
        <v>0.1135</v>
      </c>
      <c r="O44" s="4">
        <v>1.452</v>
      </c>
      <c r="P44" s="4">
        <v>0</v>
      </c>
      <c r="Q44" s="41">
        <v>4.5245100000000003</v>
      </c>
      <c r="R44" s="4">
        <v>4.5245100000000003</v>
      </c>
      <c r="S44" s="51" t="s">
        <v>69</v>
      </c>
    </row>
    <row r="45" spans="1:19" ht="13.5" thickBot="1" x14ac:dyDescent="0.25">
      <c r="A45" s="50" t="s">
        <v>294</v>
      </c>
      <c r="B45" s="39">
        <v>8.7212323198469992</v>
      </c>
      <c r="C45" s="40">
        <v>0.72676935998699999</v>
      </c>
      <c r="D45" s="4">
        <v>0</v>
      </c>
      <c r="E45" s="4">
        <v>1.0345500000000001</v>
      </c>
      <c r="F45" s="4">
        <v>0</v>
      </c>
      <c r="G45" s="4">
        <v>0</v>
      </c>
      <c r="H45" s="4">
        <v>0</v>
      </c>
      <c r="I45" s="4">
        <v>0</v>
      </c>
      <c r="J45" s="4">
        <v>0.15125</v>
      </c>
      <c r="K45" s="4">
        <v>0.75624999999999998</v>
      </c>
      <c r="L45" s="4">
        <v>0</v>
      </c>
      <c r="M45" s="4">
        <v>1.5125</v>
      </c>
      <c r="N45" s="4">
        <v>0.59</v>
      </c>
      <c r="O45" s="4">
        <v>0.15125</v>
      </c>
      <c r="P45" s="4">
        <v>8.7212323198469992</v>
      </c>
      <c r="Q45" s="41">
        <v>4.1958000000000002</v>
      </c>
      <c r="R45" s="4">
        <v>-4.5254323198469999</v>
      </c>
      <c r="S45" s="42">
        <v>0.48110173495199998</v>
      </c>
    </row>
    <row r="46" spans="1:19" ht="13.5" thickBot="1" x14ac:dyDescent="0.25">
      <c r="A46" s="50" t="s">
        <v>295</v>
      </c>
      <c r="B46" s="39">
        <v>0</v>
      </c>
      <c r="C46" s="40">
        <v>0</v>
      </c>
      <c r="D46" s="4">
        <v>1.331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1">
        <v>1.331</v>
      </c>
      <c r="R46" s="4">
        <v>1.331</v>
      </c>
      <c r="S46" s="51" t="s">
        <v>69</v>
      </c>
    </row>
    <row r="47" spans="1:19" ht="13.5" thickBot="1" x14ac:dyDescent="0.25">
      <c r="A47" s="50" t="s">
        <v>296</v>
      </c>
      <c r="B47" s="39">
        <v>0</v>
      </c>
      <c r="C47" s="40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3.081</v>
      </c>
      <c r="O47" s="4">
        <v>0</v>
      </c>
      <c r="P47" s="4">
        <v>0</v>
      </c>
      <c r="Q47" s="41">
        <v>3.081</v>
      </c>
      <c r="R47" s="4">
        <v>3.081</v>
      </c>
      <c r="S47" s="51" t="s">
        <v>69</v>
      </c>
    </row>
    <row r="48" spans="1:19" ht="13.5" thickBot="1" x14ac:dyDescent="0.25">
      <c r="A48" s="50" t="s">
        <v>401</v>
      </c>
      <c r="B48" s="39">
        <v>0</v>
      </c>
      <c r="C48" s="40">
        <v>0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2.8159999999999998</v>
      </c>
      <c r="N48" s="4">
        <v>0</v>
      </c>
      <c r="O48" s="4">
        <v>0</v>
      </c>
      <c r="P48" s="4">
        <v>0</v>
      </c>
      <c r="Q48" s="41">
        <v>2.8159999999999998</v>
      </c>
      <c r="R48" s="4">
        <v>2.8159999999999998</v>
      </c>
      <c r="S48" s="51" t="s">
        <v>90</v>
      </c>
    </row>
    <row r="49" spans="1:19" ht="13.5" thickBot="1" x14ac:dyDescent="0.25">
      <c r="A49" s="50" t="s">
        <v>83</v>
      </c>
      <c r="B49" s="39">
        <v>75.800526352665003</v>
      </c>
      <c r="C49" s="40">
        <v>6.3167105293879997</v>
      </c>
      <c r="D49" s="4">
        <v>4.3896600000000001</v>
      </c>
      <c r="E49" s="4">
        <v>5.6214899999999997</v>
      </c>
      <c r="F49" s="4">
        <v>4.4173999999989997</v>
      </c>
      <c r="G49" s="4">
        <v>3.878329999999</v>
      </c>
      <c r="H49" s="4">
        <v>4.8324699999999998</v>
      </c>
      <c r="I49" s="4">
        <v>6.4383499999989997</v>
      </c>
      <c r="J49" s="4">
        <v>5.4522199999999996</v>
      </c>
      <c r="K49" s="4">
        <v>9.4605599999999992</v>
      </c>
      <c r="L49" s="4">
        <v>7.0096099999990003</v>
      </c>
      <c r="M49" s="4">
        <v>5.2973699999999999</v>
      </c>
      <c r="N49" s="4">
        <v>7.8233899999999998</v>
      </c>
      <c r="O49" s="4">
        <v>10.384320000000001</v>
      </c>
      <c r="P49" s="4">
        <v>75.800526352665003</v>
      </c>
      <c r="Q49" s="41">
        <v>75.005170000000007</v>
      </c>
      <c r="R49" s="4">
        <v>-0.79535635266500004</v>
      </c>
      <c r="S49" s="42">
        <v>0.989507244989</v>
      </c>
    </row>
    <row r="50" spans="1:19" ht="13.5" thickBot="1" x14ac:dyDescent="0.25">
      <c r="A50" s="45" t="s">
        <v>85</v>
      </c>
      <c r="B50" s="46">
        <v>19.918035863</v>
      </c>
      <c r="C50" s="47">
        <v>1.6598363219159999</v>
      </c>
      <c r="D50" s="3">
        <v>0.29281000000000001</v>
      </c>
      <c r="E50" s="3">
        <v>1.959E-2</v>
      </c>
      <c r="F50" s="3">
        <v>9.8025199999989994</v>
      </c>
      <c r="G50" s="3">
        <v>0</v>
      </c>
      <c r="H50" s="3">
        <v>0</v>
      </c>
      <c r="I50" s="3">
        <v>0.59891999999900003</v>
      </c>
      <c r="J50" s="3">
        <v>0.48351</v>
      </c>
      <c r="K50" s="3">
        <v>1.2302599999999999</v>
      </c>
      <c r="L50" s="3">
        <v>7.6151699999989999</v>
      </c>
      <c r="M50" s="3">
        <v>0</v>
      </c>
      <c r="N50" s="3">
        <v>0.18240000000000001</v>
      </c>
      <c r="O50" s="3">
        <v>0.93842999999900001</v>
      </c>
      <c r="P50" s="3">
        <v>19.918035863</v>
      </c>
      <c r="Q50" s="48">
        <v>21.163609999999</v>
      </c>
      <c r="R50" s="3">
        <v>1.2455741369990001</v>
      </c>
      <c r="S50" s="49">
        <v>1.062534988166</v>
      </c>
    </row>
    <row r="51" spans="1:19" ht="13.5" thickBot="1" x14ac:dyDescent="0.25">
      <c r="A51" s="50" t="s">
        <v>86</v>
      </c>
      <c r="B51" s="39">
        <v>0</v>
      </c>
      <c r="C51" s="40">
        <v>0</v>
      </c>
      <c r="D51" s="4">
        <v>0.20419999999999999</v>
      </c>
      <c r="E51" s="4">
        <v>0</v>
      </c>
      <c r="F51" s="4">
        <v>0</v>
      </c>
      <c r="G51" s="4">
        <v>0</v>
      </c>
      <c r="H51" s="4">
        <v>0</v>
      </c>
      <c r="I51" s="4">
        <v>0</v>
      </c>
      <c r="J51" s="4">
        <v>7.2840000000000002E-2</v>
      </c>
      <c r="K51" s="4">
        <v>0</v>
      </c>
      <c r="L51" s="4">
        <v>0</v>
      </c>
      <c r="M51" s="4">
        <v>0</v>
      </c>
      <c r="N51" s="4">
        <v>0</v>
      </c>
      <c r="O51" s="4">
        <v>0</v>
      </c>
      <c r="P51" s="4">
        <v>0</v>
      </c>
      <c r="Q51" s="41">
        <v>0.27704000000000001</v>
      </c>
      <c r="R51" s="4">
        <v>0.27704000000000001</v>
      </c>
      <c r="S51" s="51" t="s">
        <v>69</v>
      </c>
    </row>
    <row r="52" spans="1:19" ht="13.5" thickBot="1" x14ac:dyDescent="0.25">
      <c r="A52" s="50" t="s">
        <v>87</v>
      </c>
      <c r="B52" s="39">
        <v>0</v>
      </c>
      <c r="C52" s="40">
        <v>0</v>
      </c>
      <c r="D52" s="4">
        <v>0</v>
      </c>
      <c r="E52" s="4">
        <v>0</v>
      </c>
      <c r="F52" s="4">
        <v>0.17952000000000001</v>
      </c>
      <c r="G52" s="4">
        <v>0</v>
      </c>
      <c r="H52" s="4">
        <v>0</v>
      </c>
      <c r="I52" s="4">
        <v>0</v>
      </c>
      <c r="J52" s="4">
        <v>0.41066999999999998</v>
      </c>
      <c r="K52" s="4">
        <v>0.17130000000000001</v>
      </c>
      <c r="L52" s="4">
        <v>0</v>
      </c>
      <c r="M52" s="4">
        <v>0</v>
      </c>
      <c r="N52" s="4">
        <v>0</v>
      </c>
      <c r="O52" s="4">
        <v>0.57832999999900003</v>
      </c>
      <c r="P52" s="4">
        <v>0</v>
      </c>
      <c r="Q52" s="41">
        <v>1.33982</v>
      </c>
      <c r="R52" s="4">
        <v>1.33982</v>
      </c>
      <c r="S52" s="51" t="s">
        <v>90</v>
      </c>
    </row>
    <row r="53" spans="1:19" ht="13.5" thickBot="1" x14ac:dyDescent="0.25">
      <c r="A53" s="50" t="s">
        <v>297</v>
      </c>
      <c r="B53" s="39">
        <v>3.3703238993690001</v>
      </c>
      <c r="C53" s="40">
        <v>0.28086032494699997</v>
      </c>
      <c r="D53" s="4">
        <v>0</v>
      </c>
      <c r="E53" s="4">
        <v>0</v>
      </c>
      <c r="F53" s="4">
        <v>0</v>
      </c>
      <c r="G53" s="4">
        <v>0</v>
      </c>
      <c r="H53" s="4">
        <v>0</v>
      </c>
      <c r="I53" s="4">
        <v>0</v>
      </c>
      <c r="J53" s="4">
        <v>0</v>
      </c>
      <c r="K53" s="4">
        <v>0</v>
      </c>
      <c r="L53" s="4">
        <v>7.5801699999989998</v>
      </c>
      <c r="M53" s="4">
        <v>0</v>
      </c>
      <c r="N53" s="4">
        <v>0</v>
      </c>
      <c r="O53" s="4">
        <v>0</v>
      </c>
      <c r="P53" s="4">
        <v>3.3703238993690001</v>
      </c>
      <c r="Q53" s="41">
        <v>7.5801699999989998</v>
      </c>
      <c r="R53" s="4">
        <v>4.2098461006300001</v>
      </c>
      <c r="S53" s="42">
        <v>2.24909243928</v>
      </c>
    </row>
    <row r="54" spans="1:19" ht="13.5" thickBot="1" x14ac:dyDescent="0.25">
      <c r="A54" s="50" t="s">
        <v>298</v>
      </c>
      <c r="B54" s="39">
        <v>0.93918276309299997</v>
      </c>
      <c r="C54" s="40">
        <v>7.8265230256999996E-2</v>
      </c>
      <c r="D54" s="4">
        <v>0</v>
      </c>
      <c r="E54" s="4">
        <v>0</v>
      </c>
      <c r="F54" s="4">
        <v>8.797999999999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0.93918276309299997</v>
      </c>
      <c r="Q54" s="41">
        <v>8.797999999999</v>
      </c>
      <c r="R54" s="4">
        <v>7.8588172369059999</v>
      </c>
      <c r="S54" s="42">
        <v>9.3677187718149995</v>
      </c>
    </row>
    <row r="55" spans="1:19" ht="13.5" thickBot="1" x14ac:dyDescent="0.25">
      <c r="A55" s="50" t="s">
        <v>89</v>
      </c>
      <c r="B55" s="39">
        <v>1.5589508133109999</v>
      </c>
      <c r="C55" s="40">
        <v>0.12991256777499999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0.33879999999999999</v>
      </c>
      <c r="P55" s="4">
        <v>1.5589508133109999</v>
      </c>
      <c r="Q55" s="41">
        <v>0.33879999999999999</v>
      </c>
      <c r="R55" s="4">
        <v>-1.2201508133109999</v>
      </c>
      <c r="S55" s="42">
        <v>0.21732565075599999</v>
      </c>
    </row>
    <row r="56" spans="1:19" ht="13.5" thickBot="1" x14ac:dyDescent="0.25">
      <c r="A56" s="50" t="s">
        <v>91</v>
      </c>
      <c r="B56" s="39">
        <v>6.185489288696</v>
      </c>
      <c r="C56" s="40">
        <v>0.51545744072400002</v>
      </c>
      <c r="D56" s="4">
        <v>8.8609999999999994E-2</v>
      </c>
      <c r="E56" s="4">
        <v>1.959E-2</v>
      </c>
      <c r="F56" s="4">
        <v>0.82499999999899998</v>
      </c>
      <c r="G56" s="4">
        <v>0</v>
      </c>
      <c r="H56" s="4">
        <v>0</v>
      </c>
      <c r="I56" s="4">
        <v>0.59891999999900003</v>
      </c>
      <c r="J56" s="4">
        <v>0</v>
      </c>
      <c r="K56" s="4">
        <v>1.0589599999999999</v>
      </c>
      <c r="L56" s="4">
        <v>3.4999999998999998E-2</v>
      </c>
      <c r="M56" s="4">
        <v>0</v>
      </c>
      <c r="N56" s="4">
        <v>0.18240000000000001</v>
      </c>
      <c r="O56" s="4">
        <v>2.1299999999999999E-2</v>
      </c>
      <c r="P56" s="4">
        <v>6.185489288696</v>
      </c>
      <c r="Q56" s="41">
        <v>2.82978</v>
      </c>
      <c r="R56" s="4">
        <v>-3.355709288696</v>
      </c>
      <c r="S56" s="42">
        <v>0.45748684831899999</v>
      </c>
    </row>
    <row r="57" spans="1:19" ht="13.5" thickBot="1" x14ac:dyDescent="0.25">
      <c r="A57" s="50" t="s">
        <v>347</v>
      </c>
      <c r="B57" s="39">
        <v>7.864089098529</v>
      </c>
      <c r="C57" s="40">
        <v>0.65534075821000004</v>
      </c>
      <c r="D57" s="4">
        <v>0</v>
      </c>
      <c r="E57" s="4">
        <v>0</v>
      </c>
      <c r="F57" s="4">
        <v>0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7.864089098529</v>
      </c>
      <c r="Q57" s="41">
        <v>0</v>
      </c>
      <c r="R57" s="4">
        <v>-7.864089098529</v>
      </c>
      <c r="S57" s="42">
        <v>0</v>
      </c>
    </row>
    <row r="58" spans="1:19" ht="13.5" thickBot="1" x14ac:dyDescent="0.25">
      <c r="A58" s="45" t="s">
        <v>92</v>
      </c>
      <c r="B58" s="46">
        <v>338.69003225533697</v>
      </c>
      <c r="C58" s="47">
        <v>28.224169354611</v>
      </c>
      <c r="D58" s="3">
        <v>32.089709999999997</v>
      </c>
      <c r="E58" s="3">
        <v>22.447489999999998</v>
      </c>
      <c r="F58" s="3">
        <v>23.109149999999001</v>
      </c>
      <c r="G58" s="3">
        <v>15.891709999999</v>
      </c>
      <c r="H58" s="3">
        <v>20.731750000000002</v>
      </c>
      <c r="I58" s="3">
        <v>14.932359999999001</v>
      </c>
      <c r="J58" s="3">
        <v>18.31531</v>
      </c>
      <c r="K58" s="3">
        <v>24.726040000000001</v>
      </c>
      <c r="L58" s="3">
        <v>19.655189999998999</v>
      </c>
      <c r="M58" s="3">
        <v>18.49868</v>
      </c>
      <c r="N58" s="3">
        <v>22.23996</v>
      </c>
      <c r="O58" s="3">
        <v>36.218029999999999</v>
      </c>
      <c r="P58" s="3">
        <v>338.69003225533697</v>
      </c>
      <c r="Q58" s="48">
        <v>268.85538000000003</v>
      </c>
      <c r="R58" s="3">
        <v>-69.834652255337005</v>
      </c>
      <c r="S58" s="49">
        <v>0.79380954381699997</v>
      </c>
    </row>
    <row r="59" spans="1:19" ht="13.5" thickBot="1" x14ac:dyDescent="0.25">
      <c r="A59" s="50" t="s">
        <v>93</v>
      </c>
      <c r="B59" s="39">
        <v>0</v>
      </c>
      <c r="C59" s="40">
        <v>0</v>
      </c>
      <c r="D59" s="4">
        <v>1.6575800000000001</v>
      </c>
      <c r="E59" s="4">
        <v>2.06914</v>
      </c>
      <c r="F59" s="4">
        <v>0.79949999999900001</v>
      </c>
      <c r="G59" s="4">
        <v>0.20161999999899999</v>
      </c>
      <c r="H59" s="4">
        <v>0.31218000000000001</v>
      </c>
      <c r="I59" s="4">
        <v>0.87061999999899997</v>
      </c>
      <c r="J59" s="4">
        <v>0.31218000000000001</v>
      </c>
      <c r="K59" s="4">
        <v>0.62436000000000003</v>
      </c>
      <c r="L59" s="4">
        <v>0.93653999999899995</v>
      </c>
      <c r="M59" s="4">
        <v>1.9327000000000001</v>
      </c>
      <c r="N59" s="4">
        <v>0</v>
      </c>
      <c r="O59" s="4">
        <v>0</v>
      </c>
      <c r="P59" s="4">
        <v>0</v>
      </c>
      <c r="Q59" s="41">
        <v>9.7164199999999994</v>
      </c>
      <c r="R59" s="4">
        <v>9.7164199999999994</v>
      </c>
      <c r="S59" s="51" t="s">
        <v>69</v>
      </c>
    </row>
    <row r="60" spans="1:19" ht="13.5" thickBot="1" x14ac:dyDescent="0.25">
      <c r="A60" s="50" t="s">
        <v>281</v>
      </c>
      <c r="B60" s="39">
        <v>0</v>
      </c>
      <c r="C60" s="40">
        <v>0</v>
      </c>
      <c r="D60" s="4">
        <v>1.1157699999999999</v>
      </c>
      <c r="E60" s="4">
        <v>1.1160000000000001</v>
      </c>
      <c r="F60" s="4">
        <v>1.11514</v>
      </c>
      <c r="G60" s="4">
        <v>1.1160000000000001</v>
      </c>
      <c r="H60" s="4">
        <v>1.1160000000000001</v>
      </c>
      <c r="I60" s="4">
        <v>0</v>
      </c>
      <c r="J60" s="4">
        <v>0</v>
      </c>
      <c r="K60" s="4">
        <v>0</v>
      </c>
      <c r="L60" s="4">
        <v>0</v>
      </c>
      <c r="M60" s="4">
        <v>1.1159300000000001</v>
      </c>
      <c r="N60" s="4">
        <v>0.93001</v>
      </c>
      <c r="O60" s="4">
        <v>0.92998999999900001</v>
      </c>
      <c r="P60" s="4">
        <v>0</v>
      </c>
      <c r="Q60" s="41">
        <v>8.5548400000000004</v>
      </c>
      <c r="R60" s="4">
        <v>8.5548400000000004</v>
      </c>
      <c r="S60" s="51" t="s">
        <v>69</v>
      </c>
    </row>
    <row r="61" spans="1:19" ht="13.5" thickBot="1" x14ac:dyDescent="0.25">
      <c r="A61" s="50" t="s">
        <v>94</v>
      </c>
      <c r="B61" s="39">
        <v>0</v>
      </c>
      <c r="C61" s="40">
        <v>0</v>
      </c>
      <c r="D61" s="4">
        <v>4.8395299999999999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1">
        <v>4.8395299999999999</v>
      </c>
      <c r="R61" s="4">
        <v>4.8395299999999999</v>
      </c>
      <c r="S61" s="51" t="s">
        <v>69</v>
      </c>
    </row>
    <row r="62" spans="1:19" ht="13.5" thickBot="1" x14ac:dyDescent="0.25">
      <c r="A62" s="50" t="s">
        <v>95</v>
      </c>
      <c r="B62" s="39">
        <v>0</v>
      </c>
      <c r="C62" s="40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-1.2185999999999999</v>
      </c>
      <c r="N62" s="4">
        <v>0</v>
      </c>
      <c r="O62" s="4">
        <v>-0.81029999999900004</v>
      </c>
      <c r="P62" s="4">
        <v>0</v>
      </c>
      <c r="Q62" s="41">
        <v>-2.0289000000000001</v>
      </c>
      <c r="R62" s="4">
        <v>-2.0289000000000001</v>
      </c>
      <c r="S62" s="51" t="s">
        <v>69</v>
      </c>
    </row>
    <row r="63" spans="1:19" ht="13.5" thickBot="1" x14ac:dyDescent="0.25">
      <c r="A63" s="50" t="s">
        <v>96</v>
      </c>
      <c r="B63" s="39">
        <v>13.853201022243001</v>
      </c>
      <c r="C63" s="40">
        <v>1.15443341852</v>
      </c>
      <c r="D63" s="4">
        <v>0.67639000000000005</v>
      </c>
      <c r="E63" s="4">
        <v>0.78725999999999996</v>
      </c>
      <c r="F63" s="4">
        <v>0.98206999999900002</v>
      </c>
      <c r="G63" s="4">
        <v>1.05307</v>
      </c>
      <c r="H63" s="4">
        <v>1.089</v>
      </c>
      <c r="I63" s="4">
        <v>0.77031999999900003</v>
      </c>
      <c r="J63" s="4">
        <v>0.57474999999999998</v>
      </c>
      <c r="K63" s="4">
        <v>2.0758399999999999</v>
      </c>
      <c r="L63" s="4">
        <v>1.6211699999989999</v>
      </c>
      <c r="M63" s="4">
        <v>0.68562000000000001</v>
      </c>
      <c r="N63" s="4">
        <v>0.87514000000000003</v>
      </c>
      <c r="O63" s="4">
        <v>1.5324800000000001</v>
      </c>
      <c r="P63" s="4">
        <v>13.853201022243001</v>
      </c>
      <c r="Q63" s="41">
        <v>12.72311</v>
      </c>
      <c r="R63" s="4">
        <v>-1.1300910222430001</v>
      </c>
      <c r="S63" s="42">
        <v>0.91842383428700003</v>
      </c>
    </row>
    <row r="64" spans="1:19" ht="13.5" thickBot="1" x14ac:dyDescent="0.25">
      <c r="A64" s="50" t="s">
        <v>97</v>
      </c>
      <c r="B64" s="39">
        <v>5</v>
      </c>
      <c r="C64" s="40">
        <v>0.416666666666</v>
      </c>
      <c r="D64" s="4">
        <v>0.12867999999999999</v>
      </c>
      <c r="E64" s="4">
        <v>0.44666</v>
      </c>
      <c r="F64" s="4">
        <v>8.5789999999E-2</v>
      </c>
      <c r="G64" s="4">
        <v>8.5789999999E-2</v>
      </c>
      <c r="H64" s="4">
        <v>8.5790000000000005E-2</v>
      </c>
      <c r="I64" s="4">
        <v>0</v>
      </c>
      <c r="J64" s="4">
        <v>0.38606000000000001</v>
      </c>
      <c r="K64" s="4">
        <v>0.38606000000000001</v>
      </c>
      <c r="L64" s="4">
        <v>0</v>
      </c>
      <c r="M64" s="4">
        <v>0</v>
      </c>
      <c r="N64" s="4">
        <v>0</v>
      </c>
      <c r="O64" s="4">
        <v>0</v>
      </c>
      <c r="P64" s="4">
        <v>5</v>
      </c>
      <c r="Q64" s="41">
        <v>1.60483</v>
      </c>
      <c r="R64" s="4">
        <v>-3.3951699999999998</v>
      </c>
      <c r="S64" s="42">
        <v>0.32096599999999997</v>
      </c>
    </row>
    <row r="65" spans="1:19" ht="13.5" thickBot="1" x14ac:dyDescent="0.25">
      <c r="A65" s="50" t="s">
        <v>98</v>
      </c>
      <c r="B65" s="39">
        <v>319.83683123309402</v>
      </c>
      <c r="C65" s="40">
        <v>26.653069269424002</v>
      </c>
      <c r="D65" s="4">
        <v>23.671759999999999</v>
      </c>
      <c r="E65" s="4">
        <v>18.02843</v>
      </c>
      <c r="F65" s="4">
        <v>20.126650000000001</v>
      </c>
      <c r="G65" s="4">
        <v>13.435229999999001</v>
      </c>
      <c r="H65" s="4">
        <v>18.128779999999999</v>
      </c>
      <c r="I65" s="4">
        <v>13.29142</v>
      </c>
      <c r="J65" s="4">
        <v>17.04232</v>
      </c>
      <c r="K65" s="4">
        <v>21.639779999999998</v>
      </c>
      <c r="L65" s="4">
        <v>17.097479999998999</v>
      </c>
      <c r="M65" s="4">
        <v>15.983029999999999</v>
      </c>
      <c r="N65" s="4">
        <v>20.434809999999999</v>
      </c>
      <c r="O65" s="4">
        <v>34.565860000000001</v>
      </c>
      <c r="P65" s="4">
        <v>319.83683123309402</v>
      </c>
      <c r="Q65" s="41">
        <v>233.44555</v>
      </c>
      <c r="R65" s="4">
        <v>-86.391281233092997</v>
      </c>
      <c r="S65" s="42">
        <v>0.72988951616300002</v>
      </c>
    </row>
    <row r="66" spans="1:19" ht="13.5" thickBot="1" x14ac:dyDescent="0.25">
      <c r="A66" s="45" t="s">
        <v>269</v>
      </c>
      <c r="B66" s="46">
        <v>0</v>
      </c>
      <c r="C66" s="47">
        <v>0</v>
      </c>
      <c r="D66" s="3">
        <v>0</v>
      </c>
      <c r="E66" s="3">
        <v>0</v>
      </c>
      <c r="F66" s="3">
        <v>0</v>
      </c>
      <c r="G66" s="3">
        <v>0</v>
      </c>
      <c r="H66" s="3">
        <v>0</v>
      </c>
      <c r="I66" s="3">
        <v>0.39899999999899999</v>
      </c>
      <c r="J66" s="3">
        <v>0</v>
      </c>
      <c r="K66" s="3">
        <v>0</v>
      </c>
      <c r="L66" s="3">
        <v>0</v>
      </c>
      <c r="M66" s="3">
        <v>0</v>
      </c>
      <c r="N66" s="3">
        <v>0</v>
      </c>
      <c r="O66" s="3">
        <v>0</v>
      </c>
      <c r="P66" s="3">
        <v>0</v>
      </c>
      <c r="Q66" s="48">
        <v>0.39899999999899999</v>
      </c>
      <c r="R66" s="3">
        <v>0.39899999999899999</v>
      </c>
      <c r="S66" s="55" t="s">
        <v>69</v>
      </c>
    </row>
    <row r="67" spans="1:19" ht="13.5" thickBot="1" x14ac:dyDescent="0.25">
      <c r="A67" s="50" t="s">
        <v>270</v>
      </c>
      <c r="B67" s="39">
        <v>0</v>
      </c>
      <c r="C67" s="40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0.39899999999899999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0</v>
      </c>
      <c r="P67" s="4">
        <v>0</v>
      </c>
      <c r="Q67" s="41">
        <v>0.39899999999899999</v>
      </c>
      <c r="R67" s="4">
        <v>0.39899999999899999</v>
      </c>
      <c r="S67" s="51" t="s">
        <v>69</v>
      </c>
    </row>
    <row r="68" spans="1:19" ht="13.5" thickBot="1" x14ac:dyDescent="0.25">
      <c r="A68" s="44" t="s">
        <v>99</v>
      </c>
      <c r="B68" s="39">
        <v>641.97288745732806</v>
      </c>
      <c r="C68" s="40">
        <v>53.497740621444002</v>
      </c>
      <c r="D68" s="4">
        <v>76.664000000000001</v>
      </c>
      <c r="E68" s="4">
        <v>60.55</v>
      </c>
      <c r="F68" s="4">
        <v>57.835999999998997</v>
      </c>
      <c r="G68" s="4">
        <v>50.280999999998997</v>
      </c>
      <c r="H68" s="4">
        <v>47.652000000000001</v>
      </c>
      <c r="I68" s="4">
        <v>40.918999999999002</v>
      </c>
      <c r="J68" s="4">
        <v>41.011000000000003</v>
      </c>
      <c r="K68" s="4">
        <v>40.353000000000002</v>
      </c>
      <c r="L68" s="4">
        <v>41.971999999998999</v>
      </c>
      <c r="M68" s="4">
        <v>53.622999999999998</v>
      </c>
      <c r="N68" s="4">
        <v>56.884999999999998</v>
      </c>
      <c r="O68" s="4">
        <v>61.230999999999</v>
      </c>
      <c r="P68" s="4">
        <v>641.97288745732806</v>
      </c>
      <c r="Q68" s="41">
        <v>628.97699999999998</v>
      </c>
      <c r="R68" s="4">
        <v>-12.995887457327999</v>
      </c>
      <c r="S68" s="42">
        <v>0.979756329727</v>
      </c>
    </row>
    <row r="69" spans="1:19" ht="13.5" thickBot="1" x14ac:dyDescent="0.25">
      <c r="A69" s="45" t="s">
        <v>100</v>
      </c>
      <c r="B69" s="46">
        <v>641.97288745732806</v>
      </c>
      <c r="C69" s="47">
        <v>53.497740621444002</v>
      </c>
      <c r="D69" s="3">
        <v>76.664000000000001</v>
      </c>
      <c r="E69" s="3">
        <v>60.55</v>
      </c>
      <c r="F69" s="3">
        <v>57.835999999998997</v>
      </c>
      <c r="G69" s="3">
        <v>50.280999999998997</v>
      </c>
      <c r="H69" s="3">
        <v>47.652000000000001</v>
      </c>
      <c r="I69" s="3">
        <v>40.918999999999002</v>
      </c>
      <c r="J69" s="3">
        <v>41.011000000000003</v>
      </c>
      <c r="K69" s="3">
        <v>40.353000000000002</v>
      </c>
      <c r="L69" s="3">
        <v>41.971999999998999</v>
      </c>
      <c r="M69" s="3">
        <v>53.622999999999998</v>
      </c>
      <c r="N69" s="3">
        <v>56.884999999999998</v>
      </c>
      <c r="O69" s="3">
        <v>61.230999999999</v>
      </c>
      <c r="P69" s="3">
        <v>641.97288745732806</v>
      </c>
      <c r="Q69" s="48">
        <v>628.97699999999998</v>
      </c>
      <c r="R69" s="3">
        <v>-12.995887457327999</v>
      </c>
      <c r="S69" s="49">
        <v>0.979756329727</v>
      </c>
    </row>
    <row r="70" spans="1:19" ht="13.5" thickBot="1" x14ac:dyDescent="0.25">
      <c r="A70" s="50" t="s">
        <v>101</v>
      </c>
      <c r="B70" s="39">
        <v>130.23026573457599</v>
      </c>
      <c r="C70" s="40">
        <v>10.852522144548001</v>
      </c>
      <c r="D70" s="4">
        <v>16.931999999999999</v>
      </c>
      <c r="E70" s="4">
        <v>14.733000000000001</v>
      </c>
      <c r="F70" s="4">
        <v>15.991</v>
      </c>
      <c r="G70" s="4">
        <v>14.888999999998999</v>
      </c>
      <c r="H70" s="4">
        <v>15.026</v>
      </c>
      <c r="I70" s="4">
        <v>18.403999999999002</v>
      </c>
      <c r="J70" s="4">
        <v>16.754000000000001</v>
      </c>
      <c r="K70" s="4">
        <v>17.477</v>
      </c>
      <c r="L70" s="4">
        <v>15.609999999998999</v>
      </c>
      <c r="M70" s="4">
        <v>16.344999999999999</v>
      </c>
      <c r="N70" s="4">
        <v>16.356999999999999</v>
      </c>
      <c r="O70" s="4">
        <v>15.632999999999999</v>
      </c>
      <c r="P70" s="4">
        <v>130.23026573457599</v>
      </c>
      <c r="Q70" s="41">
        <v>194.15100000000001</v>
      </c>
      <c r="R70" s="4">
        <v>63.920734265423</v>
      </c>
      <c r="S70" s="42">
        <v>1.490828563582</v>
      </c>
    </row>
    <row r="71" spans="1:19" ht="13.5" thickBot="1" x14ac:dyDescent="0.25">
      <c r="A71" s="50" t="s">
        <v>102</v>
      </c>
      <c r="B71" s="39">
        <v>181.189620506202</v>
      </c>
      <c r="C71" s="40">
        <v>15.099135042183001</v>
      </c>
      <c r="D71" s="4">
        <v>18.768999999999998</v>
      </c>
      <c r="E71" s="4">
        <v>13.278</v>
      </c>
      <c r="F71" s="4">
        <v>13.846</v>
      </c>
      <c r="G71" s="4">
        <v>15.146999999999</v>
      </c>
      <c r="H71" s="4">
        <v>13.917999999999999</v>
      </c>
      <c r="I71" s="4">
        <v>12.827</v>
      </c>
      <c r="J71" s="4">
        <v>14.393000000000001</v>
      </c>
      <c r="K71" s="4">
        <v>13.106999999999999</v>
      </c>
      <c r="L71" s="4">
        <v>14.000999999998999</v>
      </c>
      <c r="M71" s="4">
        <v>15.776</v>
      </c>
      <c r="N71" s="4">
        <v>13.949</v>
      </c>
      <c r="O71" s="4">
        <v>9.9109999999989995</v>
      </c>
      <c r="P71" s="4">
        <v>181.189620506202</v>
      </c>
      <c r="Q71" s="41">
        <v>168.922</v>
      </c>
      <c r="R71" s="4">
        <v>-12.267620506202</v>
      </c>
      <c r="S71" s="42">
        <v>0.932294021744</v>
      </c>
    </row>
    <row r="72" spans="1:19" ht="13.5" thickBot="1" x14ac:dyDescent="0.25">
      <c r="A72" s="50" t="s">
        <v>103</v>
      </c>
      <c r="B72" s="39">
        <v>330.55300121655</v>
      </c>
      <c r="C72" s="40">
        <v>27.546083434711999</v>
      </c>
      <c r="D72" s="4">
        <v>40.963000000000001</v>
      </c>
      <c r="E72" s="4">
        <v>32.539000000000001</v>
      </c>
      <c r="F72" s="4">
        <v>27.998999999999</v>
      </c>
      <c r="G72" s="4">
        <v>20.244999999998999</v>
      </c>
      <c r="H72" s="4">
        <v>18.707999999999998</v>
      </c>
      <c r="I72" s="4">
        <v>9.6879999999990005</v>
      </c>
      <c r="J72" s="4">
        <v>9.8640000000000008</v>
      </c>
      <c r="K72" s="4">
        <v>9.7690000000000001</v>
      </c>
      <c r="L72" s="4">
        <v>12.360999999999001</v>
      </c>
      <c r="M72" s="4">
        <v>21.501999999999999</v>
      </c>
      <c r="N72" s="4">
        <v>26.579000000000001</v>
      </c>
      <c r="O72" s="4">
        <v>35.686999999999998</v>
      </c>
      <c r="P72" s="4">
        <v>330.55300121655</v>
      </c>
      <c r="Q72" s="41">
        <v>265.904</v>
      </c>
      <c r="R72" s="4">
        <v>-64.649001216548996</v>
      </c>
      <c r="S72" s="42">
        <v>0.80442167828199995</v>
      </c>
    </row>
    <row r="73" spans="1:19" ht="13.5" thickBot="1" x14ac:dyDescent="0.25">
      <c r="A73" s="52" t="s">
        <v>104</v>
      </c>
      <c r="B73" s="46">
        <v>657.775008041001</v>
      </c>
      <c r="C73" s="47">
        <v>54.814584003416002</v>
      </c>
      <c r="D73" s="3">
        <v>85.211659999999995</v>
      </c>
      <c r="E73" s="3">
        <v>59.508569999999999</v>
      </c>
      <c r="F73" s="3">
        <v>83.495859999998999</v>
      </c>
      <c r="G73" s="3">
        <v>110.40345000000001</v>
      </c>
      <c r="H73" s="3">
        <v>100.60881999999999</v>
      </c>
      <c r="I73" s="3">
        <v>90.456179999998994</v>
      </c>
      <c r="J73" s="3">
        <v>140.94541000000001</v>
      </c>
      <c r="K73" s="3">
        <v>118.38771</v>
      </c>
      <c r="L73" s="3">
        <v>131.79723999999899</v>
      </c>
      <c r="M73" s="3">
        <v>139.10153</v>
      </c>
      <c r="N73" s="3">
        <v>183.66296</v>
      </c>
      <c r="O73" s="3">
        <v>173.09801999999999</v>
      </c>
      <c r="P73" s="3">
        <v>657.775008041001</v>
      </c>
      <c r="Q73" s="48">
        <v>1416.67741</v>
      </c>
      <c r="R73" s="3">
        <v>758.90240195899798</v>
      </c>
      <c r="S73" s="49">
        <v>2.1537416178500002</v>
      </c>
    </row>
    <row r="74" spans="1:19" ht="13.5" thickBot="1" x14ac:dyDescent="0.25">
      <c r="A74" s="44" t="s">
        <v>105</v>
      </c>
      <c r="B74" s="39">
        <v>118.710008229479</v>
      </c>
      <c r="C74" s="40">
        <v>9.8925006857890008</v>
      </c>
      <c r="D74" s="4">
        <v>8.6030999999999995</v>
      </c>
      <c r="E74" s="4">
        <v>0.2</v>
      </c>
      <c r="F74" s="4">
        <v>4.1839999999990001</v>
      </c>
      <c r="G74" s="4">
        <v>4.3259999999990004</v>
      </c>
      <c r="H74" s="4">
        <v>10.03815</v>
      </c>
      <c r="I74" s="4">
        <v>12.673920000000001</v>
      </c>
      <c r="J74" s="4">
        <v>3.63</v>
      </c>
      <c r="K74" s="4">
        <v>2.8410799999999998</v>
      </c>
      <c r="L74" s="4">
        <v>11.05153</v>
      </c>
      <c r="M74" s="4">
        <v>0</v>
      </c>
      <c r="N74" s="4">
        <v>17.720659999999999</v>
      </c>
      <c r="O74" s="4">
        <v>30.769690000000001</v>
      </c>
      <c r="P74" s="4">
        <v>118.710008229479</v>
      </c>
      <c r="Q74" s="41">
        <v>106.03813</v>
      </c>
      <c r="R74" s="4">
        <v>-12.671878229479001</v>
      </c>
      <c r="S74" s="42">
        <v>0.89325349716900004</v>
      </c>
    </row>
    <row r="75" spans="1:19" ht="13.5" thickBot="1" x14ac:dyDescent="0.25">
      <c r="A75" s="53" t="s">
        <v>106</v>
      </c>
      <c r="B75" s="39">
        <v>118.710008229479</v>
      </c>
      <c r="C75" s="40">
        <v>9.8925006857890008</v>
      </c>
      <c r="D75" s="4">
        <v>8.6030999999999995</v>
      </c>
      <c r="E75" s="4">
        <v>0.2</v>
      </c>
      <c r="F75" s="4">
        <v>4.1839999999990001</v>
      </c>
      <c r="G75" s="4">
        <v>4.3259999999990004</v>
      </c>
      <c r="H75" s="4">
        <v>10.03815</v>
      </c>
      <c r="I75" s="4">
        <v>12.673920000000001</v>
      </c>
      <c r="J75" s="4">
        <v>3.63</v>
      </c>
      <c r="K75" s="4">
        <v>2.8410799999999998</v>
      </c>
      <c r="L75" s="4">
        <v>11.05153</v>
      </c>
      <c r="M75" s="4">
        <v>0</v>
      </c>
      <c r="N75" s="4">
        <v>17.720659999999999</v>
      </c>
      <c r="O75" s="4">
        <v>30.769690000000001</v>
      </c>
      <c r="P75" s="4">
        <v>118.710008229479</v>
      </c>
      <c r="Q75" s="41">
        <v>106.03813</v>
      </c>
      <c r="R75" s="4">
        <v>-12.671878229479001</v>
      </c>
      <c r="S75" s="42">
        <v>0.89325349716900004</v>
      </c>
    </row>
    <row r="76" spans="1:19" ht="13.5" thickBot="1" x14ac:dyDescent="0.25">
      <c r="A76" s="50" t="s">
        <v>299</v>
      </c>
      <c r="B76" s="39">
        <v>62.079486551896998</v>
      </c>
      <c r="C76" s="40">
        <v>5.1732905459909997</v>
      </c>
      <c r="D76" s="4">
        <v>8.6030999999999995</v>
      </c>
      <c r="E76" s="4">
        <v>0</v>
      </c>
      <c r="F76" s="4">
        <v>4.1839999999990001</v>
      </c>
      <c r="G76" s="4">
        <v>4.3259999999990004</v>
      </c>
      <c r="H76" s="4">
        <v>5.3730000000000002</v>
      </c>
      <c r="I76" s="4">
        <v>6.3040999999989999</v>
      </c>
      <c r="J76" s="4">
        <v>0</v>
      </c>
      <c r="K76" s="4">
        <v>0</v>
      </c>
      <c r="L76" s="4">
        <v>3.8429999999989999</v>
      </c>
      <c r="M76" s="4">
        <v>0</v>
      </c>
      <c r="N76" s="4">
        <v>10.72786</v>
      </c>
      <c r="O76" s="4">
        <v>4.1103599999989999</v>
      </c>
      <c r="P76" s="4">
        <v>62.079486551896998</v>
      </c>
      <c r="Q76" s="41">
        <v>47.471419999999</v>
      </c>
      <c r="R76" s="4">
        <v>-14.608066551897</v>
      </c>
      <c r="S76" s="42">
        <v>0.76468770340600001</v>
      </c>
    </row>
    <row r="77" spans="1:19" ht="13.5" thickBot="1" x14ac:dyDescent="0.25">
      <c r="A77" s="50" t="s">
        <v>300</v>
      </c>
      <c r="B77" s="39">
        <v>0.72417944223700004</v>
      </c>
      <c r="C77" s="40">
        <v>6.0348286852999998E-2</v>
      </c>
      <c r="D77" s="4">
        <v>0</v>
      </c>
      <c r="E77" s="4">
        <v>0.2</v>
      </c>
      <c r="F77" s="4">
        <v>0</v>
      </c>
      <c r="G77" s="4">
        <v>0</v>
      </c>
      <c r="H77" s="4">
        <v>2.3260000000000001</v>
      </c>
      <c r="I77" s="4">
        <v>6.0285999999989999</v>
      </c>
      <c r="J77" s="4">
        <v>0</v>
      </c>
      <c r="K77" s="4">
        <v>2.8410799999999998</v>
      </c>
      <c r="L77" s="4">
        <v>2.5339999999990002</v>
      </c>
      <c r="M77" s="4">
        <v>0</v>
      </c>
      <c r="N77" s="4">
        <v>0.248</v>
      </c>
      <c r="O77" s="4">
        <v>0</v>
      </c>
      <c r="P77" s="4">
        <v>0.72417944223700004</v>
      </c>
      <c r="Q77" s="41">
        <v>14.177680000000001</v>
      </c>
      <c r="R77" s="4">
        <v>13.453500557762</v>
      </c>
      <c r="S77" s="42">
        <v>19.577578667775999</v>
      </c>
    </row>
    <row r="78" spans="1:19" ht="13.5" thickBot="1" x14ac:dyDescent="0.25">
      <c r="A78" s="50" t="s">
        <v>109</v>
      </c>
      <c r="B78" s="39">
        <v>16.233822634368</v>
      </c>
      <c r="C78" s="40">
        <v>1.352818552864</v>
      </c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3.63</v>
      </c>
      <c r="K78" s="4">
        <v>0</v>
      </c>
      <c r="L78" s="4">
        <v>3.8780499999989999</v>
      </c>
      <c r="M78" s="4">
        <v>0</v>
      </c>
      <c r="N78" s="4">
        <v>0</v>
      </c>
      <c r="O78" s="4">
        <v>0</v>
      </c>
      <c r="P78" s="4">
        <v>16.233822634368</v>
      </c>
      <c r="Q78" s="41">
        <v>7.5080499999989998</v>
      </c>
      <c r="R78" s="4">
        <v>-8.7257726343680009</v>
      </c>
      <c r="S78" s="42">
        <v>0.462494273166</v>
      </c>
    </row>
    <row r="79" spans="1:19" ht="13.5" thickBot="1" x14ac:dyDescent="0.25">
      <c r="A79" s="50" t="s">
        <v>110</v>
      </c>
      <c r="B79" s="39">
        <v>24.764506080335</v>
      </c>
      <c r="C79" s="40">
        <v>2.0637088400270001</v>
      </c>
      <c r="D79" s="4">
        <v>0</v>
      </c>
      <c r="E79" s="4">
        <v>0</v>
      </c>
      <c r="F79" s="4">
        <v>0</v>
      </c>
      <c r="G79" s="4">
        <v>0</v>
      </c>
      <c r="H79" s="4">
        <v>2.3391500000000001</v>
      </c>
      <c r="I79" s="4">
        <v>0.34121999999899999</v>
      </c>
      <c r="J79" s="4">
        <v>0</v>
      </c>
      <c r="K79" s="4">
        <v>0</v>
      </c>
      <c r="L79" s="4">
        <v>0.79647999999899999</v>
      </c>
      <c r="M79" s="4">
        <v>0</v>
      </c>
      <c r="N79" s="4">
        <v>6.7447999999999997</v>
      </c>
      <c r="O79" s="4">
        <v>0</v>
      </c>
      <c r="P79" s="4">
        <v>24.764506080335</v>
      </c>
      <c r="Q79" s="41">
        <v>10.22165</v>
      </c>
      <c r="R79" s="4">
        <v>-14.542856080335</v>
      </c>
      <c r="S79" s="42">
        <v>0.41275404269400001</v>
      </c>
    </row>
    <row r="80" spans="1:19" ht="13.5" thickBot="1" x14ac:dyDescent="0.25">
      <c r="A80" s="50" t="s">
        <v>348</v>
      </c>
      <c r="B80" s="39">
        <v>0.64829007143200001</v>
      </c>
      <c r="C80" s="40">
        <v>5.4024172618999999E-2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0.64829007143200001</v>
      </c>
      <c r="Q80" s="41">
        <v>0</v>
      </c>
      <c r="R80" s="4">
        <v>-0.64829007143200001</v>
      </c>
      <c r="S80" s="42">
        <v>0</v>
      </c>
    </row>
    <row r="81" spans="1:19" ht="13.5" thickBot="1" x14ac:dyDescent="0.25">
      <c r="A81" s="50" t="s">
        <v>349</v>
      </c>
      <c r="B81" s="39">
        <v>10.767546277972</v>
      </c>
      <c r="C81" s="40">
        <v>0.89729552316399996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26.659330000000001</v>
      </c>
      <c r="P81" s="4">
        <v>10.767546277972</v>
      </c>
      <c r="Q81" s="41">
        <v>26.659330000000001</v>
      </c>
      <c r="R81" s="4">
        <v>15.891783722027</v>
      </c>
      <c r="S81" s="42">
        <v>2.4758964866980002</v>
      </c>
    </row>
    <row r="82" spans="1:19" ht="13.5" thickBot="1" x14ac:dyDescent="0.25">
      <c r="A82" s="50" t="s">
        <v>350</v>
      </c>
      <c r="B82" s="39">
        <v>3.4921771712340002</v>
      </c>
      <c r="C82" s="40">
        <v>0.29101476426900003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3.4921771712340002</v>
      </c>
      <c r="Q82" s="41">
        <v>0</v>
      </c>
      <c r="R82" s="4">
        <v>-3.4921771712340002</v>
      </c>
      <c r="S82" s="42">
        <v>0</v>
      </c>
    </row>
    <row r="83" spans="1:19" ht="13.5" thickBot="1" x14ac:dyDescent="0.25">
      <c r="A83" s="54" t="s">
        <v>111</v>
      </c>
      <c r="B83" s="46">
        <v>0</v>
      </c>
      <c r="C83" s="47">
        <v>0</v>
      </c>
      <c r="D83" s="3">
        <v>3.395</v>
      </c>
      <c r="E83" s="3">
        <v>0.25</v>
      </c>
      <c r="F83" s="3">
        <v>15.951000000000001</v>
      </c>
      <c r="G83" s="3">
        <v>8.0359999999989995</v>
      </c>
      <c r="H83" s="3">
        <v>4.2619999999999996</v>
      </c>
      <c r="I83" s="3">
        <v>2.256999999999</v>
      </c>
      <c r="J83" s="3">
        <v>0</v>
      </c>
      <c r="K83" s="3">
        <v>0</v>
      </c>
      <c r="L83" s="3">
        <v>8.1999999998999998E-2</v>
      </c>
      <c r="M83" s="3">
        <v>6.71</v>
      </c>
      <c r="N83" s="3">
        <v>0.16400000000000001</v>
      </c>
      <c r="O83" s="3">
        <v>7.7319999999990001</v>
      </c>
      <c r="P83" s="3">
        <v>0</v>
      </c>
      <c r="Q83" s="48">
        <v>48.838999999998997</v>
      </c>
      <c r="R83" s="3">
        <v>48.838999999998997</v>
      </c>
      <c r="S83" s="55" t="s">
        <v>69</v>
      </c>
    </row>
    <row r="84" spans="1:19" ht="13.5" thickBot="1" x14ac:dyDescent="0.25">
      <c r="A84" s="45" t="s">
        <v>112</v>
      </c>
      <c r="B84" s="46">
        <v>0</v>
      </c>
      <c r="C84" s="47">
        <v>0</v>
      </c>
      <c r="D84" s="3">
        <v>3.395</v>
      </c>
      <c r="E84" s="3">
        <v>0.25</v>
      </c>
      <c r="F84" s="3">
        <v>15.951000000000001</v>
      </c>
      <c r="G84" s="3">
        <v>8.0359999999989995</v>
      </c>
      <c r="H84" s="3">
        <v>4.2619999999999996</v>
      </c>
      <c r="I84" s="3">
        <v>2.256999999999</v>
      </c>
      <c r="J84" s="3">
        <v>0</v>
      </c>
      <c r="K84" s="3">
        <v>0</v>
      </c>
      <c r="L84" s="3">
        <v>8.1999999998999998E-2</v>
      </c>
      <c r="M84" s="3">
        <v>2.6179999999999999</v>
      </c>
      <c r="N84" s="3">
        <v>0.16400000000000001</v>
      </c>
      <c r="O84" s="3">
        <v>7.7319999999990001</v>
      </c>
      <c r="P84" s="3">
        <v>0</v>
      </c>
      <c r="Q84" s="48">
        <v>44.746999999998998</v>
      </c>
      <c r="R84" s="3">
        <v>44.746999999998998</v>
      </c>
      <c r="S84" s="55" t="s">
        <v>69</v>
      </c>
    </row>
    <row r="85" spans="1:19" ht="13.5" thickBot="1" x14ac:dyDescent="0.25">
      <c r="A85" s="50" t="s">
        <v>113</v>
      </c>
      <c r="B85" s="39">
        <v>0</v>
      </c>
      <c r="C85" s="40">
        <v>0</v>
      </c>
      <c r="D85" s="4">
        <v>3.395</v>
      </c>
      <c r="E85" s="4">
        <v>0.25</v>
      </c>
      <c r="F85" s="4">
        <v>15.951000000000001</v>
      </c>
      <c r="G85" s="4">
        <v>8.0359999999989995</v>
      </c>
      <c r="H85" s="4">
        <v>4.2619999999999996</v>
      </c>
      <c r="I85" s="4">
        <v>2.256999999999</v>
      </c>
      <c r="J85" s="4">
        <v>0</v>
      </c>
      <c r="K85" s="4">
        <v>0</v>
      </c>
      <c r="L85" s="4">
        <v>8.1999999998999998E-2</v>
      </c>
      <c r="M85" s="4">
        <v>2.6179999999999999</v>
      </c>
      <c r="N85" s="4">
        <v>0.16400000000000001</v>
      </c>
      <c r="O85" s="4">
        <v>7.7319999999990001</v>
      </c>
      <c r="P85" s="4">
        <v>0</v>
      </c>
      <c r="Q85" s="41">
        <v>44.746999999998998</v>
      </c>
      <c r="R85" s="4">
        <v>44.746999999998998</v>
      </c>
      <c r="S85" s="51" t="s">
        <v>69</v>
      </c>
    </row>
    <row r="86" spans="1:19" ht="13.5" thickBot="1" x14ac:dyDescent="0.25">
      <c r="A86" s="45" t="s">
        <v>114</v>
      </c>
      <c r="B86" s="46">
        <v>0</v>
      </c>
      <c r="C86" s="47">
        <v>0</v>
      </c>
      <c r="D86" s="3">
        <v>0</v>
      </c>
      <c r="E86" s="3">
        <v>0</v>
      </c>
      <c r="F86" s="3">
        <v>0</v>
      </c>
      <c r="G86" s="3">
        <v>0</v>
      </c>
      <c r="H86" s="3">
        <v>0</v>
      </c>
      <c r="I86" s="3">
        <v>0</v>
      </c>
      <c r="J86" s="3">
        <v>0</v>
      </c>
      <c r="K86" s="3">
        <v>0</v>
      </c>
      <c r="L86" s="3">
        <v>0</v>
      </c>
      <c r="M86" s="3">
        <v>4.0919999999999996</v>
      </c>
      <c r="N86" s="3">
        <v>0</v>
      </c>
      <c r="O86" s="3">
        <v>0</v>
      </c>
      <c r="P86" s="3">
        <v>0</v>
      </c>
      <c r="Q86" s="48">
        <v>4.0919999999999996</v>
      </c>
      <c r="R86" s="3">
        <v>4.0919999999999996</v>
      </c>
      <c r="S86" s="55" t="s">
        <v>69</v>
      </c>
    </row>
    <row r="87" spans="1:19" ht="13.5" thickBot="1" x14ac:dyDescent="0.25">
      <c r="A87" s="50" t="s">
        <v>278</v>
      </c>
      <c r="B87" s="39">
        <v>0</v>
      </c>
      <c r="C87" s="40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4.0919999999999996</v>
      </c>
      <c r="N87" s="4">
        <v>0</v>
      </c>
      <c r="O87" s="4">
        <v>0</v>
      </c>
      <c r="P87" s="4">
        <v>0</v>
      </c>
      <c r="Q87" s="41">
        <v>4.0919999999999996</v>
      </c>
      <c r="R87" s="4">
        <v>4.0919999999999996</v>
      </c>
      <c r="S87" s="51" t="s">
        <v>69</v>
      </c>
    </row>
    <row r="88" spans="1:19" ht="13.5" thickBot="1" x14ac:dyDescent="0.25">
      <c r="A88" s="44" t="s">
        <v>116</v>
      </c>
      <c r="B88" s="39">
        <v>539.06499981152194</v>
      </c>
      <c r="C88" s="40">
        <v>44.922083317625997</v>
      </c>
      <c r="D88" s="4">
        <v>73.213560000000001</v>
      </c>
      <c r="E88" s="4">
        <v>59.058570000000003</v>
      </c>
      <c r="F88" s="4">
        <v>63.360859999999001</v>
      </c>
      <c r="G88" s="4">
        <v>98.041449999999003</v>
      </c>
      <c r="H88" s="4">
        <v>86.308670000000006</v>
      </c>
      <c r="I88" s="4">
        <v>75.525259999998994</v>
      </c>
      <c r="J88" s="4">
        <v>137.31541000000001</v>
      </c>
      <c r="K88" s="4">
        <v>115.54662999999999</v>
      </c>
      <c r="L88" s="4">
        <v>120.663709999999</v>
      </c>
      <c r="M88" s="4">
        <v>132.39152999999999</v>
      </c>
      <c r="N88" s="4">
        <v>165.7783</v>
      </c>
      <c r="O88" s="4">
        <v>134.59632999999999</v>
      </c>
      <c r="P88" s="4">
        <v>539.06499981152194</v>
      </c>
      <c r="Q88" s="41">
        <v>1261.8002799999999</v>
      </c>
      <c r="R88" s="4">
        <v>722.73528018847696</v>
      </c>
      <c r="S88" s="42">
        <v>2.3407200995070001</v>
      </c>
    </row>
    <row r="89" spans="1:19" ht="13.5" thickBot="1" x14ac:dyDescent="0.25">
      <c r="A89" s="45" t="s">
        <v>117</v>
      </c>
      <c r="B89" s="46">
        <v>4.5016961446549999</v>
      </c>
      <c r="C89" s="47">
        <v>0.375141345387</v>
      </c>
      <c r="D89" s="3">
        <v>5.0270000000000002E-2</v>
      </c>
      <c r="E89" s="3">
        <v>0.32602999999999999</v>
      </c>
      <c r="F89" s="3">
        <v>0.32602999999900001</v>
      </c>
      <c r="G89" s="3">
        <v>0.29581999999899999</v>
      </c>
      <c r="H89" s="3">
        <v>0.31847999999999999</v>
      </c>
      <c r="I89" s="3">
        <v>0.27497999999900002</v>
      </c>
      <c r="J89" s="3">
        <v>-9.0429999999999996E-2</v>
      </c>
      <c r="K89" s="3">
        <v>0.18362999999999999</v>
      </c>
      <c r="L89" s="3">
        <v>0.18362999999900001</v>
      </c>
      <c r="M89" s="3">
        <v>0.36880000000000002</v>
      </c>
      <c r="N89" s="3">
        <v>0.22992000000000001</v>
      </c>
      <c r="O89" s="3">
        <v>0.22992000000000001</v>
      </c>
      <c r="P89" s="3">
        <v>4.5016961446549999</v>
      </c>
      <c r="Q89" s="48">
        <v>2.6970800000000001</v>
      </c>
      <c r="R89" s="3">
        <v>-1.804616144655</v>
      </c>
      <c r="S89" s="49">
        <v>0.59912528818699995</v>
      </c>
    </row>
    <row r="90" spans="1:19" ht="13.5" thickBot="1" x14ac:dyDescent="0.25">
      <c r="A90" s="50" t="s">
        <v>118</v>
      </c>
      <c r="B90" s="39">
        <v>4.5016961446549999</v>
      </c>
      <c r="C90" s="40">
        <v>0.375141345387</v>
      </c>
      <c r="D90" s="4">
        <v>5.0270000000000002E-2</v>
      </c>
      <c r="E90" s="4">
        <v>0.32602999999999999</v>
      </c>
      <c r="F90" s="4">
        <v>0.32602999999900001</v>
      </c>
      <c r="G90" s="4">
        <v>0.29581999999899999</v>
      </c>
      <c r="H90" s="4">
        <v>0.31847999999999999</v>
      </c>
      <c r="I90" s="4">
        <v>0.27497999999900002</v>
      </c>
      <c r="J90" s="4">
        <v>-9.0429999999999996E-2</v>
      </c>
      <c r="K90" s="4">
        <v>0.18362999999999999</v>
      </c>
      <c r="L90" s="4">
        <v>0.18362999999900001</v>
      </c>
      <c r="M90" s="4">
        <v>0.36880000000000002</v>
      </c>
      <c r="N90" s="4">
        <v>0.22992000000000001</v>
      </c>
      <c r="O90" s="4">
        <v>0.22992000000000001</v>
      </c>
      <c r="P90" s="4">
        <v>4.5016961446549999</v>
      </c>
      <c r="Q90" s="41">
        <v>2.6970800000000001</v>
      </c>
      <c r="R90" s="4">
        <v>-1.804616144655</v>
      </c>
      <c r="S90" s="42">
        <v>0.59912528818699995</v>
      </c>
    </row>
    <row r="91" spans="1:19" ht="13.5" thickBot="1" x14ac:dyDescent="0.25">
      <c r="A91" s="45" t="s">
        <v>119</v>
      </c>
      <c r="B91" s="46">
        <v>54.575676104491002</v>
      </c>
      <c r="C91" s="47">
        <v>4.5479730087070003</v>
      </c>
      <c r="D91" s="3">
        <v>14.11041</v>
      </c>
      <c r="E91" s="3">
        <v>0</v>
      </c>
      <c r="F91" s="3">
        <v>1.3053600000000001</v>
      </c>
      <c r="G91" s="3">
        <v>9.4499999999989992</v>
      </c>
      <c r="H91" s="3">
        <v>0</v>
      </c>
      <c r="I91" s="3">
        <v>1.0790299999999999</v>
      </c>
      <c r="J91" s="3">
        <v>8.8700200000000002</v>
      </c>
      <c r="K91" s="3">
        <v>6.7654699999999997</v>
      </c>
      <c r="L91" s="3">
        <v>-1.7469799999990001</v>
      </c>
      <c r="M91" s="3">
        <v>7.7119299999999997</v>
      </c>
      <c r="N91" s="3">
        <v>1.6080000000000001E-2</v>
      </c>
      <c r="O91" s="3">
        <v>0</v>
      </c>
      <c r="P91" s="3">
        <v>54.575676104491002</v>
      </c>
      <c r="Q91" s="48">
        <v>47.561320000000002</v>
      </c>
      <c r="R91" s="3">
        <v>-7.0143561044910001</v>
      </c>
      <c r="S91" s="49">
        <v>0.87147468240100001</v>
      </c>
    </row>
    <row r="92" spans="1:19" ht="13.5" thickBot="1" x14ac:dyDescent="0.25">
      <c r="A92" s="50" t="s">
        <v>120</v>
      </c>
      <c r="B92" s="39">
        <v>44.999999999998998</v>
      </c>
      <c r="C92" s="40">
        <v>3.7499999999989999</v>
      </c>
      <c r="D92" s="4">
        <v>11.07</v>
      </c>
      <c r="E92" s="4">
        <v>0</v>
      </c>
      <c r="F92" s="4">
        <v>0</v>
      </c>
      <c r="G92" s="4">
        <v>9.4499999999989992</v>
      </c>
      <c r="H92" s="4">
        <v>0</v>
      </c>
      <c r="I92" s="4">
        <v>0</v>
      </c>
      <c r="J92" s="4">
        <v>8.2349999999999994</v>
      </c>
      <c r="K92" s="4">
        <v>0.58499999999999996</v>
      </c>
      <c r="L92" s="4">
        <v>0</v>
      </c>
      <c r="M92" s="4">
        <v>8.2349999999999994</v>
      </c>
      <c r="N92" s="4">
        <v>0</v>
      </c>
      <c r="O92" s="4">
        <v>0</v>
      </c>
      <c r="P92" s="4">
        <v>44.999999999998998</v>
      </c>
      <c r="Q92" s="41">
        <v>37.575000000000003</v>
      </c>
      <c r="R92" s="4">
        <v>-7.4249999999989997</v>
      </c>
      <c r="S92" s="42">
        <v>0.83499999999999996</v>
      </c>
    </row>
    <row r="93" spans="1:19" ht="13.5" thickBot="1" x14ac:dyDescent="0.25">
      <c r="A93" s="50" t="s">
        <v>121</v>
      </c>
      <c r="B93" s="39">
        <v>9.5756761044920005</v>
      </c>
      <c r="C93" s="40">
        <v>0.79797300870700005</v>
      </c>
      <c r="D93" s="4">
        <v>3.0404100000000001</v>
      </c>
      <c r="E93" s="4">
        <v>0</v>
      </c>
      <c r="F93" s="4">
        <v>1.3053600000000001</v>
      </c>
      <c r="G93" s="4">
        <v>0</v>
      </c>
      <c r="H93" s="4">
        <v>0</v>
      </c>
      <c r="I93" s="4">
        <v>1.0790299999999999</v>
      </c>
      <c r="J93" s="4">
        <v>0.63502000000000003</v>
      </c>
      <c r="K93" s="4">
        <v>6.1804699999999997</v>
      </c>
      <c r="L93" s="4">
        <v>-1.7469799999990001</v>
      </c>
      <c r="M93" s="4">
        <v>-0.52307000000000003</v>
      </c>
      <c r="N93" s="4">
        <v>1.6080000000000001E-2</v>
      </c>
      <c r="O93" s="4">
        <v>0</v>
      </c>
      <c r="P93" s="4">
        <v>9.5756761044920005</v>
      </c>
      <c r="Q93" s="41">
        <v>9.9863199999999992</v>
      </c>
      <c r="R93" s="4">
        <v>0.41064389550699998</v>
      </c>
      <c r="S93" s="42">
        <v>1.0428840628089999</v>
      </c>
    </row>
    <row r="94" spans="1:19" ht="13.5" thickBot="1" x14ac:dyDescent="0.25">
      <c r="A94" s="45" t="s">
        <v>122</v>
      </c>
      <c r="B94" s="46">
        <v>305.37945207046698</v>
      </c>
      <c r="C94" s="47">
        <v>25.448287672538001</v>
      </c>
      <c r="D94" s="3">
        <v>54.294580000000003</v>
      </c>
      <c r="E94" s="3">
        <v>58.6327</v>
      </c>
      <c r="F94" s="3">
        <v>58.134949999999002</v>
      </c>
      <c r="G94" s="3">
        <v>78.458699999998998</v>
      </c>
      <c r="H94" s="3">
        <v>77.128320000000002</v>
      </c>
      <c r="I94" s="3">
        <v>73.971569999999005</v>
      </c>
      <c r="J94" s="3">
        <v>100.34058</v>
      </c>
      <c r="K94" s="3">
        <v>107.12313</v>
      </c>
      <c r="L94" s="3">
        <v>122.127219999999</v>
      </c>
      <c r="M94" s="3">
        <v>120.22280000000001</v>
      </c>
      <c r="N94" s="3">
        <v>118.21839</v>
      </c>
      <c r="O94" s="3">
        <v>123.36308</v>
      </c>
      <c r="P94" s="3">
        <v>305.37945207046698</v>
      </c>
      <c r="Q94" s="48">
        <v>1092.01602</v>
      </c>
      <c r="R94" s="3">
        <v>786.63656792953202</v>
      </c>
      <c r="S94" s="49">
        <v>3.575931558577</v>
      </c>
    </row>
    <row r="95" spans="1:19" ht="13.5" thickBot="1" x14ac:dyDescent="0.25">
      <c r="A95" s="50" t="s">
        <v>123</v>
      </c>
      <c r="B95" s="39">
        <v>266.39999999999998</v>
      </c>
      <c r="C95" s="40">
        <v>22.2</v>
      </c>
      <c r="D95" s="4">
        <v>0</v>
      </c>
      <c r="E95" s="4">
        <v>0</v>
      </c>
      <c r="F95" s="4">
        <v>0</v>
      </c>
      <c r="G95" s="4">
        <v>0</v>
      </c>
      <c r="H95" s="4">
        <v>57.092170000000003</v>
      </c>
      <c r="I95" s="4">
        <v>57.092169999999001</v>
      </c>
      <c r="J95" s="4">
        <v>57.092170000000003</v>
      </c>
      <c r="K95" s="4">
        <v>57.092170000000003</v>
      </c>
      <c r="L95" s="4">
        <v>57.092169999999001</v>
      </c>
      <c r="M95" s="4">
        <v>57.092170000000003</v>
      </c>
      <c r="N95" s="4">
        <v>57.092170000000003</v>
      </c>
      <c r="O95" s="4">
        <v>57.092169999999001</v>
      </c>
      <c r="P95" s="4">
        <v>266.39999999999998</v>
      </c>
      <c r="Q95" s="41">
        <v>456.73736000000002</v>
      </c>
      <c r="R95" s="4">
        <v>190.33735999999999</v>
      </c>
      <c r="S95" s="42">
        <v>1.714479579579</v>
      </c>
    </row>
    <row r="96" spans="1:19" ht="13.5" thickBot="1" x14ac:dyDescent="0.25">
      <c r="A96" s="50" t="s">
        <v>124</v>
      </c>
      <c r="B96" s="39">
        <v>0</v>
      </c>
      <c r="C96" s="40">
        <v>0</v>
      </c>
      <c r="D96" s="4">
        <v>51.774209999999997</v>
      </c>
      <c r="E96" s="4">
        <v>55.72607</v>
      </c>
      <c r="F96" s="4">
        <v>55.726069999998998</v>
      </c>
      <c r="G96" s="4">
        <v>59.525469999998997</v>
      </c>
      <c r="H96" s="4">
        <v>0</v>
      </c>
      <c r="I96" s="4">
        <v>0</v>
      </c>
      <c r="J96" s="4">
        <v>0</v>
      </c>
      <c r="K96" s="4">
        <v>0</v>
      </c>
      <c r="L96" s="4">
        <v>8.1009499999989991</v>
      </c>
      <c r="M96" s="4">
        <v>0.67418</v>
      </c>
      <c r="N96" s="4">
        <v>0.33972999999999998</v>
      </c>
      <c r="O96" s="4">
        <v>0</v>
      </c>
      <c r="P96" s="4">
        <v>0</v>
      </c>
      <c r="Q96" s="41">
        <v>231.86668</v>
      </c>
      <c r="R96" s="4">
        <v>231.86668</v>
      </c>
      <c r="S96" s="51" t="s">
        <v>69</v>
      </c>
    </row>
    <row r="97" spans="1:19" ht="13.5" thickBot="1" x14ac:dyDescent="0.25">
      <c r="A97" s="50" t="s">
        <v>125</v>
      </c>
      <c r="B97" s="39">
        <v>3.65385350665</v>
      </c>
      <c r="C97" s="40">
        <v>0.30448779222</v>
      </c>
      <c r="D97" s="4">
        <v>0</v>
      </c>
      <c r="E97" s="4">
        <v>0.48399999999999999</v>
      </c>
      <c r="F97" s="4">
        <v>0</v>
      </c>
      <c r="G97" s="4">
        <v>0</v>
      </c>
      <c r="H97" s="4">
        <v>0.65268000000000004</v>
      </c>
      <c r="I97" s="4">
        <v>0</v>
      </c>
      <c r="J97" s="4">
        <v>0</v>
      </c>
      <c r="K97" s="4">
        <v>0.48399999999999999</v>
      </c>
      <c r="L97" s="4">
        <v>-0.65267999999899995</v>
      </c>
      <c r="M97" s="4">
        <v>0</v>
      </c>
      <c r="N97" s="4">
        <v>0</v>
      </c>
      <c r="O97" s="4">
        <v>0</v>
      </c>
      <c r="P97" s="4">
        <v>3.65385350665</v>
      </c>
      <c r="Q97" s="41">
        <v>0.96799999999999997</v>
      </c>
      <c r="R97" s="4">
        <v>-2.68585350665</v>
      </c>
      <c r="S97" s="42">
        <v>0.26492578266700001</v>
      </c>
    </row>
    <row r="98" spans="1:19" ht="13.5" thickBot="1" x14ac:dyDescent="0.25">
      <c r="A98" s="50" t="s">
        <v>126</v>
      </c>
      <c r="B98" s="39">
        <v>35.325598563817003</v>
      </c>
      <c r="C98" s="40">
        <v>2.9437998803180001</v>
      </c>
      <c r="D98" s="4">
        <v>2.5203700000000002</v>
      </c>
      <c r="E98" s="4">
        <v>2.4226299999999998</v>
      </c>
      <c r="F98" s="4">
        <v>2.4088799999989998</v>
      </c>
      <c r="G98" s="4">
        <v>2.4930099999989999</v>
      </c>
      <c r="H98" s="4">
        <v>2.6353599999999999</v>
      </c>
      <c r="I98" s="4">
        <v>2.5955599999989998</v>
      </c>
      <c r="J98" s="4">
        <v>2.1675</v>
      </c>
      <c r="K98" s="4">
        <v>2.2820499999999999</v>
      </c>
      <c r="L98" s="4">
        <v>2.403419999999</v>
      </c>
      <c r="M98" s="4">
        <v>3.10765</v>
      </c>
      <c r="N98" s="4">
        <v>2.5461200000000002</v>
      </c>
      <c r="O98" s="4">
        <v>2.5531600000000001</v>
      </c>
      <c r="P98" s="4">
        <v>35.325598563817003</v>
      </c>
      <c r="Q98" s="41">
        <v>30.13571</v>
      </c>
      <c r="R98" s="4">
        <v>-5.1898885638159999</v>
      </c>
      <c r="S98" s="42">
        <v>0.85308420027300003</v>
      </c>
    </row>
    <row r="99" spans="1:19" ht="13.5" thickBot="1" x14ac:dyDescent="0.25">
      <c r="A99" s="50" t="s">
        <v>351</v>
      </c>
      <c r="B99" s="39">
        <v>0</v>
      </c>
      <c r="C99" s="40">
        <v>0</v>
      </c>
      <c r="D99" s="4">
        <v>0</v>
      </c>
      <c r="E99" s="4">
        <v>0</v>
      </c>
      <c r="F99" s="4">
        <v>0</v>
      </c>
      <c r="G99" s="4">
        <v>16.440219999999002</v>
      </c>
      <c r="H99" s="4">
        <v>16.74811</v>
      </c>
      <c r="I99" s="4">
        <v>14.283839999999</v>
      </c>
      <c r="J99" s="4">
        <v>41.080910000000003</v>
      </c>
      <c r="K99" s="4">
        <v>47.26491</v>
      </c>
      <c r="L99" s="4">
        <v>55.183359999998999</v>
      </c>
      <c r="M99" s="4">
        <v>59.348799999999997</v>
      </c>
      <c r="N99" s="4">
        <v>58.240369999999999</v>
      </c>
      <c r="O99" s="4">
        <v>63.717749999999</v>
      </c>
      <c r="P99" s="4">
        <v>0</v>
      </c>
      <c r="Q99" s="41">
        <v>372.30826999999999</v>
      </c>
      <c r="R99" s="4">
        <v>372.30826999999999</v>
      </c>
      <c r="S99" s="51" t="s">
        <v>90</v>
      </c>
    </row>
    <row r="100" spans="1:19" ht="13.5" thickBot="1" x14ac:dyDescent="0.25">
      <c r="A100" s="45" t="s">
        <v>127</v>
      </c>
      <c r="B100" s="46">
        <v>174.60817549190699</v>
      </c>
      <c r="C100" s="47">
        <v>14.550681290991999</v>
      </c>
      <c r="D100" s="3">
        <v>4.7583000000000002</v>
      </c>
      <c r="E100" s="3">
        <v>9.9839999999999998E-2</v>
      </c>
      <c r="F100" s="3">
        <v>3.5945199999990001</v>
      </c>
      <c r="G100" s="3">
        <v>9.8369299999990005</v>
      </c>
      <c r="H100" s="3">
        <v>8.8618699999999997</v>
      </c>
      <c r="I100" s="3">
        <v>0.19967999999899999</v>
      </c>
      <c r="J100" s="3">
        <v>28.195239999999998</v>
      </c>
      <c r="K100" s="3">
        <v>9.9839999999999998E-2</v>
      </c>
      <c r="L100" s="3">
        <v>9.9839999999000006E-2</v>
      </c>
      <c r="M100" s="3">
        <v>4.0880000000000001</v>
      </c>
      <c r="N100" s="3">
        <v>47.31391</v>
      </c>
      <c r="O100" s="3">
        <v>11.00333</v>
      </c>
      <c r="P100" s="3">
        <v>174.60817549190699</v>
      </c>
      <c r="Q100" s="48">
        <v>118.15130000000001</v>
      </c>
      <c r="R100" s="3">
        <v>-56.456875491906999</v>
      </c>
      <c r="S100" s="49">
        <v>0.67666533750199997</v>
      </c>
    </row>
    <row r="101" spans="1:19" ht="13.5" thickBot="1" x14ac:dyDescent="0.25">
      <c r="A101" s="50" t="s">
        <v>128</v>
      </c>
      <c r="B101" s="39">
        <v>8.3247493855230008</v>
      </c>
      <c r="C101" s="40">
        <v>0.69372911546000005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  <c r="I101" s="4">
        <v>0</v>
      </c>
      <c r="J101" s="4">
        <v>0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8.3247493855230008</v>
      </c>
      <c r="Q101" s="41">
        <v>0</v>
      </c>
      <c r="R101" s="4">
        <v>-8.3247493855230008</v>
      </c>
      <c r="S101" s="42">
        <v>0</v>
      </c>
    </row>
    <row r="102" spans="1:19" ht="13.5" thickBot="1" x14ac:dyDescent="0.25">
      <c r="A102" s="50" t="s">
        <v>301</v>
      </c>
      <c r="B102" s="39">
        <v>50.333172716100002</v>
      </c>
      <c r="C102" s="40">
        <v>4.1944310596749999</v>
      </c>
      <c r="D102" s="4">
        <v>4.6584599999999998</v>
      </c>
      <c r="E102" s="4">
        <v>0</v>
      </c>
      <c r="F102" s="4">
        <v>2.6796799999990002</v>
      </c>
      <c r="G102" s="4">
        <v>6.5169299999990002</v>
      </c>
      <c r="H102" s="4">
        <v>4.94503</v>
      </c>
      <c r="I102" s="4">
        <v>0</v>
      </c>
      <c r="J102" s="4">
        <v>0</v>
      </c>
      <c r="K102" s="4">
        <v>0</v>
      </c>
      <c r="L102" s="4">
        <v>0</v>
      </c>
      <c r="M102" s="4">
        <v>1.62866</v>
      </c>
      <c r="N102" s="4">
        <v>1.1322099999999999</v>
      </c>
      <c r="O102" s="4">
        <v>2.6370900000000002</v>
      </c>
      <c r="P102" s="4">
        <v>50.333172716100002</v>
      </c>
      <c r="Q102" s="41">
        <v>24.198060000000002</v>
      </c>
      <c r="R102" s="4">
        <v>-26.1351127161</v>
      </c>
      <c r="S102" s="42">
        <v>0.480757693072</v>
      </c>
    </row>
    <row r="103" spans="1:19" ht="13.5" thickBot="1" x14ac:dyDescent="0.25">
      <c r="A103" s="50" t="s">
        <v>130</v>
      </c>
      <c r="B103" s="39">
        <v>26</v>
      </c>
      <c r="C103" s="40">
        <v>2.1666666666659999</v>
      </c>
      <c r="D103" s="4">
        <v>0</v>
      </c>
      <c r="E103" s="4">
        <v>0</v>
      </c>
      <c r="F103" s="4">
        <v>0</v>
      </c>
      <c r="G103" s="4">
        <v>0</v>
      </c>
      <c r="H103" s="4">
        <v>0</v>
      </c>
      <c r="I103" s="4">
        <v>0</v>
      </c>
      <c r="J103" s="4">
        <v>28.095400000000001</v>
      </c>
      <c r="K103" s="4">
        <v>0</v>
      </c>
      <c r="L103" s="4">
        <v>0</v>
      </c>
      <c r="M103" s="4">
        <v>0</v>
      </c>
      <c r="N103" s="4">
        <v>0</v>
      </c>
      <c r="O103" s="4">
        <v>1.77179</v>
      </c>
      <c r="P103" s="4">
        <v>26</v>
      </c>
      <c r="Q103" s="41">
        <v>29.867190000000001</v>
      </c>
      <c r="R103" s="4">
        <v>3.8671899999999999</v>
      </c>
      <c r="S103" s="42">
        <v>1.148738076923</v>
      </c>
    </row>
    <row r="104" spans="1:19" ht="13.5" thickBot="1" x14ac:dyDescent="0.25">
      <c r="A104" s="50" t="s">
        <v>131</v>
      </c>
      <c r="B104" s="39">
        <v>18.271850658291001</v>
      </c>
      <c r="C104" s="40">
        <v>1.522654221524</v>
      </c>
      <c r="D104" s="4">
        <v>0</v>
      </c>
      <c r="E104" s="4">
        <v>0</v>
      </c>
      <c r="F104" s="4">
        <v>0.29699999999900001</v>
      </c>
      <c r="G104" s="4">
        <v>1.1939999999990001</v>
      </c>
      <c r="H104" s="4">
        <v>1.0920000000000001</v>
      </c>
      <c r="I104" s="4">
        <v>0</v>
      </c>
      <c r="J104" s="4">
        <v>0</v>
      </c>
      <c r="K104" s="4">
        <v>0</v>
      </c>
      <c r="L104" s="4">
        <v>0</v>
      </c>
      <c r="M104" s="4">
        <v>0</v>
      </c>
      <c r="N104" s="4">
        <v>0</v>
      </c>
      <c r="O104" s="4">
        <v>6.4946099999989997</v>
      </c>
      <c r="P104" s="4">
        <v>18.271850658291001</v>
      </c>
      <c r="Q104" s="41">
        <v>9.0776099999989999</v>
      </c>
      <c r="R104" s="4">
        <v>-9.1942406582909992</v>
      </c>
      <c r="S104" s="42">
        <v>0.49680846071700002</v>
      </c>
    </row>
    <row r="105" spans="1:19" ht="13.5" thickBot="1" x14ac:dyDescent="0.25">
      <c r="A105" s="50" t="s">
        <v>302</v>
      </c>
      <c r="B105" s="39">
        <v>40.012677990031001</v>
      </c>
      <c r="C105" s="40">
        <v>3.3343898325020001</v>
      </c>
      <c r="D105" s="4">
        <v>9.9839999999999998E-2</v>
      </c>
      <c r="E105" s="4">
        <v>9.9839999999999998E-2</v>
      </c>
      <c r="F105" s="4">
        <v>0.61783999999899997</v>
      </c>
      <c r="G105" s="4">
        <v>2.1259999999989998</v>
      </c>
      <c r="H105" s="4">
        <v>2.82484</v>
      </c>
      <c r="I105" s="4">
        <v>0.19967999999899999</v>
      </c>
      <c r="J105" s="4">
        <v>9.9839999999999998E-2</v>
      </c>
      <c r="K105" s="4">
        <v>9.9839999999999998E-2</v>
      </c>
      <c r="L105" s="4">
        <v>9.9839999999000006E-2</v>
      </c>
      <c r="M105" s="4">
        <v>2.4593400000000001</v>
      </c>
      <c r="N105" s="4">
        <v>9.9839999999999998E-2</v>
      </c>
      <c r="O105" s="4">
        <v>9.9839999999000006E-2</v>
      </c>
      <c r="P105" s="4">
        <v>40.012677990031001</v>
      </c>
      <c r="Q105" s="41">
        <v>8.9265799999989994</v>
      </c>
      <c r="R105" s="4">
        <v>-31.086097990031</v>
      </c>
      <c r="S105" s="42">
        <v>0.22309379047799999</v>
      </c>
    </row>
    <row r="106" spans="1:19" ht="13.5" thickBot="1" x14ac:dyDescent="0.25">
      <c r="A106" s="50" t="s">
        <v>133</v>
      </c>
      <c r="B106" s="39">
        <v>31.665724741959998</v>
      </c>
      <c r="C106" s="40">
        <v>2.638810395163</v>
      </c>
      <c r="D106" s="4">
        <v>0</v>
      </c>
      <c r="E106" s="4">
        <v>0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31.665724741959998</v>
      </c>
      <c r="Q106" s="41">
        <v>0</v>
      </c>
      <c r="R106" s="4">
        <v>-31.665724741959998</v>
      </c>
      <c r="S106" s="42">
        <v>0</v>
      </c>
    </row>
    <row r="107" spans="1:19" ht="13.5" thickBot="1" x14ac:dyDescent="0.25">
      <c r="A107" s="50" t="s">
        <v>402</v>
      </c>
      <c r="B107" s="39">
        <v>0</v>
      </c>
      <c r="C107" s="40">
        <v>0</v>
      </c>
      <c r="D107" s="4">
        <v>0</v>
      </c>
      <c r="E107" s="4">
        <v>0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0</v>
      </c>
      <c r="L107" s="4">
        <v>0</v>
      </c>
      <c r="M107" s="4">
        <v>0</v>
      </c>
      <c r="N107" s="4">
        <v>46.081859999999999</v>
      </c>
      <c r="O107" s="4">
        <v>0</v>
      </c>
      <c r="P107" s="4">
        <v>0</v>
      </c>
      <c r="Q107" s="41">
        <v>46.081859999999999</v>
      </c>
      <c r="R107" s="4">
        <v>46.081859999999999</v>
      </c>
      <c r="S107" s="51" t="s">
        <v>90</v>
      </c>
    </row>
    <row r="108" spans="1:19" ht="13.5" thickBot="1" x14ac:dyDescent="0.25">
      <c r="A108" s="45" t="s">
        <v>242</v>
      </c>
      <c r="B108" s="46">
        <v>0</v>
      </c>
      <c r="C108" s="47">
        <v>0</v>
      </c>
      <c r="D108" s="3">
        <v>0</v>
      </c>
      <c r="E108" s="3">
        <v>0</v>
      </c>
      <c r="F108" s="3">
        <v>0</v>
      </c>
      <c r="G108" s="3">
        <v>0</v>
      </c>
      <c r="H108" s="3">
        <v>0</v>
      </c>
      <c r="I108" s="3">
        <v>0</v>
      </c>
      <c r="J108" s="3">
        <v>0</v>
      </c>
      <c r="K108" s="3">
        <v>1.37456</v>
      </c>
      <c r="L108" s="3">
        <v>0</v>
      </c>
      <c r="M108" s="3">
        <v>0</v>
      </c>
      <c r="N108" s="3">
        <v>0</v>
      </c>
      <c r="O108" s="3">
        <v>0</v>
      </c>
      <c r="P108" s="3">
        <v>0</v>
      </c>
      <c r="Q108" s="48">
        <v>1.37456</v>
      </c>
      <c r="R108" s="3">
        <v>1.37456</v>
      </c>
      <c r="S108" s="55" t="s">
        <v>90</v>
      </c>
    </row>
    <row r="109" spans="1:19" ht="13.5" thickBot="1" x14ac:dyDescent="0.25">
      <c r="A109" s="50" t="s">
        <v>243</v>
      </c>
      <c r="B109" s="39">
        <v>0</v>
      </c>
      <c r="C109" s="40">
        <v>0</v>
      </c>
      <c r="D109" s="4">
        <v>0</v>
      </c>
      <c r="E109" s="4">
        <v>0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1.37456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1">
        <v>1.37456</v>
      </c>
      <c r="R109" s="4">
        <v>1.37456</v>
      </c>
      <c r="S109" s="51" t="s">
        <v>90</v>
      </c>
    </row>
    <row r="110" spans="1:19" ht="13.5" thickBot="1" x14ac:dyDescent="0.25">
      <c r="A110" s="43" t="s">
        <v>134</v>
      </c>
      <c r="B110" s="39">
        <v>20095.332308000001</v>
      </c>
      <c r="C110" s="40">
        <v>1674.61102566667</v>
      </c>
      <c r="D110" s="4">
        <v>1481.5740499999999</v>
      </c>
      <c r="E110" s="4">
        <v>1458.9129499999999</v>
      </c>
      <c r="F110" s="4">
        <v>1468.28638</v>
      </c>
      <c r="G110" s="4">
        <v>1465.5991199999901</v>
      </c>
      <c r="H110" s="4">
        <v>1570.52657</v>
      </c>
      <c r="I110" s="4">
        <v>1532.7493299999901</v>
      </c>
      <c r="J110" s="4">
        <v>1960.81306</v>
      </c>
      <c r="K110" s="4">
        <v>1501.05141</v>
      </c>
      <c r="L110" s="4">
        <v>1333.6705999999899</v>
      </c>
      <c r="M110" s="4">
        <v>1247.0488499999999</v>
      </c>
      <c r="N110" s="4">
        <v>1668.0265999999999</v>
      </c>
      <c r="O110" s="4">
        <v>1594.2506699999999</v>
      </c>
      <c r="P110" s="4">
        <v>20095.332308000001</v>
      </c>
      <c r="Q110" s="41">
        <v>18282.509590000001</v>
      </c>
      <c r="R110" s="4">
        <v>-1812.8227180000399</v>
      </c>
      <c r="S110" s="42">
        <v>0.90978886588100005</v>
      </c>
    </row>
    <row r="111" spans="1:19" ht="13.5" thickBot="1" x14ac:dyDescent="0.25">
      <c r="A111" s="54" t="s">
        <v>135</v>
      </c>
      <c r="B111" s="46">
        <v>14545.04</v>
      </c>
      <c r="C111" s="47">
        <v>1212.08666666667</v>
      </c>
      <c r="D111" s="3">
        <v>1090.3309999999999</v>
      </c>
      <c r="E111" s="3">
        <v>1072.9469999999999</v>
      </c>
      <c r="F111" s="3">
        <v>1080.7719999999999</v>
      </c>
      <c r="G111" s="3">
        <v>1079.9380000000001</v>
      </c>
      <c r="H111" s="3">
        <v>1155.73</v>
      </c>
      <c r="I111" s="3">
        <v>1127.17</v>
      </c>
      <c r="J111" s="3">
        <v>1445.1179999999999</v>
      </c>
      <c r="K111" s="3">
        <v>1105.453</v>
      </c>
      <c r="L111" s="3">
        <v>984.84899999999595</v>
      </c>
      <c r="M111" s="3">
        <v>921.30700000000002</v>
      </c>
      <c r="N111" s="3">
        <v>1229.943</v>
      </c>
      <c r="O111" s="3">
        <v>1175.8720000000001</v>
      </c>
      <c r="P111" s="3">
        <v>14545.04</v>
      </c>
      <c r="Q111" s="48">
        <v>13469.43</v>
      </c>
      <c r="R111" s="3">
        <v>-1075.6100000000399</v>
      </c>
      <c r="S111" s="49">
        <v>0.92604970491600003</v>
      </c>
    </row>
    <row r="112" spans="1:19" ht="13.5" thickBot="1" x14ac:dyDescent="0.25">
      <c r="A112" s="45" t="s">
        <v>136</v>
      </c>
      <c r="B112" s="46">
        <v>14438.33</v>
      </c>
      <c r="C112" s="47">
        <v>1203.1941666666701</v>
      </c>
      <c r="D112" s="3">
        <v>1086.5619999999999</v>
      </c>
      <c r="E112" s="3">
        <v>1070.664</v>
      </c>
      <c r="F112" s="3">
        <v>1059.972</v>
      </c>
      <c r="G112" s="3">
        <v>1061.492</v>
      </c>
      <c r="H112" s="3">
        <v>1136.7570000000001</v>
      </c>
      <c r="I112" s="3">
        <v>1116.97</v>
      </c>
      <c r="J112" s="3">
        <v>1431.3240000000001</v>
      </c>
      <c r="K112" s="3">
        <v>1097.7529999999999</v>
      </c>
      <c r="L112" s="3">
        <v>958.54099999999596</v>
      </c>
      <c r="M112" s="3">
        <v>887.94100000000003</v>
      </c>
      <c r="N112" s="3">
        <v>1194.204</v>
      </c>
      <c r="O112" s="3">
        <v>1135.3910000000001</v>
      </c>
      <c r="P112" s="3">
        <v>14438.33</v>
      </c>
      <c r="Q112" s="48">
        <v>13237.571</v>
      </c>
      <c r="R112" s="3">
        <v>-1200.75900000004</v>
      </c>
      <c r="S112" s="49">
        <v>0.91683532652300004</v>
      </c>
    </row>
    <row r="113" spans="1:19" ht="13.5" thickBot="1" x14ac:dyDescent="0.25">
      <c r="A113" s="50" t="s">
        <v>137</v>
      </c>
      <c r="B113" s="39">
        <v>14438.33</v>
      </c>
      <c r="C113" s="40">
        <v>1203.1941666666701</v>
      </c>
      <c r="D113" s="4">
        <v>1086.5619999999999</v>
      </c>
      <c r="E113" s="4">
        <v>1070.664</v>
      </c>
      <c r="F113" s="4">
        <v>1059.972</v>
      </c>
      <c r="G113" s="4">
        <v>1061.492</v>
      </c>
      <c r="H113" s="4">
        <v>1136.7570000000001</v>
      </c>
      <c r="I113" s="4">
        <v>1116.97</v>
      </c>
      <c r="J113" s="4">
        <v>1431.3240000000001</v>
      </c>
      <c r="K113" s="4">
        <v>1097.7529999999999</v>
      </c>
      <c r="L113" s="4">
        <v>958.54099999999596</v>
      </c>
      <c r="M113" s="4">
        <v>887.94100000000003</v>
      </c>
      <c r="N113" s="4">
        <v>1194.204</v>
      </c>
      <c r="O113" s="4">
        <v>1135.3910000000001</v>
      </c>
      <c r="P113" s="4">
        <v>14438.33</v>
      </c>
      <c r="Q113" s="41">
        <v>13237.571</v>
      </c>
      <c r="R113" s="4">
        <v>-1200.75900000004</v>
      </c>
      <c r="S113" s="42">
        <v>0.91683532652300004</v>
      </c>
    </row>
    <row r="114" spans="1:19" ht="13.5" thickBot="1" x14ac:dyDescent="0.25">
      <c r="A114" s="45" t="s">
        <v>138</v>
      </c>
      <c r="B114" s="46">
        <v>55.64</v>
      </c>
      <c r="C114" s="47">
        <v>4.6366666666659997</v>
      </c>
      <c r="D114" s="3">
        <v>0</v>
      </c>
      <c r="E114" s="3">
        <v>0</v>
      </c>
      <c r="F114" s="3">
        <v>12.2</v>
      </c>
      <c r="G114" s="3">
        <v>9.0999999999989996</v>
      </c>
      <c r="H114" s="3">
        <v>15.45</v>
      </c>
      <c r="I114" s="3">
        <v>9.4499999999989992</v>
      </c>
      <c r="J114" s="3">
        <v>9.4499999999999993</v>
      </c>
      <c r="K114" s="3">
        <v>7.7</v>
      </c>
      <c r="L114" s="3">
        <v>14.649999999999</v>
      </c>
      <c r="M114" s="3">
        <v>17.600000000000001</v>
      </c>
      <c r="N114" s="3">
        <v>22.7</v>
      </c>
      <c r="O114" s="3">
        <v>34.9</v>
      </c>
      <c r="P114" s="3">
        <v>55.64</v>
      </c>
      <c r="Q114" s="48">
        <v>153.19999999999999</v>
      </c>
      <c r="R114" s="3">
        <v>97.559999999998993</v>
      </c>
      <c r="S114" s="49">
        <v>2.7534148094890001</v>
      </c>
    </row>
    <row r="115" spans="1:19" ht="13.5" thickBot="1" x14ac:dyDescent="0.25">
      <c r="A115" s="50" t="s">
        <v>139</v>
      </c>
      <c r="B115" s="39">
        <v>55.64</v>
      </c>
      <c r="C115" s="40">
        <v>4.6366666666659997</v>
      </c>
      <c r="D115" s="4">
        <v>0</v>
      </c>
      <c r="E115" s="4">
        <v>0</v>
      </c>
      <c r="F115" s="4">
        <v>12.2</v>
      </c>
      <c r="G115" s="4">
        <v>9.0999999999989996</v>
      </c>
      <c r="H115" s="4">
        <v>15.45</v>
      </c>
      <c r="I115" s="4">
        <v>9.4499999999989992</v>
      </c>
      <c r="J115" s="4">
        <v>9.4499999999999993</v>
      </c>
      <c r="K115" s="4">
        <v>7.7</v>
      </c>
      <c r="L115" s="4">
        <v>14.649999999999</v>
      </c>
      <c r="M115" s="4">
        <v>17.600000000000001</v>
      </c>
      <c r="N115" s="4">
        <v>22.7</v>
      </c>
      <c r="O115" s="4">
        <v>34.9</v>
      </c>
      <c r="P115" s="4">
        <v>55.64</v>
      </c>
      <c r="Q115" s="41">
        <v>153.19999999999999</v>
      </c>
      <c r="R115" s="4">
        <v>97.559999999998993</v>
      </c>
      <c r="S115" s="42">
        <v>2.7534148094890001</v>
      </c>
    </row>
    <row r="116" spans="1:19" ht="13.5" thickBot="1" x14ac:dyDescent="0.25">
      <c r="A116" s="45" t="s">
        <v>140</v>
      </c>
      <c r="B116" s="46">
        <v>28.13</v>
      </c>
      <c r="C116" s="47">
        <v>2.3441666666660002</v>
      </c>
      <c r="D116" s="3">
        <v>3.7690000000000001</v>
      </c>
      <c r="E116" s="3">
        <v>0.78300000000000003</v>
      </c>
      <c r="F116" s="3">
        <v>3.599999999999</v>
      </c>
      <c r="G116" s="3">
        <v>8.595999999999</v>
      </c>
      <c r="H116" s="3">
        <v>2.7730000000000001</v>
      </c>
      <c r="I116" s="3">
        <v>0</v>
      </c>
      <c r="J116" s="3">
        <v>4.3440000000000003</v>
      </c>
      <c r="K116" s="3">
        <v>0</v>
      </c>
      <c r="L116" s="3">
        <v>10.157999999999999</v>
      </c>
      <c r="M116" s="3">
        <v>10.766</v>
      </c>
      <c r="N116" s="3">
        <v>4.7889999999999997</v>
      </c>
      <c r="O116" s="3">
        <v>5.5809999999990003</v>
      </c>
      <c r="P116" s="3">
        <v>28.13</v>
      </c>
      <c r="Q116" s="48">
        <v>55.158999999998997</v>
      </c>
      <c r="R116" s="3">
        <v>27.028999999999002</v>
      </c>
      <c r="S116" s="49">
        <v>1.960860291503</v>
      </c>
    </row>
    <row r="117" spans="1:19" ht="13.5" thickBot="1" x14ac:dyDescent="0.25">
      <c r="A117" s="50" t="s">
        <v>141</v>
      </c>
      <c r="B117" s="39">
        <v>28.13</v>
      </c>
      <c r="C117" s="40">
        <v>2.3441666666660002</v>
      </c>
      <c r="D117" s="4">
        <v>3.7690000000000001</v>
      </c>
      <c r="E117" s="4">
        <v>0.78300000000000003</v>
      </c>
      <c r="F117" s="4">
        <v>3.599999999999</v>
      </c>
      <c r="G117" s="4">
        <v>8.595999999999</v>
      </c>
      <c r="H117" s="4">
        <v>2.7730000000000001</v>
      </c>
      <c r="I117" s="4">
        <v>0</v>
      </c>
      <c r="J117" s="4">
        <v>4.3440000000000003</v>
      </c>
      <c r="K117" s="4">
        <v>0</v>
      </c>
      <c r="L117" s="4">
        <v>10.157999999999999</v>
      </c>
      <c r="M117" s="4">
        <v>10.766</v>
      </c>
      <c r="N117" s="4">
        <v>4.7889999999999997</v>
      </c>
      <c r="O117" s="4">
        <v>5.5809999999990003</v>
      </c>
      <c r="P117" s="4">
        <v>28.13</v>
      </c>
      <c r="Q117" s="41">
        <v>55.158999999998997</v>
      </c>
      <c r="R117" s="4">
        <v>27.028999999999002</v>
      </c>
      <c r="S117" s="42">
        <v>1.960860291503</v>
      </c>
    </row>
    <row r="118" spans="1:19" ht="13.5" thickBot="1" x14ac:dyDescent="0.25">
      <c r="A118" s="53" t="s">
        <v>142</v>
      </c>
      <c r="B118" s="39">
        <v>22.94</v>
      </c>
      <c r="C118" s="40">
        <v>1.911666666666</v>
      </c>
      <c r="D118" s="4">
        <v>0</v>
      </c>
      <c r="E118" s="4">
        <v>1.5</v>
      </c>
      <c r="F118" s="4">
        <v>4.9999999999989999</v>
      </c>
      <c r="G118" s="4">
        <v>0.74999999999900002</v>
      </c>
      <c r="H118" s="4">
        <v>0.75</v>
      </c>
      <c r="I118" s="4">
        <v>0.74999999999900002</v>
      </c>
      <c r="J118" s="4">
        <v>0</v>
      </c>
      <c r="K118" s="4">
        <v>0</v>
      </c>
      <c r="L118" s="4">
        <v>1.4999999999989999</v>
      </c>
      <c r="M118" s="4">
        <v>5</v>
      </c>
      <c r="N118" s="4">
        <v>8.25</v>
      </c>
      <c r="O118" s="4">
        <v>0</v>
      </c>
      <c r="P118" s="4">
        <v>22.94</v>
      </c>
      <c r="Q118" s="41">
        <v>23.5</v>
      </c>
      <c r="R118" s="4">
        <v>0.55999999999899996</v>
      </c>
      <c r="S118" s="42">
        <v>1.024411508282</v>
      </c>
    </row>
    <row r="119" spans="1:19" ht="13.5" thickBot="1" x14ac:dyDescent="0.25">
      <c r="A119" s="50" t="s">
        <v>143</v>
      </c>
      <c r="B119" s="39">
        <v>22.94</v>
      </c>
      <c r="C119" s="40">
        <v>1.911666666666</v>
      </c>
      <c r="D119" s="4">
        <v>0</v>
      </c>
      <c r="E119" s="4">
        <v>1.5</v>
      </c>
      <c r="F119" s="4">
        <v>4.9999999999989999</v>
      </c>
      <c r="G119" s="4">
        <v>0.74999999999900002</v>
      </c>
      <c r="H119" s="4">
        <v>0.75</v>
      </c>
      <c r="I119" s="4">
        <v>0.74999999999900002</v>
      </c>
      <c r="J119" s="4">
        <v>0</v>
      </c>
      <c r="K119" s="4">
        <v>0</v>
      </c>
      <c r="L119" s="4">
        <v>1.4999999999989999</v>
      </c>
      <c r="M119" s="4">
        <v>5</v>
      </c>
      <c r="N119" s="4">
        <v>8.25</v>
      </c>
      <c r="O119" s="4">
        <v>0</v>
      </c>
      <c r="P119" s="4">
        <v>22.94</v>
      </c>
      <c r="Q119" s="41">
        <v>23.5</v>
      </c>
      <c r="R119" s="4">
        <v>0.55999999999899996</v>
      </c>
      <c r="S119" s="42">
        <v>1.024411508282</v>
      </c>
    </row>
    <row r="120" spans="1:19" ht="13.5" thickBot="1" x14ac:dyDescent="0.25">
      <c r="A120" s="44" t="s">
        <v>144</v>
      </c>
      <c r="B120" s="39">
        <v>5180.8900000000003</v>
      </c>
      <c r="C120" s="40">
        <v>431.740833333333</v>
      </c>
      <c r="D120" s="4">
        <v>369.43372000000102</v>
      </c>
      <c r="E120" s="4">
        <v>364.53630000000101</v>
      </c>
      <c r="F120" s="4">
        <v>366.24010999999899</v>
      </c>
      <c r="G120" s="4">
        <v>364.25649999999803</v>
      </c>
      <c r="H120" s="4">
        <v>392.00540999999998</v>
      </c>
      <c r="I120" s="4">
        <v>383.23741999999902</v>
      </c>
      <c r="J120" s="4">
        <v>486.98052999999999</v>
      </c>
      <c r="K120" s="4">
        <v>373.64447000000098</v>
      </c>
      <c r="L120" s="4">
        <v>329.44584999999898</v>
      </c>
      <c r="M120" s="4">
        <v>307.76558</v>
      </c>
      <c r="N120" s="4">
        <v>414.10203000000001</v>
      </c>
      <c r="O120" s="4">
        <v>395.55610000000001</v>
      </c>
      <c r="P120" s="4">
        <v>5180.8900000000003</v>
      </c>
      <c r="Q120" s="41">
        <v>4547.2040200000001</v>
      </c>
      <c r="R120" s="4">
        <v>-633.68597999999895</v>
      </c>
      <c r="S120" s="42">
        <v>0.87768781425499998</v>
      </c>
    </row>
    <row r="121" spans="1:19" ht="13.5" thickBot="1" x14ac:dyDescent="0.25">
      <c r="A121" s="45" t="s">
        <v>145</v>
      </c>
      <c r="B121" s="46">
        <v>1371.41</v>
      </c>
      <c r="C121" s="47">
        <v>114.284166666666</v>
      </c>
      <c r="D121" s="3">
        <v>97.793199999999999</v>
      </c>
      <c r="E121" s="3">
        <v>96.495310000000003</v>
      </c>
      <c r="F121" s="3">
        <v>96.947119999999003</v>
      </c>
      <c r="G121" s="3">
        <v>96.420999999998998</v>
      </c>
      <c r="H121" s="3">
        <v>103.76615</v>
      </c>
      <c r="I121" s="3">
        <v>101.44492</v>
      </c>
      <c r="J121" s="3">
        <v>129.66858999999999</v>
      </c>
      <c r="K121" s="3">
        <v>99.49212</v>
      </c>
      <c r="L121" s="3">
        <v>87.722449999999</v>
      </c>
      <c r="M121" s="3">
        <v>81.951390000000004</v>
      </c>
      <c r="N121" s="3">
        <v>110.26382</v>
      </c>
      <c r="O121" s="3">
        <v>105.32393</v>
      </c>
      <c r="P121" s="3">
        <v>1371.41</v>
      </c>
      <c r="Q121" s="48">
        <v>1207.29</v>
      </c>
      <c r="R121" s="3">
        <v>-164.11999999999901</v>
      </c>
      <c r="S121" s="49">
        <v>0.88032754610200004</v>
      </c>
    </row>
    <row r="122" spans="1:19" ht="13.5" thickBot="1" x14ac:dyDescent="0.25">
      <c r="A122" s="50" t="s">
        <v>146</v>
      </c>
      <c r="B122" s="39">
        <v>1371.41</v>
      </c>
      <c r="C122" s="40">
        <v>114.284166666666</v>
      </c>
      <c r="D122" s="4">
        <v>97.793199999999999</v>
      </c>
      <c r="E122" s="4">
        <v>96.495310000000003</v>
      </c>
      <c r="F122" s="4">
        <v>96.947119999999003</v>
      </c>
      <c r="G122" s="4">
        <v>96.420999999998998</v>
      </c>
      <c r="H122" s="4">
        <v>103.76615</v>
      </c>
      <c r="I122" s="4">
        <v>101.44492</v>
      </c>
      <c r="J122" s="4">
        <v>129.66858999999999</v>
      </c>
      <c r="K122" s="4">
        <v>99.49212</v>
      </c>
      <c r="L122" s="4">
        <v>87.722449999999</v>
      </c>
      <c r="M122" s="4">
        <v>81.951390000000004</v>
      </c>
      <c r="N122" s="4">
        <v>110.26382</v>
      </c>
      <c r="O122" s="4">
        <v>105.32393</v>
      </c>
      <c r="P122" s="4">
        <v>1371.41</v>
      </c>
      <c r="Q122" s="41">
        <v>1207.29</v>
      </c>
      <c r="R122" s="4">
        <v>-164.11999999999901</v>
      </c>
      <c r="S122" s="42">
        <v>0.88032754610200004</v>
      </c>
    </row>
    <row r="123" spans="1:19" ht="13.5" thickBot="1" x14ac:dyDescent="0.25">
      <c r="A123" s="45" t="s">
        <v>147</v>
      </c>
      <c r="B123" s="46">
        <v>3809.48</v>
      </c>
      <c r="C123" s="47">
        <v>317.45666666666699</v>
      </c>
      <c r="D123" s="3">
        <v>271.640520000001</v>
      </c>
      <c r="E123" s="3">
        <v>268.04099000000002</v>
      </c>
      <c r="F123" s="3">
        <v>269.29298999999901</v>
      </c>
      <c r="G123" s="3">
        <v>267.835499999999</v>
      </c>
      <c r="H123" s="3">
        <v>288.23926</v>
      </c>
      <c r="I123" s="3">
        <v>281.792499999999</v>
      </c>
      <c r="J123" s="3">
        <v>357.31193999999999</v>
      </c>
      <c r="K123" s="3">
        <v>274.15235000000001</v>
      </c>
      <c r="L123" s="3">
        <v>241.723399999999</v>
      </c>
      <c r="M123" s="3">
        <v>225.81419</v>
      </c>
      <c r="N123" s="3">
        <v>303.83821</v>
      </c>
      <c r="O123" s="3">
        <v>290.23217</v>
      </c>
      <c r="P123" s="3">
        <v>3809.48</v>
      </c>
      <c r="Q123" s="48">
        <v>3339.9140200000002</v>
      </c>
      <c r="R123" s="3">
        <v>-469.56598000000099</v>
      </c>
      <c r="S123" s="49">
        <v>0.87673751273099998</v>
      </c>
    </row>
    <row r="124" spans="1:19" ht="13.5" thickBot="1" x14ac:dyDescent="0.25">
      <c r="A124" s="50" t="s">
        <v>148</v>
      </c>
      <c r="B124" s="39">
        <v>3809.48</v>
      </c>
      <c r="C124" s="40">
        <v>317.45666666666699</v>
      </c>
      <c r="D124" s="4">
        <v>271.640520000001</v>
      </c>
      <c r="E124" s="4">
        <v>268.04099000000002</v>
      </c>
      <c r="F124" s="4">
        <v>269.29298999999901</v>
      </c>
      <c r="G124" s="4">
        <v>267.835499999999</v>
      </c>
      <c r="H124" s="4">
        <v>288.23926</v>
      </c>
      <c r="I124" s="4">
        <v>281.792499999999</v>
      </c>
      <c r="J124" s="4">
        <v>357.31193999999999</v>
      </c>
      <c r="K124" s="4">
        <v>274.15235000000001</v>
      </c>
      <c r="L124" s="4">
        <v>241.723399999999</v>
      </c>
      <c r="M124" s="4">
        <v>225.81419</v>
      </c>
      <c r="N124" s="4">
        <v>303.83821</v>
      </c>
      <c r="O124" s="4">
        <v>290.23217</v>
      </c>
      <c r="P124" s="4">
        <v>3809.48</v>
      </c>
      <c r="Q124" s="41">
        <v>3339.9140200000002</v>
      </c>
      <c r="R124" s="4">
        <v>-469.56598000000099</v>
      </c>
      <c r="S124" s="42">
        <v>0.87673751273099998</v>
      </c>
    </row>
    <row r="125" spans="1:19" ht="13.5" thickBot="1" x14ac:dyDescent="0.25">
      <c r="A125" s="44" t="s">
        <v>352</v>
      </c>
      <c r="B125" s="39">
        <v>63.742308000000001</v>
      </c>
      <c r="C125" s="40">
        <v>5.3118590000000001</v>
      </c>
      <c r="D125" s="4">
        <v>0</v>
      </c>
      <c r="E125" s="4">
        <v>0</v>
      </c>
      <c r="F125" s="4">
        <v>0</v>
      </c>
      <c r="G125" s="4">
        <v>0</v>
      </c>
      <c r="H125" s="4">
        <v>0</v>
      </c>
      <c r="I125" s="4">
        <v>0</v>
      </c>
      <c r="J125" s="4">
        <v>0</v>
      </c>
      <c r="K125" s="4">
        <v>0</v>
      </c>
      <c r="L125" s="4">
        <v>0</v>
      </c>
      <c r="M125" s="4">
        <v>0</v>
      </c>
      <c r="N125" s="4">
        <v>0</v>
      </c>
      <c r="O125" s="4">
        <v>0</v>
      </c>
      <c r="P125" s="4">
        <v>63.742308000000001</v>
      </c>
      <c r="Q125" s="41">
        <v>0</v>
      </c>
      <c r="R125" s="4">
        <v>-63.742308000000001</v>
      </c>
      <c r="S125" s="42">
        <v>0</v>
      </c>
    </row>
    <row r="126" spans="1:19" ht="13.5" thickBot="1" x14ac:dyDescent="0.25">
      <c r="A126" s="45" t="s">
        <v>353</v>
      </c>
      <c r="B126" s="46">
        <v>63.742308000000001</v>
      </c>
      <c r="C126" s="47">
        <v>5.3118590000000001</v>
      </c>
      <c r="D126" s="3">
        <v>0</v>
      </c>
      <c r="E126" s="3">
        <v>0</v>
      </c>
      <c r="F126" s="3">
        <v>0</v>
      </c>
      <c r="G126" s="3">
        <v>0</v>
      </c>
      <c r="H126" s="3">
        <v>0</v>
      </c>
      <c r="I126" s="3">
        <v>0</v>
      </c>
      <c r="J126" s="3">
        <v>0</v>
      </c>
      <c r="K126" s="3">
        <v>0</v>
      </c>
      <c r="L126" s="3">
        <v>0</v>
      </c>
      <c r="M126" s="3">
        <v>0</v>
      </c>
      <c r="N126" s="3">
        <v>0</v>
      </c>
      <c r="O126" s="3">
        <v>0</v>
      </c>
      <c r="P126" s="3">
        <v>63.742308000000001</v>
      </c>
      <c r="Q126" s="48">
        <v>0</v>
      </c>
      <c r="R126" s="3">
        <v>-63.742308000000001</v>
      </c>
      <c r="S126" s="49">
        <v>0</v>
      </c>
    </row>
    <row r="127" spans="1:19" ht="13.5" thickBot="1" x14ac:dyDescent="0.25">
      <c r="A127" s="50" t="s">
        <v>354</v>
      </c>
      <c r="B127" s="39">
        <v>63.742308000000001</v>
      </c>
      <c r="C127" s="40">
        <v>5.3118590000000001</v>
      </c>
      <c r="D127" s="4">
        <v>0</v>
      </c>
      <c r="E127" s="4">
        <v>0</v>
      </c>
      <c r="F127" s="4">
        <v>0</v>
      </c>
      <c r="G127" s="4">
        <v>0</v>
      </c>
      <c r="H127" s="4">
        <v>0</v>
      </c>
      <c r="I127" s="4">
        <v>0</v>
      </c>
      <c r="J127" s="4">
        <v>0</v>
      </c>
      <c r="K127" s="4">
        <v>0</v>
      </c>
      <c r="L127" s="4">
        <v>0</v>
      </c>
      <c r="M127" s="4">
        <v>0</v>
      </c>
      <c r="N127" s="4">
        <v>0</v>
      </c>
      <c r="O127" s="4">
        <v>0</v>
      </c>
      <c r="P127" s="4">
        <v>63.742308000000001</v>
      </c>
      <c r="Q127" s="41">
        <v>0</v>
      </c>
      <c r="R127" s="4">
        <v>-63.742308000000001</v>
      </c>
      <c r="S127" s="42">
        <v>0</v>
      </c>
    </row>
    <row r="128" spans="1:19" ht="13.5" thickBot="1" x14ac:dyDescent="0.25">
      <c r="A128" s="44" t="s">
        <v>149</v>
      </c>
      <c r="B128" s="39">
        <v>305.66000000000003</v>
      </c>
      <c r="C128" s="40">
        <v>25.471666666666</v>
      </c>
      <c r="D128" s="4">
        <v>21.809329999999999</v>
      </c>
      <c r="E128" s="4">
        <v>21.429649999999999</v>
      </c>
      <c r="F128" s="4">
        <v>21.274269999998999</v>
      </c>
      <c r="G128" s="4">
        <v>21.404619999998999</v>
      </c>
      <c r="H128" s="4">
        <v>22.791160000000001</v>
      </c>
      <c r="I128" s="4">
        <v>22.341909999999</v>
      </c>
      <c r="J128" s="4">
        <v>28.71453</v>
      </c>
      <c r="K128" s="4">
        <v>21.953939999999999</v>
      </c>
      <c r="L128" s="4">
        <v>19.375749999999002</v>
      </c>
      <c r="M128" s="4">
        <v>17.97627</v>
      </c>
      <c r="N128" s="4">
        <v>23.981570000000001</v>
      </c>
      <c r="O128" s="4">
        <v>22.822569999999999</v>
      </c>
      <c r="P128" s="4">
        <v>305.66000000000003</v>
      </c>
      <c r="Q128" s="41">
        <v>265.87556999999998</v>
      </c>
      <c r="R128" s="4">
        <v>-39.784429999998999</v>
      </c>
      <c r="S128" s="42">
        <v>0.86984090165500005</v>
      </c>
    </row>
    <row r="129" spans="1:19" ht="13.5" thickBot="1" x14ac:dyDescent="0.25">
      <c r="A129" s="45" t="s">
        <v>150</v>
      </c>
      <c r="B129" s="46">
        <v>305.66000000000003</v>
      </c>
      <c r="C129" s="47">
        <v>25.471666666666</v>
      </c>
      <c r="D129" s="3">
        <v>21.809329999999999</v>
      </c>
      <c r="E129" s="3">
        <v>21.429649999999999</v>
      </c>
      <c r="F129" s="3">
        <v>21.274269999998999</v>
      </c>
      <c r="G129" s="3">
        <v>21.404619999998999</v>
      </c>
      <c r="H129" s="3">
        <v>22.791160000000001</v>
      </c>
      <c r="I129" s="3">
        <v>22.341909999999</v>
      </c>
      <c r="J129" s="3">
        <v>28.71453</v>
      </c>
      <c r="K129" s="3">
        <v>21.953939999999999</v>
      </c>
      <c r="L129" s="3">
        <v>19.375749999999002</v>
      </c>
      <c r="M129" s="3">
        <v>17.97627</v>
      </c>
      <c r="N129" s="3">
        <v>23.981570000000001</v>
      </c>
      <c r="O129" s="3">
        <v>22.822569999999999</v>
      </c>
      <c r="P129" s="3">
        <v>305.66000000000003</v>
      </c>
      <c r="Q129" s="48">
        <v>265.87556999999998</v>
      </c>
      <c r="R129" s="3">
        <v>-39.784429999998999</v>
      </c>
      <c r="S129" s="49">
        <v>0.86984090165500005</v>
      </c>
    </row>
    <row r="130" spans="1:19" ht="13.5" thickBot="1" x14ac:dyDescent="0.25">
      <c r="A130" s="50" t="s">
        <v>151</v>
      </c>
      <c r="B130" s="39">
        <v>305.66000000000003</v>
      </c>
      <c r="C130" s="40">
        <v>25.471666666666</v>
      </c>
      <c r="D130" s="4">
        <v>21.809329999999999</v>
      </c>
      <c r="E130" s="4">
        <v>21.429649999999999</v>
      </c>
      <c r="F130" s="4">
        <v>21.274269999998999</v>
      </c>
      <c r="G130" s="4">
        <v>21.404619999998999</v>
      </c>
      <c r="H130" s="4">
        <v>22.791160000000001</v>
      </c>
      <c r="I130" s="4">
        <v>22.341909999999</v>
      </c>
      <c r="J130" s="4">
        <v>28.71453</v>
      </c>
      <c r="K130" s="4">
        <v>21.953939999999999</v>
      </c>
      <c r="L130" s="4">
        <v>19.375749999999002</v>
      </c>
      <c r="M130" s="4">
        <v>17.97627</v>
      </c>
      <c r="N130" s="4">
        <v>23.981570000000001</v>
      </c>
      <c r="O130" s="4">
        <v>22.822569999999999</v>
      </c>
      <c r="P130" s="4">
        <v>305.66000000000003</v>
      </c>
      <c r="Q130" s="41">
        <v>265.87556999999998</v>
      </c>
      <c r="R130" s="4">
        <v>-39.784429999998999</v>
      </c>
      <c r="S130" s="42">
        <v>0.86984090165500005</v>
      </c>
    </row>
    <row r="131" spans="1:19" ht="13.5" thickBot="1" x14ac:dyDescent="0.25">
      <c r="A131" s="43" t="s">
        <v>152</v>
      </c>
      <c r="B131" s="39">
        <v>0</v>
      </c>
      <c r="C131" s="40">
        <v>0</v>
      </c>
      <c r="D131" s="4">
        <v>7.05</v>
      </c>
      <c r="E131" s="4">
        <v>0</v>
      </c>
      <c r="F131" s="4">
        <v>10.6</v>
      </c>
      <c r="G131" s="4">
        <v>8.6499999999990003</v>
      </c>
      <c r="H131" s="4">
        <v>5</v>
      </c>
      <c r="I131" s="4">
        <v>0.49999999999900002</v>
      </c>
      <c r="J131" s="4">
        <v>0</v>
      </c>
      <c r="K131" s="4">
        <v>5.0677000000000003</v>
      </c>
      <c r="L131" s="4">
        <v>3.639999999999</v>
      </c>
      <c r="M131" s="4">
        <v>19.125</v>
      </c>
      <c r="N131" s="4">
        <v>2.25</v>
      </c>
      <c r="O131" s="4">
        <v>4.7999999999989997</v>
      </c>
      <c r="P131" s="4">
        <v>0</v>
      </c>
      <c r="Q131" s="41">
        <v>66.682699999999002</v>
      </c>
      <c r="R131" s="4">
        <v>66.682699999999002</v>
      </c>
      <c r="S131" s="51" t="s">
        <v>69</v>
      </c>
    </row>
    <row r="132" spans="1:19" ht="13.5" thickBot="1" x14ac:dyDescent="0.25">
      <c r="A132" s="44" t="s">
        <v>153</v>
      </c>
      <c r="B132" s="39">
        <v>0</v>
      </c>
      <c r="C132" s="40">
        <v>0</v>
      </c>
      <c r="D132" s="4">
        <v>7.05</v>
      </c>
      <c r="E132" s="4">
        <v>0</v>
      </c>
      <c r="F132" s="4">
        <v>10.6</v>
      </c>
      <c r="G132" s="4">
        <v>8.6499999999990003</v>
      </c>
      <c r="H132" s="4">
        <v>5</v>
      </c>
      <c r="I132" s="4">
        <v>0.49999999999900002</v>
      </c>
      <c r="J132" s="4">
        <v>0</v>
      </c>
      <c r="K132" s="4">
        <v>5.0677000000000003</v>
      </c>
      <c r="L132" s="4">
        <v>3.639999999999</v>
      </c>
      <c r="M132" s="4">
        <v>19.125</v>
      </c>
      <c r="N132" s="4">
        <v>2.25</v>
      </c>
      <c r="O132" s="4">
        <v>4.7999999999989997</v>
      </c>
      <c r="P132" s="4">
        <v>0</v>
      </c>
      <c r="Q132" s="41">
        <v>66.682699999999002</v>
      </c>
      <c r="R132" s="4">
        <v>66.682699999999002</v>
      </c>
      <c r="S132" s="51" t="s">
        <v>69</v>
      </c>
    </row>
    <row r="133" spans="1:19" ht="13.5" thickBot="1" x14ac:dyDescent="0.25">
      <c r="A133" s="45" t="s">
        <v>154</v>
      </c>
      <c r="B133" s="46">
        <v>0</v>
      </c>
      <c r="C133" s="47">
        <v>0</v>
      </c>
      <c r="D133" s="3">
        <v>5</v>
      </c>
      <c r="E133" s="3">
        <v>0</v>
      </c>
      <c r="F133" s="3">
        <v>5.5999999999989996</v>
      </c>
      <c r="G133" s="3">
        <v>0</v>
      </c>
      <c r="H133" s="3">
        <v>1</v>
      </c>
      <c r="I133" s="3">
        <v>0</v>
      </c>
      <c r="J133" s="3">
        <v>0</v>
      </c>
      <c r="K133" s="3">
        <v>5.0677000000000003</v>
      </c>
      <c r="L133" s="3">
        <v>2.639999999999</v>
      </c>
      <c r="M133" s="3">
        <v>0.69</v>
      </c>
      <c r="N133" s="3">
        <v>0</v>
      </c>
      <c r="O133" s="3">
        <v>0</v>
      </c>
      <c r="P133" s="3">
        <v>0</v>
      </c>
      <c r="Q133" s="48">
        <v>19.997699999999998</v>
      </c>
      <c r="R133" s="3">
        <v>19.997699999999998</v>
      </c>
      <c r="S133" s="55" t="s">
        <v>69</v>
      </c>
    </row>
    <row r="134" spans="1:19" ht="13.5" thickBot="1" x14ac:dyDescent="0.25">
      <c r="A134" s="50" t="s">
        <v>155</v>
      </c>
      <c r="B134" s="39">
        <v>0</v>
      </c>
      <c r="C134" s="40">
        <v>0</v>
      </c>
      <c r="D134" s="4">
        <v>0</v>
      </c>
      <c r="E134" s="4">
        <v>0</v>
      </c>
      <c r="F134" s="4">
        <v>0</v>
      </c>
      <c r="G134" s="4">
        <v>0</v>
      </c>
      <c r="H134" s="4">
        <v>0</v>
      </c>
      <c r="I134" s="4">
        <v>0</v>
      </c>
      <c r="J134" s="4">
        <v>0</v>
      </c>
      <c r="K134" s="4">
        <v>5.0677000000000003</v>
      </c>
      <c r="L134" s="4">
        <v>0</v>
      </c>
      <c r="M134" s="4">
        <v>0</v>
      </c>
      <c r="N134" s="4">
        <v>0</v>
      </c>
      <c r="O134" s="4">
        <v>0</v>
      </c>
      <c r="P134" s="4">
        <v>0</v>
      </c>
      <c r="Q134" s="41">
        <v>5.0677000000000003</v>
      </c>
      <c r="R134" s="4">
        <v>5.0677000000000003</v>
      </c>
      <c r="S134" s="51" t="s">
        <v>69</v>
      </c>
    </row>
    <row r="135" spans="1:19" ht="13.5" thickBot="1" x14ac:dyDescent="0.25">
      <c r="A135" s="50" t="s">
        <v>303</v>
      </c>
      <c r="B135" s="39">
        <v>0</v>
      </c>
      <c r="C135" s="40">
        <v>0</v>
      </c>
      <c r="D135" s="4">
        <v>5</v>
      </c>
      <c r="E135" s="4">
        <v>0</v>
      </c>
      <c r="F135" s="4">
        <v>0</v>
      </c>
      <c r="G135" s="4">
        <v>0</v>
      </c>
      <c r="H135" s="4">
        <v>0</v>
      </c>
      <c r="I135" s="4">
        <v>0</v>
      </c>
      <c r="J135" s="4">
        <v>0</v>
      </c>
      <c r="K135" s="4">
        <v>0</v>
      </c>
      <c r="L135" s="4">
        <v>0</v>
      </c>
      <c r="M135" s="4">
        <v>0</v>
      </c>
      <c r="N135" s="4">
        <v>0</v>
      </c>
      <c r="O135" s="4">
        <v>0</v>
      </c>
      <c r="P135" s="4">
        <v>0</v>
      </c>
      <c r="Q135" s="41">
        <v>5</v>
      </c>
      <c r="R135" s="4">
        <v>5</v>
      </c>
      <c r="S135" s="51" t="s">
        <v>69</v>
      </c>
    </row>
    <row r="136" spans="1:19" ht="13.5" thickBot="1" x14ac:dyDescent="0.25">
      <c r="A136" s="50" t="s">
        <v>244</v>
      </c>
      <c r="B136" s="39">
        <v>0</v>
      </c>
      <c r="C136" s="40">
        <v>0</v>
      </c>
      <c r="D136" s="4">
        <v>0</v>
      </c>
      <c r="E136" s="4">
        <v>0</v>
      </c>
      <c r="F136" s="4">
        <v>5.5999999999989996</v>
      </c>
      <c r="G136" s="4">
        <v>0</v>
      </c>
      <c r="H136" s="4">
        <v>1</v>
      </c>
      <c r="I136" s="4">
        <v>0</v>
      </c>
      <c r="J136" s="4">
        <v>0</v>
      </c>
      <c r="K136" s="4">
        <v>0</v>
      </c>
      <c r="L136" s="4">
        <v>0</v>
      </c>
      <c r="M136" s="4">
        <v>0.69</v>
      </c>
      <c r="N136" s="4">
        <v>2.64</v>
      </c>
      <c r="O136" s="4">
        <v>0</v>
      </c>
      <c r="P136" s="4">
        <v>0</v>
      </c>
      <c r="Q136" s="41">
        <v>9.9299999999989996</v>
      </c>
      <c r="R136" s="4">
        <v>9.9299999999989996</v>
      </c>
      <c r="S136" s="51" t="s">
        <v>90</v>
      </c>
    </row>
    <row r="137" spans="1:19" ht="13.5" thickBot="1" x14ac:dyDescent="0.25">
      <c r="A137" s="53" t="s">
        <v>403</v>
      </c>
      <c r="B137" s="39">
        <v>0</v>
      </c>
      <c r="C137" s="40">
        <v>0</v>
      </c>
      <c r="D137" s="4">
        <v>0</v>
      </c>
      <c r="E137" s="4">
        <v>0</v>
      </c>
      <c r="F137" s="4">
        <v>0</v>
      </c>
      <c r="G137" s="4">
        <v>0</v>
      </c>
      <c r="H137" s="4">
        <v>0</v>
      </c>
      <c r="I137" s="4">
        <v>0</v>
      </c>
      <c r="J137" s="4">
        <v>0</v>
      </c>
      <c r="K137" s="4">
        <v>0</v>
      </c>
      <c r="L137" s="4">
        <v>0</v>
      </c>
      <c r="M137" s="4">
        <v>8.0129999999999999</v>
      </c>
      <c r="N137" s="4">
        <v>0</v>
      </c>
      <c r="O137" s="4">
        <v>0</v>
      </c>
      <c r="P137" s="4">
        <v>0</v>
      </c>
      <c r="Q137" s="41">
        <v>8.0129999999999999</v>
      </c>
      <c r="R137" s="4">
        <v>8.0129999999999999</v>
      </c>
      <c r="S137" s="51" t="s">
        <v>90</v>
      </c>
    </row>
    <row r="138" spans="1:19" ht="13.5" thickBot="1" x14ac:dyDescent="0.25">
      <c r="A138" s="50" t="s">
        <v>404</v>
      </c>
      <c r="B138" s="39">
        <v>0</v>
      </c>
      <c r="C138" s="40">
        <v>0</v>
      </c>
      <c r="D138" s="4">
        <v>0</v>
      </c>
      <c r="E138" s="4">
        <v>0</v>
      </c>
      <c r="F138" s="4">
        <v>0</v>
      </c>
      <c r="G138" s="4">
        <v>0</v>
      </c>
      <c r="H138" s="4">
        <v>0</v>
      </c>
      <c r="I138" s="4">
        <v>0</v>
      </c>
      <c r="J138" s="4">
        <v>0</v>
      </c>
      <c r="K138" s="4">
        <v>0</v>
      </c>
      <c r="L138" s="4">
        <v>0</v>
      </c>
      <c r="M138" s="4">
        <v>8.0129999999999999</v>
      </c>
      <c r="N138" s="4">
        <v>0</v>
      </c>
      <c r="O138" s="4">
        <v>0</v>
      </c>
      <c r="P138" s="4">
        <v>0</v>
      </c>
      <c r="Q138" s="41">
        <v>8.0129999999999999</v>
      </c>
      <c r="R138" s="4">
        <v>8.0129999999999999</v>
      </c>
      <c r="S138" s="51" t="s">
        <v>90</v>
      </c>
    </row>
    <row r="139" spans="1:19" ht="13.5" thickBot="1" x14ac:dyDescent="0.25">
      <c r="A139" s="53" t="s">
        <v>158</v>
      </c>
      <c r="B139" s="39">
        <v>0</v>
      </c>
      <c r="C139" s="40">
        <v>0</v>
      </c>
      <c r="D139" s="4">
        <v>1.1000000000000001</v>
      </c>
      <c r="E139" s="4">
        <v>0</v>
      </c>
      <c r="F139" s="4">
        <v>4.9999999999989999</v>
      </c>
      <c r="G139" s="4">
        <v>8.6499999999990003</v>
      </c>
      <c r="H139" s="4">
        <v>4</v>
      </c>
      <c r="I139" s="4">
        <v>0.49999999999900002</v>
      </c>
      <c r="J139" s="4">
        <v>0</v>
      </c>
      <c r="K139" s="4">
        <v>0</v>
      </c>
      <c r="L139" s="4">
        <v>0.99999999999900002</v>
      </c>
      <c r="M139" s="4">
        <v>5.25</v>
      </c>
      <c r="N139" s="4">
        <v>2.25</v>
      </c>
      <c r="O139" s="4">
        <v>4.7999999999989997</v>
      </c>
      <c r="P139" s="4">
        <v>0</v>
      </c>
      <c r="Q139" s="41">
        <v>32.549999999999002</v>
      </c>
      <c r="R139" s="4">
        <v>32.549999999999002</v>
      </c>
      <c r="S139" s="51" t="s">
        <v>69</v>
      </c>
    </row>
    <row r="140" spans="1:19" ht="13.5" thickBot="1" x14ac:dyDescent="0.25">
      <c r="A140" s="50" t="s">
        <v>159</v>
      </c>
      <c r="B140" s="39">
        <v>0</v>
      </c>
      <c r="C140" s="40">
        <v>0</v>
      </c>
      <c r="D140" s="4">
        <v>1.1000000000000001</v>
      </c>
      <c r="E140" s="4">
        <v>0</v>
      </c>
      <c r="F140" s="4">
        <v>4.9999999999989999</v>
      </c>
      <c r="G140" s="4">
        <v>8.6499999999990003</v>
      </c>
      <c r="H140" s="4">
        <v>4</v>
      </c>
      <c r="I140" s="4">
        <v>0.49999999999900002</v>
      </c>
      <c r="J140" s="4">
        <v>0</v>
      </c>
      <c r="K140" s="4">
        <v>0</v>
      </c>
      <c r="L140" s="4">
        <v>0.99999999999900002</v>
      </c>
      <c r="M140" s="4">
        <v>5.25</v>
      </c>
      <c r="N140" s="4">
        <v>2.25</v>
      </c>
      <c r="O140" s="4">
        <v>4.7999999999989997</v>
      </c>
      <c r="P140" s="4">
        <v>0</v>
      </c>
      <c r="Q140" s="41">
        <v>32.549999999999002</v>
      </c>
      <c r="R140" s="4">
        <v>32.549999999999002</v>
      </c>
      <c r="S140" s="51" t="s">
        <v>69</v>
      </c>
    </row>
    <row r="141" spans="1:19" ht="13.5" thickBot="1" x14ac:dyDescent="0.25">
      <c r="A141" s="53" t="s">
        <v>160</v>
      </c>
      <c r="B141" s="39">
        <v>0</v>
      </c>
      <c r="C141" s="40">
        <v>0</v>
      </c>
      <c r="D141" s="4">
        <v>0.95</v>
      </c>
      <c r="E141" s="4">
        <v>0</v>
      </c>
      <c r="F141" s="4">
        <v>0</v>
      </c>
      <c r="G141" s="4">
        <v>0</v>
      </c>
      <c r="H141" s="4">
        <v>0</v>
      </c>
      <c r="I141" s="4">
        <v>0</v>
      </c>
      <c r="J141" s="4">
        <v>0</v>
      </c>
      <c r="K141" s="4">
        <v>0</v>
      </c>
      <c r="L141" s="4">
        <v>0</v>
      </c>
      <c r="M141" s="4">
        <v>0</v>
      </c>
      <c r="N141" s="4">
        <v>0</v>
      </c>
      <c r="O141" s="4">
        <v>0</v>
      </c>
      <c r="P141" s="4">
        <v>0</v>
      </c>
      <c r="Q141" s="41">
        <v>0.95</v>
      </c>
      <c r="R141" s="4">
        <v>0.95</v>
      </c>
      <c r="S141" s="51" t="s">
        <v>69</v>
      </c>
    </row>
    <row r="142" spans="1:19" ht="13.5" thickBot="1" x14ac:dyDescent="0.25">
      <c r="A142" s="50" t="s">
        <v>161</v>
      </c>
      <c r="B142" s="39">
        <v>0</v>
      </c>
      <c r="C142" s="40">
        <v>0</v>
      </c>
      <c r="D142" s="4">
        <v>0.95</v>
      </c>
      <c r="E142" s="4">
        <v>0</v>
      </c>
      <c r="F142" s="4">
        <v>0</v>
      </c>
      <c r="G142" s="4">
        <v>0</v>
      </c>
      <c r="H142" s="4">
        <v>0</v>
      </c>
      <c r="I142" s="4">
        <v>0</v>
      </c>
      <c r="J142" s="4">
        <v>0</v>
      </c>
      <c r="K142" s="4">
        <v>0</v>
      </c>
      <c r="L142" s="4">
        <v>0</v>
      </c>
      <c r="M142" s="4">
        <v>0</v>
      </c>
      <c r="N142" s="4">
        <v>0</v>
      </c>
      <c r="O142" s="4">
        <v>0</v>
      </c>
      <c r="P142" s="4">
        <v>0</v>
      </c>
      <c r="Q142" s="41">
        <v>0.95</v>
      </c>
      <c r="R142" s="4">
        <v>0.95</v>
      </c>
      <c r="S142" s="51" t="s">
        <v>69</v>
      </c>
    </row>
    <row r="143" spans="1:19" ht="13.5" thickBot="1" x14ac:dyDescent="0.25">
      <c r="A143" s="53" t="s">
        <v>304</v>
      </c>
      <c r="B143" s="39">
        <v>0</v>
      </c>
      <c r="C143" s="40">
        <v>0</v>
      </c>
      <c r="D143" s="4">
        <v>0</v>
      </c>
      <c r="E143" s="4">
        <v>0</v>
      </c>
      <c r="F143" s="4">
        <v>0</v>
      </c>
      <c r="G143" s="4">
        <v>0</v>
      </c>
      <c r="H143" s="4">
        <v>0</v>
      </c>
      <c r="I143" s="4">
        <v>0</v>
      </c>
      <c r="J143" s="4">
        <v>0</v>
      </c>
      <c r="K143" s="4">
        <v>0</v>
      </c>
      <c r="L143" s="4">
        <v>0</v>
      </c>
      <c r="M143" s="4">
        <v>5.1719999999999997</v>
      </c>
      <c r="N143" s="4">
        <v>0</v>
      </c>
      <c r="O143" s="4">
        <v>0</v>
      </c>
      <c r="P143" s="4">
        <v>0</v>
      </c>
      <c r="Q143" s="41">
        <v>5.1719999999999997</v>
      </c>
      <c r="R143" s="4">
        <v>5.1719999999999997</v>
      </c>
      <c r="S143" s="51" t="s">
        <v>69</v>
      </c>
    </row>
    <row r="144" spans="1:19" ht="13.5" thickBot="1" x14ac:dyDescent="0.25">
      <c r="A144" s="50" t="s">
        <v>305</v>
      </c>
      <c r="B144" s="39">
        <v>0</v>
      </c>
      <c r="C144" s="40">
        <v>0</v>
      </c>
      <c r="D144" s="4">
        <v>0</v>
      </c>
      <c r="E144" s="4">
        <v>0</v>
      </c>
      <c r="F144" s="4">
        <v>0</v>
      </c>
      <c r="G144" s="4">
        <v>0</v>
      </c>
      <c r="H144" s="4">
        <v>0</v>
      </c>
      <c r="I144" s="4">
        <v>0</v>
      </c>
      <c r="J144" s="4">
        <v>0</v>
      </c>
      <c r="K144" s="4">
        <v>0</v>
      </c>
      <c r="L144" s="4">
        <v>0</v>
      </c>
      <c r="M144" s="4">
        <v>5.1719999999999997</v>
      </c>
      <c r="N144" s="4">
        <v>0</v>
      </c>
      <c r="O144" s="4">
        <v>0</v>
      </c>
      <c r="P144" s="4">
        <v>0</v>
      </c>
      <c r="Q144" s="41">
        <v>5.1719999999999997</v>
      </c>
      <c r="R144" s="4">
        <v>5.1719999999999997</v>
      </c>
      <c r="S144" s="51" t="s">
        <v>69</v>
      </c>
    </row>
    <row r="145" spans="1:19" ht="13.5" thickBot="1" x14ac:dyDescent="0.25">
      <c r="A145" s="43" t="s">
        <v>162</v>
      </c>
      <c r="B145" s="39">
        <v>1086.99999999999</v>
      </c>
      <c r="C145" s="40">
        <v>90.583333333332007</v>
      </c>
      <c r="D145" s="4">
        <v>62.462980000000002</v>
      </c>
      <c r="E145" s="4">
        <v>62.460970000000003</v>
      </c>
      <c r="F145" s="4">
        <v>332.38319999999902</v>
      </c>
      <c r="G145" s="4">
        <v>62.460969999999001</v>
      </c>
      <c r="H145" s="4">
        <v>69.411969999999997</v>
      </c>
      <c r="I145" s="4">
        <v>102.61096999999999</v>
      </c>
      <c r="J145" s="4">
        <v>127.29376000000001</v>
      </c>
      <c r="K145" s="4">
        <v>110.5639</v>
      </c>
      <c r="L145" s="4">
        <v>102.3434</v>
      </c>
      <c r="M145" s="4">
        <v>102.3434</v>
      </c>
      <c r="N145" s="4">
        <v>103.56299</v>
      </c>
      <c r="O145" s="4">
        <v>103.56299</v>
      </c>
      <c r="P145" s="4">
        <v>1086.99999999999</v>
      </c>
      <c r="Q145" s="41">
        <v>1341.4614999999999</v>
      </c>
      <c r="R145" s="4">
        <v>254.46150000001001</v>
      </c>
      <c r="S145" s="42">
        <v>1.2340952161909999</v>
      </c>
    </row>
    <row r="146" spans="1:19" ht="13.5" thickBot="1" x14ac:dyDescent="0.25">
      <c r="A146" s="44" t="s">
        <v>163</v>
      </c>
      <c r="B146" s="39">
        <v>752.99999999998897</v>
      </c>
      <c r="C146" s="40">
        <v>62.749999999998998</v>
      </c>
      <c r="D146" s="4">
        <v>62.462980000000002</v>
      </c>
      <c r="E146" s="4">
        <v>62.460970000000003</v>
      </c>
      <c r="F146" s="4">
        <v>68.747969999999</v>
      </c>
      <c r="G146" s="4">
        <v>62.460969999999001</v>
      </c>
      <c r="H146" s="4">
        <v>69.411969999999997</v>
      </c>
      <c r="I146" s="4">
        <v>102.61096999999999</v>
      </c>
      <c r="J146" s="4">
        <v>102.61096999999999</v>
      </c>
      <c r="K146" s="4">
        <v>102.3434</v>
      </c>
      <c r="L146" s="4">
        <v>102.3434</v>
      </c>
      <c r="M146" s="4">
        <v>102.3434</v>
      </c>
      <c r="N146" s="4">
        <v>103.56299</v>
      </c>
      <c r="O146" s="4">
        <v>103.56299</v>
      </c>
      <c r="P146" s="4">
        <v>752.99999999998897</v>
      </c>
      <c r="Q146" s="41">
        <v>1044.9229800000001</v>
      </c>
      <c r="R146" s="4">
        <v>291.92298000001</v>
      </c>
      <c r="S146" s="42">
        <v>1.3876799203179999</v>
      </c>
    </row>
    <row r="147" spans="1:19" ht="13.5" thickBot="1" x14ac:dyDescent="0.25">
      <c r="A147" s="45" t="s">
        <v>164</v>
      </c>
      <c r="B147" s="46">
        <v>752.99999999998897</v>
      </c>
      <c r="C147" s="47">
        <v>62.749999999998998</v>
      </c>
      <c r="D147" s="3">
        <v>62.462980000000002</v>
      </c>
      <c r="E147" s="3">
        <v>62.460970000000003</v>
      </c>
      <c r="F147" s="3">
        <v>62.460969999999001</v>
      </c>
      <c r="G147" s="3">
        <v>62.460969999999001</v>
      </c>
      <c r="H147" s="3">
        <v>69.411969999999997</v>
      </c>
      <c r="I147" s="3">
        <v>102.61096999999999</v>
      </c>
      <c r="J147" s="3">
        <v>102.61096999999999</v>
      </c>
      <c r="K147" s="3">
        <v>102.3434</v>
      </c>
      <c r="L147" s="3">
        <v>102.3434</v>
      </c>
      <c r="M147" s="3">
        <v>102.3434</v>
      </c>
      <c r="N147" s="3">
        <v>103.56299</v>
      </c>
      <c r="O147" s="3">
        <v>103.56299</v>
      </c>
      <c r="P147" s="3">
        <v>752.99999999998897</v>
      </c>
      <c r="Q147" s="48">
        <v>1038.63598</v>
      </c>
      <c r="R147" s="3">
        <v>285.63598000001002</v>
      </c>
      <c r="S147" s="49">
        <v>1.3793306507300001</v>
      </c>
    </row>
    <row r="148" spans="1:19" ht="13.5" thickBot="1" x14ac:dyDescent="0.25">
      <c r="A148" s="50" t="s">
        <v>165</v>
      </c>
      <c r="B148" s="39">
        <v>432.99999999999397</v>
      </c>
      <c r="C148" s="40">
        <v>36.083333333332</v>
      </c>
      <c r="D148" s="4">
        <v>35.920729999999999</v>
      </c>
      <c r="E148" s="4">
        <v>35.920720000000003</v>
      </c>
      <c r="F148" s="4">
        <v>35.920719999999001</v>
      </c>
      <c r="G148" s="4">
        <v>35.920709999998998</v>
      </c>
      <c r="H148" s="4">
        <v>35.920720000000003</v>
      </c>
      <c r="I148" s="4">
        <v>35.920719999999001</v>
      </c>
      <c r="J148" s="4">
        <v>35.920720000000003</v>
      </c>
      <c r="K148" s="4">
        <v>35.713270000000001</v>
      </c>
      <c r="L148" s="4">
        <v>35.713269999999</v>
      </c>
      <c r="M148" s="4">
        <v>35.713270000000001</v>
      </c>
      <c r="N148" s="4">
        <v>36.088279999999997</v>
      </c>
      <c r="O148" s="4">
        <v>36.088279999999997</v>
      </c>
      <c r="P148" s="4">
        <v>432.99999999999397</v>
      </c>
      <c r="Q148" s="41">
        <v>430.76141000000001</v>
      </c>
      <c r="R148" s="4">
        <v>-2.2385899999930001</v>
      </c>
      <c r="S148" s="42">
        <v>0.99483004618899995</v>
      </c>
    </row>
    <row r="149" spans="1:19" ht="13.5" thickBot="1" x14ac:dyDescent="0.25">
      <c r="A149" s="50" t="s">
        <v>166</v>
      </c>
      <c r="B149" s="39">
        <v>109.999999999998</v>
      </c>
      <c r="C149" s="40">
        <v>9.1666666666659999</v>
      </c>
      <c r="D149" s="4">
        <v>9.1359999999999992</v>
      </c>
      <c r="E149" s="4">
        <v>9.1340000000000003</v>
      </c>
      <c r="F149" s="4">
        <v>9.1339999999990003</v>
      </c>
      <c r="G149" s="4">
        <v>9.1339999999990003</v>
      </c>
      <c r="H149" s="4">
        <v>16.085000000000001</v>
      </c>
      <c r="I149" s="4">
        <v>48.788999999999</v>
      </c>
      <c r="J149" s="4">
        <v>48.789000000000001</v>
      </c>
      <c r="K149" s="4">
        <v>48.789000000000001</v>
      </c>
      <c r="L149" s="4">
        <v>48.788999999999</v>
      </c>
      <c r="M149" s="4">
        <v>48.789000000000001</v>
      </c>
      <c r="N149" s="4">
        <v>49.456000000000003</v>
      </c>
      <c r="O149" s="4">
        <v>49.455999999999001</v>
      </c>
      <c r="P149" s="4">
        <v>109.999999999998</v>
      </c>
      <c r="Q149" s="41">
        <v>395.48</v>
      </c>
      <c r="R149" s="4">
        <v>285.48000000000098</v>
      </c>
      <c r="S149" s="42">
        <v>3.595272727272</v>
      </c>
    </row>
    <row r="150" spans="1:19" ht="13.5" thickBot="1" x14ac:dyDescent="0.25">
      <c r="A150" s="50" t="s">
        <v>306</v>
      </c>
      <c r="B150" s="39">
        <v>13.999999999999</v>
      </c>
      <c r="C150" s="40">
        <v>1.1666666666659999</v>
      </c>
      <c r="D150" s="4">
        <v>1.1459999999999999</v>
      </c>
      <c r="E150" s="4">
        <v>1.1459999999999999</v>
      </c>
      <c r="F150" s="4">
        <v>1.1459999999999999</v>
      </c>
      <c r="G150" s="4">
        <v>1.1459999999999999</v>
      </c>
      <c r="H150" s="4">
        <v>1.1459999999999999</v>
      </c>
      <c r="I150" s="4">
        <v>1.6409999999989999</v>
      </c>
      <c r="J150" s="4">
        <v>1.641</v>
      </c>
      <c r="K150" s="4">
        <v>1.641</v>
      </c>
      <c r="L150" s="4">
        <v>1.6409999999989999</v>
      </c>
      <c r="M150" s="4">
        <v>1.641</v>
      </c>
      <c r="N150" s="4">
        <v>1.641</v>
      </c>
      <c r="O150" s="4">
        <v>1.641</v>
      </c>
      <c r="P150" s="4">
        <v>13.999999999999</v>
      </c>
      <c r="Q150" s="41">
        <v>17.216999999999999</v>
      </c>
      <c r="R150" s="4">
        <v>3.2170000000000001</v>
      </c>
      <c r="S150" s="42">
        <v>1.2297857142849999</v>
      </c>
    </row>
    <row r="151" spans="1:19" ht="13.5" thickBot="1" x14ac:dyDescent="0.25">
      <c r="A151" s="50" t="s">
        <v>167</v>
      </c>
      <c r="B151" s="39">
        <v>195.99999999999699</v>
      </c>
      <c r="C151" s="40">
        <v>16.333333333333002</v>
      </c>
      <c r="D151" s="4">
        <v>16.260249999999999</v>
      </c>
      <c r="E151" s="4">
        <v>16.260249999999999</v>
      </c>
      <c r="F151" s="4">
        <v>16.260249999999999</v>
      </c>
      <c r="G151" s="4">
        <v>16.260259999999001</v>
      </c>
      <c r="H151" s="4">
        <v>16.260249999999999</v>
      </c>
      <c r="I151" s="4">
        <v>16.260249999999001</v>
      </c>
      <c r="J151" s="4">
        <v>16.260249999999999</v>
      </c>
      <c r="K151" s="4">
        <v>16.200130000000001</v>
      </c>
      <c r="L151" s="4">
        <v>16.200129999999</v>
      </c>
      <c r="M151" s="4">
        <v>16.200130000000001</v>
      </c>
      <c r="N151" s="4">
        <v>16.37771</v>
      </c>
      <c r="O151" s="4">
        <v>16.37771</v>
      </c>
      <c r="P151" s="4">
        <v>195.99999999999699</v>
      </c>
      <c r="Q151" s="41">
        <v>195.17757</v>
      </c>
      <c r="R151" s="4">
        <v>-0.82242999999699995</v>
      </c>
      <c r="S151" s="42">
        <v>0.99580392857099997</v>
      </c>
    </row>
    <row r="152" spans="1:19" ht="13.5" thickBot="1" x14ac:dyDescent="0.25">
      <c r="A152" s="45" t="s">
        <v>170</v>
      </c>
      <c r="B152" s="46">
        <v>0</v>
      </c>
      <c r="C152" s="47">
        <v>0</v>
      </c>
      <c r="D152" s="3">
        <v>0</v>
      </c>
      <c r="E152" s="3">
        <v>0</v>
      </c>
      <c r="F152" s="3">
        <v>6.2869999999989998</v>
      </c>
      <c r="G152" s="3">
        <v>0</v>
      </c>
      <c r="H152" s="3">
        <v>0</v>
      </c>
      <c r="I152" s="3">
        <v>0</v>
      </c>
      <c r="J152" s="3">
        <v>0</v>
      </c>
      <c r="K152" s="3">
        <v>0</v>
      </c>
      <c r="L152" s="3">
        <v>0</v>
      </c>
      <c r="M152" s="3">
        <v>0</v>
      </c>
      <c r="N152" s="3">
        <v>0</v>
      </c>
      <c r="O152" s="3">
        <v>0</v>
      </c>
      <c r="P152" s="3">
        <v>0</v>
      </c>
      <c r="Q152" s="48">
        <v>6.2869999999989998</v>
      </c>
      <c r="R152" s="3">
        <v>6.2869999999989998</v>
      </c>
      <c r="S152" s="55" t="s">
        <v>69</v>
      </c>
    </row>
    <row r="153" spans="1:19" ht="13.5" thickBot="1" x14ac:dyDescent="0.25">
      <c r="A153" s="50" t="s">
        <v>171</v>
      </c>
      <c r="B153" s="39">
        <v>0</v>
      </c>
      <c r="C153" s="40">
        <v>0</v>
      </c>
      <c r="D153" s="4">
        <v>0</v>
      </c>
      <c r="E153" s="4">
        <v>0</v>
      </c>
      <c r="F153" s="4">
        <v>6.2869999999989998</v>
      </c>
      <c r="G153" s="4">
        <v>0</v>
      </c>
      <c r="H153" s="4">
        <v>0</v>
      </c>
      <c r="I153" s="4">
        <v>0</v>
      </c>
      <c r="J153" s="4">
        <v>0</v>
      </c>
      <c r="K153" s="4">
        <v>0</v>
      </c>
      <c r="L153" s="4">
        <v>0</v>
      </c>
      <c r="M153" s="4">
        <v>0</v>
      </c>
      <c r="N153" s="4">
        <v>0</v>
      </c>
      <c r="O153" s="4">
        <v>0</v>
      </c>
      <c r="P153" s="4">
        <v>0</v>
      </c>
      <c r="Q153" s="41">
        <v>6.2869999999989998</v>
      </c>
      <c r="R153" s="4">
        <v>6.2869999999989998</v>
      </c>
      <c r="S153" s="51" t="s">
        <v>69</v>
      </c>
    </row>
    <row r="154" spans="1:19" ht="13.5" thickBot="1" x14ac:dyDescent="0.25">
      <c r="A154" s="44" t="s">
        <v>174</v>
      </c>
      <c r="B154" s="39">
        <v>334</v>
      </c>
      <c r="C154" s="40">
        <v>27.833333333333002</v>
      </c>
      <c r="D154" s="4">
        <v>0</v>
      </c>
      <c r="E154" s="4">
        <v>0</v>
      </c>
      <c r="F154" s="4">
        <v>263.63522999999998</v>
      </c>
      <c r="G154" s="4">
        <v>0</v>
      </c>
      <c r="H154" s="4">
        <v>0</v>
      </c>
      <c r="I154" s="4">
        <v>0</v>
      </c>
      <c r="J154" s="4">
        <v>24.682790000000001</v>
      </c>
      <c r="K154" s="4">
        <v>8.2204999999999995</v>
      </c>
      <c r="L154" s="4">
        <v>0</v>
      </c>
      <c r="M154" s="4">
        <v>0</v>
      </c>
      <c r="N154" s="4">
        <v>0</v>
      </c>
      <c r="O154" s="4">
        <v>0</v>
      </c>
      <c r="P154" s="4">
        <v>334</v>
      </c>
      <c r="Q154" s="41">
        <v>296.53852000000001</v>
      </c>
      <c r="R154" s="4">
        <v>-37.461480000000002</v>
      </c>
      <c r="S154" s="42">
        <v>0.88783988023899996</v>
      </c>
    </row>
    <row r="155" spans="1:19" ht="13.5" thickBot="1" x14ac:dyDescent="0.25">
      <c r="A155" s="45" t="s">
        <v>175</v>
      </c>
      <c r="B155" s="46">
        <v>334</v>
      </c>
      <c r="C155" s="47">
        <v>27.833333333333002</v>
      </c>
      <c r="D155" s="3">
        <v>0</v>
      </c>
      <c r="E155" s="3">
        <v>0</v>
      </c>
      <c r="F155" s="3">
        <v>263.63522999999998</v>
      </c>
      <c r="G155" s="3">
        <v>0</v>
      </c>
      <c r="H155" s="3">
        <v>0</v>
      </c>
      <c r="I155" s="3">
        <v>0</v>
      </c>
      <c r="J155" s="3">
        <v>24.682790000000001</v>
      </c>
      <c r="K155" s="3">
        <v>8.2204999999999995</v>
      </c>
      <c r="L155" s="3">
        <v>0</v>
      </c>
      <c r="M155" s="3">
        <v>0</v>
      </c>
      <c r="N155" s="3">
        <v>0</v>
      </c>
      <c r="O155" s="3">
        <v>0</v>
      </c>
      <c r="P155" s="3">
        <v>334</v>
      </c>
      <c r="Q155" s="48">
        <v>296.53852000000001</v>
      </c>
      <c r="R155" s="3">
        <v>-37.461480000000002</v>
      </c>
      <c r="S155" s="49">
        <v>0.88783988023899996</v>
      </c>
    </row>
    <row r="156" spans="1:19" ht="13.5" thickBot="1" x14ac:dyDescent="0.25">
      <c r="A156" s="50" t="s">
        <v>176</v>
      </c>
      <c r="B156" s="39">
        <v>334</v>
      </c>
      <c r="C156" s="40">
        <v>27.833333333333002</v>
      </c>
      <c r="D156" s="4">
        <v>0</v>
      </c>
      <c r="E156" s="4">
        <v>0</v>
      </c>
      <c r="F156" s="4">
        <v>263.63522999999998</v>
      </c>
      <c r="G156" s="4">
        <v>0</v>
      </c>
      <c r="H156" s="4">
        <v>0</v>
      </c>
      <c r="I156" s="4">
        <v>0</v>
      </c>
      <c r="J156" s="4">
        <v>4.8387900000000004</v>
      </c>
      <c r="K156" s="4">
        <v>8.2204999999999995</v>
      </c>
      <c r="L156" s="4">
        <v>0</v>
      </c>
      <c r="M156" s="4">
        <v>0</v>
      </c>
      <c r="N156" s="4">
        <v>0</v>
      </c>
      <c r="O156" s="4">
        <v>0</v>
      </c>
      <c r="P156" s="4">
        <v>334</v>
      </c>
      <c r="Q156" s="41">
        <v>276.69452000000001</v>
      </c>
      <c r="R156" s="4">
        <v>-57.305480000000003</v>
      </c>
      <c r="S156" s="42">
        <v>0.82842670658600004</v>
      </c>
    </row>
    <row r="157" spans="1:19" ht="13.5" thickBot="1" x14ac:dyDescent="0.25">
      <c r="A157" s="50" t="s">
        <v>177</v>
      </c>
      <c r="B157" s="39">
        <v>0</v>
      </c>
      <c r="C157" s="40">
        <v>0</v>
      </c>
      <c r="D157" s="4">
        <v>0</v>
      </c>
      <c r="E157" s="4">
        <v>0</v>
      </c>
      <c r="F157" s="4">
        <v>0</v>
      </c>
      <c r="G157" s="4">
        <v>0</v>
      </c>
      <c r="H157" s="4">
        <v>0</v>
      </c>
      <c r="I157" s="4">
        <v>0</v>
      </c>
      <c r="J157" s="4">
        <v>19.844000000000001</v>
      </c>
      <c r="K157" s="4">
        <v>0</v>
      </c>
      <c r="L157" s="4">
        <v>0</v>
      </c>
      <c r="M157" s="4">
        <v>0</v>
      </c>
      <c r="N157" s="4">
        <v>0</v>
      </c>
      <c r="O157" s="4">
        <v>0</v>
      </c>
      <c r="P157" s="4">
        <v>0</v>
      </c>
      <c r="Q157" s="41">
        <v>19.844000000000001</v>
      </c>
      <c r="R157" s="4">
        <v>19.844000000000001</v>
      </c>
      <c r="S157" s="51" t="s">
        <v>69</v>
      </c>
    </row>
    <row r="158" spans="1:19" ht="13.5" thickBot="1" x14ac:dyDescent="0.25">
      <c r="A158" s="38" t="s">
        <v>180</v>
      </c>
      <c r="B158" s="39">
        <v>25211.906331091901</v>
      </c>
      <c r="C158" s="40">
        <v>2100.9921942576598</v>
      </c>
      <c r="D158" s="4">
        <v>2025.93355</v>
      </c>
      <c r="E158" s="4">
        <v>2700.5930899999998</v>
      </c>
      <c r="F158" s="4">
        <v>2555.9665799999998</v>
      </c>
      <c r="G158" s="4">
        <v>2946.3611599999999</v>
      </c>
      <c r="H158" s="4">
        <v>2390.7236699999999</v>
      </c>
      <c r="I158" s="4">
        <v>2254.14372</v>
      </c>
      <c r="J158" s="4">
        <v>3273.6880700000002</v>
      </c>
      <c r="K158" s="4">
        <v>2255.8923300000001</v>
      </c>
      <c r="L158" s="4">
        <v>3645.29009</v>
      </c>
      <c r="M158" s="4">
        <v>2006.96209</v>
      </c>
      <c r="N158" s="4">
        <v>3071.8485500000002</v>
      </c>
      <c r="O158" s="4">
        <v>2822.6667600000001</v>
      </c>
      <c r="P158" s="4">
        <v>25211.906331091901</v>
      </c>
      <c r="Q158" s="41">
        <v>31950.069660000001</v>
      </c>
      <c r="R158" s="4">
        <v>6738.1633289081201</v>
      </c>
      <c r="S158" s="42">
        <v>1.2672611598820001</v>
      </c>
    </row>
    <row r="159" spans="1:19" ht="13.5" thickBot="1" x14ac:dyDescent="0.25">
      <c r="A159" s="43" t="s">
        <v>181</v>
      </c>
      <c r="B159" s="39">
        <v>25211.906331091901</v>
      </c>
      <c r="C159" s="40">
        <v>2100.9921942576598</v>
      </c>
      <c r="D159" s="4">
        <v>2025.93355</v>
      </c>
      <c r="E159" s="4">
        <v>2699.0930899999998</v>
      </c>
      <c r="F159" s="4">
        <v>2520.9665799999998</v>
      </c>
      <c r="G159" s="4">
        <v>2945.6111599999999</v>
      </c>
      <c r="H159" s="4">
        <v>2389.9736699999999</v>
      </c>
      <c r="I159" s="4">
        <v>2252.9947200000001</v>
      </c>
      <c r="J159" s="4">
        <v>3253.8440700000001</v>
      </c>
      <c r="K159" s="4">
        <v>2255.8923300000001</v>
      </c>
      <c r="L159" s="4">
        <v>3643.79009</v>
      </c>
      <c r="M159" s="4">
        <v>2001.96209</v>
      </c>
      <c r="N159" s="4">
        <v>3063.5985500000002</v>
      </c>
      <c r="O159" s="4">
        <v>2822.6667600000001</v>
      </c>
      <c r="P159" s="4">
        <v>25211.906331091901</v>
      </c>
      <c r="Q159" s="41">
        <v>31876.326659999999</v>
      </c>
      <c r="R159" s="4">
        <v>6664.4203289081197</v>
      </c>
      <c r="S159" s="42">
        <v>1.2643362323089999</v>
      </c>
    </row>
    <row r="160" spans="1:19" ht="13.5" thickBot="1" x14ac:dyDescent="0.25">
      <c r="A160" s="44" t="s">
        <v>182</v>
      </c>
      <c r="B160" s="39">
        <v>25211.906331091901</v>
      </c>
      <c r="C160" s="40">
        <v>2100.9921942576598</v>
      </c>
      <c r="D160" s="4">
        <v>2025.93355</v>
      </c>
      <c r="E160" s="4">
        <v>2699.0930899999998</v>
      </c>
      <c r="F160" s="4">
        <v>2520.9665799999998</v>
      </c>
      <c r="G160" s="4">
        <v>2945.6111599999999</v>
      </c>
      <c r="H160" s="4">
        <v>2389.9736699999999</v>
      </c>
      <c r="I160" s="4">
        <v>2252.9947200000001</v>
      </c>
      <c r="J160" s="4">
        <v>3253.8440700000001</v>
      </c>
      <c r="K160" s="4">
        <v>2255.8923300000001</v>
      </c>
      <c r="L160" s="4">
        <v>3643.79009</v>
      </c>
      <c r="M160" s="4">
        <v>2001.96209</v>
      </c>
      <c r="N160" s="4">
        <v>3063.5985500000002</v>
      </c>
      <c r="O160" s="4">
        <v>2822.6667600000001</v>
      </c>
      <c r="P160" s="4">
        <v>25211.906331091901</v>
      </c>
      <c r="Q160" s="41">
        <v>31876.326659999999</v>
      </c>
      <c r="R160" s="4">
        <v>6664.4203289081197</v>
      </c>
      <c r="S160" s="42">
        <v>1.2643362323089999</v>
      </c>
    </row>
    <row r="161" spans="1:19" ht="13.5" thickBot="1" x14ac:dyDescent="0.25">
      <c r="A161" s="45" t="s">
        <v>183</v>
      </c>
      <c r="B161" s="46">
        <v>0.59070827044499996</v>
      </c>
      <c r="C161" s="47">
        <v>4.9225689203000002E-2</v>
      </c>
      <c r="D161" s="3">
        <v>0</v>
      </c>
      <c r="E161" s="3">
        <v>0</v>
      </c>
      <c r="F161" s="3">
        <v>0</v>
      </c>
      <c r="G161" s="3">
        <v>0</v>
      </c>
      <c r="H161" s="3">
        <v>0</v>
      </c>
      <c r="I161" s="3">
        <v>0</v>
      </c>
      <c r="J161" s="3">
        <v>0</v>
      </c>
      <c r="K161" s="3">
        <v>0</v>
      </c>
      <c r="L161" s="3">
        <v>0</v>
      </c>
      <c r="M161" s="3">
        <v>0</v>
      </c>
      <c r="N161" s="3">
        <v>0</v>
      </c>
      <c r="O161" s="3">
        <v>0</v>
      </c>
      <c r="P161" s="3">
        <v>0.59070827044499996</v>
      </c>
      <c r="Q161" s="48">
        <v>0</v>
      </c>
      <c r="R161" s="3">
        <v>-0.59070827044499996</v>
      </c>
      <c r="S161" s="49">
        <v>0</v>
      </c>
    </row>
    <row r="162" spans="1:19" ht="13.5" thickBot="1" x14ac:dyDescent="0.25">
      <c r="A162" s="50" t="s">
        <v>184</v>
      </c>
      <c r="B162" s="39">
        <v>0.59070827044499996</v>
      </c>
      <c r="C162" s="40">
        <v>4.9225689203000002E-2</v>
      </c>
      <c r="D162" s="4">
        <v>0</v>
      </c>
      <c r="E162" s="4">
        <v>0</v>
      </c>
      <c r="F162" s="4">
        <v>0</v>
      </c>
      <c r="G162" s="4">
        <v>0</v>
      </c>
      <c r="H162" s="4">
        <v>0</v>
      </c>
      <c r="I162" s="4">
        <v>0</v>
      </c>
      <c r="J162" s="4">
        <v>0</v>
      </c>
      <c r="K162" s="4">
        <v>0</v>
      </c>
      <c r="L162" s="4">
        <v>0</v>
      </c>
      <c r="M162" s="4">
        <v>0</v>
      </c>
      <c r="N162" s="4">
        <v>0</v>
      </c>
      <c r="O162" s="4">
        <v>0</v>
      </c>
      <c r="P162" s="4">
        <v>0.59070827044499996</v>
      </c>
      <c r="Q162" s="41">
        <v>0</v>
      </c>
      <c r="R162" s="4">
        <v>-0.59070827044499996</v>
      </c>
      <c r="S162" s="42">
        <v>0</v>
      </c>
    </row>
    <row r="163" spans="1:19" ht="13.5" thickBot="1" x14ac:dyDescent="0.25">
      <c r="A163" s="53" t="s">
        <v>311</v>
      </c>
      <c r="B163" s="39">
        <v>7317.5292808447102</v>
      </c>
      <c r="C163" s="40">
        <v>609.794106737059</v>
      </c>
      <c r="D163" s="4">
        <v>683.12385000000097</v>
      </c>
      <c r="E163" s="4">
        <v>1049.1706300000001</v>
      </c>
      <c r="F163" s="4">
        <v>1356.5535199999999</v>
      </c>
      <c r="G163" s="4">
        <v>1729.1168500000001</v>
      </c>
      <c r="H163" s="4">
        <v>1179.12085</v>
      </c>
      <c r="I163" s="4">
        <v>808.69479000000001</v>
      </c>
      <c r="J163" s="4">
        <v>1971.19508</v>
      </c>
      <c r="K163" s="4">
        <v>1116.2454399999999</v>
      </c>
      <c r="L163" s="4">
        <v>2331.7245499999999</v>
      </c>
      <c r="M163" s="4">
        <v>1016.96583</v>
      </c>
      <c r="N163" s="4">
        <v>1402.69245</v>
      </c>
      <c r="O163" s="4">
        <v>1524.8200999999999</v>
      </c>
      <c r="P163" s="4">
        <v>7317.5292808447102</v>
      </c>
      <c r="Q163" s="41">
        <v>16169.423940000001</v>
      </c>
      <c r="R163" s="4">
        <v>8851.8946591552794</v>
      </c>
      <c r="S163" s="42">
        <v>2.209683531069</v>
      </c>
    </row>
    <row r="164" spans="1:19" ht="13.5" thickBot="1" x14ac:dyDescent="0.25">
      <c r="A164" s="50" t="s">
        <v>355</v>
      </c>
      <c r="B164" s="39">
        <v>7201.9819730051504</v>
      </c>
      <c r="C164" s="40">
        <v>600.16516441709598</v>
      </c>
      <c r="D164" s="4">
        <v>648.41731000000095</v>
      </c>
      <c r="E164" s="4">
        <v>1049.1706300000001</v>
      </c>
      <c r="F164" s="4">
        <v>1356.3777700000001</v>
      </c>
      <c r="G164" s="4">
        <v>1729.1168500000001</v>
      </c>
      <c r="H164" s="4">
        <v>1179.12085</v>
      </c>
      <c r="I164" s="4">
        <v>808.69479000000001</v>
      </c>
      <c r="J164" s="4">
        <v>1971.19508</v>
      </c>
      <c r="K164" s="4">
        <v>1116.2454399999999</v>
      </c>
      <c r="L164" s="4">
        <v>2331.7245499999999</v>
      </c>
      <c r="M164" s="4">
        <v>1016.96583</v>
      </c>
      <c r="N164" s="4">
        <v>1402.69245</v>
      </c>
      <c r="O164" s="4">
        <v>1524.8200999999999</v>
      </c>
      <c r="P164" s="4">
        <v>7201.9819730051504</v>
      </c>
      <c r="Q164" s="41">
        <v>16134.541649999999</v>
      </c>
      <c r="R164" s="4">
        <v>8932.5596769948497</v>
      </c>
      <c r="S164" s="42">
        <v>2.2402918683320001</v>
      </c>
    </row>
    <row r="165" spans="1:19" ht="13.5" thickBot="1" x14ac:dyDescent="0.25">
      <c r="A165" s="50" t="s">
        <v>356</v>
      </c>
      <c r="B165" s="39">
        <v>115.547307839562</v>
      </c>
      <c r="C165" s="40">
        <v>9.6289423199630004</v>
      </c>
      <c r="D165" s="4">
        <v>34.706539999999997</v>
      </c>
      <c r="E165" s="4">
        <v>0</v>
      </c>
      <c r="F165" s="4">
        <v>0.17574999999999999</v>
      </c>
      <c r="G165" s="4">
        <v>0</v>
      </c>
      <c r="H165" s="4">
        <v>0</v>
      </c>
      <c r="I165" s="4">
        <v>0</v>
      </c>
      <c r="J165" s="4">
        <v>0</v>
      </c>
      <c r="K165" s="4">
        <v>0</v>
      </c>
      <c r="L165" s="4">
        <v>0</v>
      </c>
      <c r="M165" s="4">
        <v>0</v>
      </c>
      <c r="N165" s="4">
        <v>0</v>
      </c>
      <c r="O165" s="4">
        <v>0</v>
      </c>
      <c r="P165" s="4">
        <v>115.547307839562</v>
      </c>
      <c r="Q165" s="41">
        <v>34.882289999999998</v>
      </c>
      <c r="R165" s="4">
        <v>-80.665017839561003</v>
      </c>
      <c r="S165" s="42">
        <v>0.30188751821400001</v>
      </c>
    </row>
    <row r="166" spans="1:19" ht="13.5" thickBot="1" x14ac:dyDescent="0.25">
      <c r="A166" s="45" t="s">
        <v>190</v>
      </c>
      <c r="B166" s="46">
        <v>17893.786341976702</v>
      </c>
      <c r="C166" s="47">
        <v>1491.1488618313899</v>
      </c>
      <c r="D166" s="3">
        <v>1278.7483299999999</v>
      </c>
      <c r="E166" s="3">
        <v>1291.58521</v>
      </c>
      <c r="F166" s="3">
        <v>1096.9416000000001</v>
      </c>
      <c r="G166" s="3">
        <v>1216.49431</v>
      </c>
      <c r="H166" s="3">
        <v>1257.67543</v>
      </c>
      <c r="I166" s="3">
        <v>1210.6778300000001</v>
      </c>
      <c r="J166" s="3">
        <v>1310.32726</v>
      </c>
      <c r="K166" s="3">
        <v>1138.3140000000001</v>
      </c>
      <c r="L166" s="3">
        <v>1312.0655400000001</v>
      </c>
      <c r="M166" s="3">
        <v>926.53641999999797</v>
      </c>
      <c r="N166" s="3">
        <v>1237.3169</v>
      </c>
      <c r="O166" s="3">
        <v>1287.3338900000001</v>
      </c>
      <c r="P166" s="3">
        <v>17893.786341976702</v>
      </c>
      <c r="Q166" s="48">
        <v>14564.01672</v>
      </c>
      <c r="R166" s="3">
        <v>-3329.7696219767199</v>
      </c>
      <c r="S166" s="49">
        <v>0.813914754633</v>
      </c>
    </row>
    <row r="167" spans="1:19" ht="13.5" thickBot="1" x14ac:dyDescent="0.25">
      <c r="A167" s="50" t="s">
        <v>312</v>
      </c>
      <c r="B167" s="39">
        <v>17893.786341976702</v>
      </c>
      <c r="C167" s="40">
        <v>1491.1488618313899</v>
      </c>
      <c r="D167" s="4">
        <v>1278.7483299999999</v>
      </c>
      <c r="E167" s="4">
        <v>1291.58521</v>
      </c>
      <c r="F167" s="4">
        <v>1096.9416000000001</v>
      </c>
      <c r="G167" s="4">
        <v>1216.49431</v>
      </c>
      <c r="H167" s="4">
        <v>1257.67543</v>
      </c>
      <c r="I167" s="4">
        <v>1210.6778300000001</v>
      </c>
      <c r="J167" s="4">
        <v>1310.32726</v>
      </c>
      <c r="K167" s="4">
        <v>1138.3140000000001</v>
      </c>
      <c r="L167" s="4">
        <v>1312.0655400000001</v>
      </c>
      <c r="M167" s="4">
        <v>926.53641999999797</v>
      </c>
      <c r="N167" s="4">
        <v>1237.3169</v>
      </c>
      <c r="O167" s="4">
        <v>1287.3338900000001</v>
      </c>
      <c r="P167" s="4">
        <v>17893.786341976702</v>
      </c>
      <c r="Q167" s="41">
        <v>14564.01672</v>
      </c>
      <c r="R167" s="4">
        <v>-3329.7696219767199</v>
      </c>
      <c r="S167" s="42">
        <v>0.813914754633</v>
      </c>
    </row>
    <row r="168" spans="1:19" ht="13.5" thickBot="1" x14ac:dyDescent="0.25">
      <c r="A168" s="45" t="s">
        <v>193</v>
      </c>
      <c r="B168" s="46">
        <v>0</v>
      </c>
      <c r="C168" s="47">
        <v>0</v>
      </c>
      <c r="D168" s="3">
        <v>64.061369999999997</v>
      </c>
      <c r="E168" s="3">
        <v>358.33724999999902</v>
      </c>
      <c r="F168" s="3">
        <v>67.471459999999993</v>
      </c>
      <c r="G168" s="3">
        <v>0</v>
      </c>
      <c r="H168" s="3">
        <v>-46.822609999999997</v>
      </c>
      <c r="I168" s="3">
        <v>233.62209999999999</v>
      </c>
      <c r="J168" s="3">
        <v>-27.678270000000001</v>
      </c>
      <c r="K168" s="3">
        <v>1.3328899999999999</v>
      </c>
      <c r="L168" s="3">
        <v>0</v>
      </c>
      <c r="M168" s="3">
        <v>58.459839999998998</v>
      </c>
      <c r="N168" s="3">
        <v>423.58920000000001</v>
      </c>
      <c r="O168" s="3">
        <v>10.51277</v>
      </c>
      <c r="P168" s="3">
        <v>0</v>
      </c>
      <c r="Q168" s="48">
        <v>1142.886</v>
      </c>
      <c r="R168" s="3">
        <v>1142.886</v>
      </c>
      <c r="S168" s="55" t="s">
        <v>69</v>
      </c>
    </row>
    <row r="169" spans="1:19" ht="13.5" thickBot="1" x14ac:dyDescent="0.25">
      <c r="A169" s="50" t="s">
        <v>313</v>
      </c>
      <c r="B169" s="39">
        <v>0</v>
      </c>
      <c r="C169" s="40">
        <v>0</v>
      </c>
      <c r="D169" s="4">
        <v>64.061369999999997</v>
      </c>
      <c r="E169" s="4">
        <v>358.33724999999902</v>
      </c>
      <c r="F169" s="4">
        <v>67.471459999999993</v>
      </c>
      <c r="G169" s="4">
        <v>0</v>
      </c>
      <c r="H169" s="4">
        <v>-46.822609999999997</v>
      </c>
      <c r="I169" s="4">
        <v>233.62209999999999</v>
      </c>
      <c r="J169" s="4">
        <v>-27.678270000000001</v>
      </c>
      <c r="K169" s="4">
        <v>1.3328899999999999</v>
      </c>
      <c r="L169" s="4">
        <v>0</v>
      </c>
      <c r="M169" s="4">
        <v>58.459839999998998</v>
      </c>
      <c r="N169" s="4">
        <v>423.58920000000001</v>
      </c>
      <c r="O169" s="4">
        <v>10.51277</v>
      </c>
      <c r="P169" s="4">
        <v>0</v>
      </c>
      <c r="Q169" s="41">
        <v>1142.886</v>
      </c>
      <c r="R169" s="4">
        <v>1142.886</v>
      </c>
      <c r="S169" s="51" t="s">
        <v>69</v>
      </c>
    </row>
    <row r="170" spans="1:19" ht="13.5" thickBot="1" x14ac:dyDescent="0.25">
      <c r="A170" s="43" t="s">
        <v>195</v>
      </c>
      <c r="B170" s="39">
        <v>0</v>
      </c>
      <c r="C170" s="40">
        <v>0</v>
      </c>
      <c r="D170" s="4">
        <v>0</v>
      </c>
      <c r="E170" s="4">
        <v>1.5</v>
      </c>
      <c r="F170" s="4">
        <v>35</v>
      </c>
      <c r="G170" s="4">
        <v>0.75</v>
      </c>
      <c r="H170" s="4">
        <v>0.75</v>
      </c>
      <c r="I170" s="4">
        <v>1.149</v>
      </c>
      <c r="J170" s="4">
        <v>19.844000000000001</v>
      </c>
      <c r="K170" s="4">
        <v>0</v>
      </c>
      <c r="L170" s="4">
        <v>1.5</v>
      </c>
      <c r="M170" s="4">
        <v>4.9999999999989999</v>
      </c>
      <c r="N170" s="4">
        <v>8.25</v>
      </c>
      <c r="O170" s="4">
        <v>0</v>
      </c>
      <c r="P170" s="4">
        <v>0</v>
      </c>
      <c r="Q170" s="41">
        <v>73.742999999999995</v>
      </c>
      <c r="R170" s="4">
        <v>73.742999999999995</v>
      </c>
      <c r="S170" s="51" t="s">
        <v>69</v>
      </c>
    </row>
    <row r="171" spans="1:19" ht="13.5" thickBot="1" x14ac:dyDescent="0.25">
      <c r="A171" s="44" t="s">
        <v>196</v>
      </c>
      <c r="B171" s="39">
        <v>0</v>
      </c>
      <c r="C171" s="40">
        <v>0</v>
      </c>
      <c r="D171" s="4">
        <v>0</v>
      </c>
      <c r="E171" s="4">
        <v>1.5</v>
      </c>
      <c r="F171" s="4">
        <v>5</v>
      </c>
      <c r="G171" s="4">
        <v>0.75</v>
      </c>
      <c r="H171" s="4">
        <v>0.75</v>
      </c>
      <c r="I171" s="4">
        <v>1.149</v>
      </c>
      <c r="J171" s="4">
        <v>19.844000000000001</v>
      </c>
      <c r="K171" s="4">
        <v>0</v>
      </c>
      <c r="L171" s="4">
        <v>1.5</v>
      </c>
      <c r="M171" s="4">
        <v>4.9999999999989999</v>
      </c>
      <c r="N171" s="4">
        <v>8.25</v>
      </c>
      <c r="O171" s="4">
        <v>0</v>
      </c>
      <c r="P171" s="4">
        <v>0</v>
      </c>
      <c r="Q171" s="41">
        <v>43.743000000000002</v>
      </c>
      <c r="R171" s="4">
        <v>43.743000000000002</v>
      </c>
      <c r="S171" s="51" t="s">
        <v>69</v>
      </c>
    </row>
    <row r="172" spans="1:19" ht="13.5" thickBot="1" x14ac:dyDescent="0.25">
      <c r="A172" s="45" t="s">
        <v>197</v>
      </c>
      <c r="B172" s="46">
        <v>0</v>
      </c>
      <c r="C172" s="47">
        <v>0</v>
      </c>
      <c r="D172" s="3">
        <v>0</v>
      </c>
      <c r="E172" s="3">
        <v>0</v>
      </c>
      <c r="F172" s="3">
        <v>0</v>
      </c>
      <c r="G172" s="3">
        <v>0</v>
      </c>
      <c r="H172" s="3">
        <v>0</v>
      </c>
      <c r="I172" s="3">
        <v>0.39900000000000002</v>
      </c>
      <c r="J172" s="3">
        <v>19.844000000000001</v>
      </c>
      <c r="K172" s="3">
        <v>0</v>
      </c>
      <c r="L172" s="3">
        <v>0</v>
      </c>
      <c r="M172" s="3">
        <v>0</v>
      </c>
      <c r="N172" s="3">
        <v>0</v>
      </c>
      <c r="O172" s="3">
        <v>0</v>
      </c>
      <c r="P172" s="3">
        <v>0</v>
      </c>
      <c r="Q172" s="48">
        <v>20.242999999999999</v>
      </c>
      <c r="R172" s="3">
        <v>20.242999999999999</v>
      </c>
      <c r="S172" s="55" t="s">
        <v>69</v>
      </c>
    </row>
    <row r="173" spans="1:19" ht="13.5" thickBot="1" x14ac:dyDescent="0.25">
      <c r="A173" s="50" t="s">
        <v>198</v>
      </c>
      <c r="B173" s="39">
        <v>0</v>
      </c>
      <c r="C173" s="40">
        <v>0</v>
      </c>
      <c r="D173" s="4">
        <v>0</v>
      </c>
      <c r="E173" s="4">
        <v>0</v>
      </c>
      <c r="F173" s="4">
        <v>0</v>
      </c>
      <c r="G173" s="4">
        <v>0</v>
      </c>
      <c r="H173" s="4">
        <v>0</v>
      </c>
      <c r="I173" s="4">
        <v>0.39900000000000002</v>
      </c>
      <c r="J173" s="4">
        <v>19.844000000000001</v>
      </c>
      <c r="K173" s="4">
        <v>0</v>
      </c>
      <c r="L173" s="4">
        <v>0</v>
      </c>
      <c r="M173" s="4">
        <v>0</v>
      </c>
      <c r="N173" s="4">
        <v>0</v>
      </c>
      <c r="O173" s="4">
        <v>0</v>
      </c>
      <c r="P173" s="4">
        <v>0</v>
      </c>
      <c r="Q173" s="41">
        <v>20.242999999999999</v>
      </c>
      <c r="R173" s="4">
        <v>20.242999999999999</v>
      </c>
      <c r="S173" s="51" t="s">
        <v>69</v>
      </c>
    </row>
    <row r="174" spans="1:19" ht="13.5" thickBot="1" x14ac:dyDescent="0.25">
      <c r="A174" s="45" t="s">
        <v>199</v>
      </c>
      <c r="B174" s="46">
        <v>0</v>
      </c>
      <c r="C174" s="47">
        <v>0</v>
      </c>
      <c r="D174" s="3">
        <v>0</v>
      </c>
      <c r="E174" s="3">
        <v>1.5</v>
      </c>
      <c r="F174" s="3">
        <v>5</v>
      </c>
      <c r="G174" s="3">
        <v>0.75</v>
      </c>
      <c r="H174" s="3">
        <v>0.75</v>
      </c>
      <c r="I174" s="3">
        <v>0.75</v>
      </c>
      <c r="J174" s="3">
        <v>0</v>
      </c>
      <c r="K174" s="3">
        <v>0</v>
      </c>
      <c r="L174" s="3">
        <v>1.5</v>
      </c>
      <c r="M174" s="3">
        <v>4.9999999999989999</v>
      </c>
      <c r="N174" s="3">
        <v>8.25</v>
      </c>
      <c r="O174" s="3">
        <v>0</v>
      </c>
      <c r="P174" s="3">
        <v>0</v>
      </c>
      <c r="Q174" s="48">
        <v>23.5</v>
      </c>
      <c r="R174" s="3">
        <v>23.5</v>
      </c>
      <c r="S174" s="55" t="s">
        <v>69</v>
      </c>
    </row>
    <row r="175" spans="1:19" ht="13.5" thickBot="1" x14ac:dyDescent="0.25">
      <c r="A175" s="50" t="s">
        <v>200</v>
      </c>
      <c r="B175" s="39">
        <v>0</v>
      </c>
      <c r="C175" s="40">
        <v>0</v>
      </c>
      <c r="D175" s="4">
        <v>0</v>
      </c>
      <c r="E175" s="4">
        <v>1.5</v>
      </c>
      <c r="F175" s="4">
        <v>5</v>
      </c>
      <c r="G175" s="4">
        <v>0.75</v>
      </c>
      <c r="H175" s="4">
        <v>0.75</v>
      </c>
      <c r="I175" s="4">
        <v>0.75</v>
      </c>
      <c r="J175" s="4">
        <v>0</v>
      </c>
      <c r="K175" s="4">
        <v>0</v>
      </c>
      <c r="L175" s="4">
        <v>1.5</v>
      </c>
      <c r="M175" s="4">
        <v>4.9999999999989999</v>
      </c>
      <c r="N175" s="4">
        <v>8.25</v>
      </c>
      <c r="O175" s="4">
        <v>0</v>
      </c>
      <c r="P175" s="4">
        <v>0</v>
      </c>
      <c r="Q175" s="41">
        <v>23.5</v>
      </c>
      <c r="R175" s="4">
        <v>23.5</v>
      </c>
      <c r="S175" s="51" t="s">
        <v>69</v>
      </c>
    </row>
    <row r="176" spans="1:19" ht="13.5" thickBot="1" x14ac:dyDescent="0.25">
      <c r="A176" s="54" t="s">
        <v>245</v>
      </c>
      <c r="B176" s="46">
        <v>0</v>
      </c>
      <c r="C176" s="47">
        <v>0</v>
      </c>
      <c r="D176" s="3">
        <v>0</v>
      </c>
      <c r="E176" s="3">
        <v>0</v>
      </c>
      <c r="F176" s="3">
        <v>30</v>
      </c>
      <c r="G176" s="3">
        <v>0</v>
      </c>
      <c r="H176" s="3">
        <v>0</v>
      </c>
      <c r="I176" s="3">
        <v>0</v>
      </c>
      <c r="J176" s="3">
        <v>0</v>
      </c>
      <c r="K176" s="3">
        <v>0</v>
      </c>
      <c r="L176" s="3">
        <v>0</v>
      </c>
      <c r="M176" s="3">
        <v>0</v>
      </c>
      <c r="N176" s="3">
        <v>0</v>
      </c>
      <c r="O176" s="3">
        <v>0</v>
      </c>
      <c r="P176" s="3">
        <v>0</v>
      </c>
      <c r="Q176" s="48">
        <v>30</v>
      </c>
      <c r="R176" s="3">
        <v>30</v>
      </c>
      <c r="S176" s="55" t="s">
        <v>69</v>
      </c>
    </row>
    <row r="177" spans="1:19" ht="13.5" thickBot="1" x14ac:dyDescent="0.25">
      <c r="A177" s="45" t="s">
        <v>246</v>
      </c>
      <c r="B177" s="46">
        <v>0</v>
      </c>
      <c r="C177" s="47">
        <v>0</v>
      </c>
      <c r="D177" s="3">
        <v>0</v>
      </c>
      <c r="E177" s="3">
        <v>0</v>
      </c>
      <c r="F177" s="3">
        <v>30</v>
      </c>
      <c r="G177" s="3">
        <v>0</v>
      </c>
      <c r="H177" s="3">
        <v>0</v>
      </c>
      <c r="I177" s="3">
        <v>0</v>
      </c>
      <c r="J177" s="3">
        <v>0</v>
      </c>
      <c r="K177" s="3">
        <v>0</v>
      </c>
      <c r="L177" s="3">
        <v>0</v>
      </c>
      <c r="M177" s="3">
        <v>0</v>
      </c>
      <c r="N177" s="3">
        <v>0</v>
      </c>
      <c r="O177" s="3">
        <v>0</v>
      </c>
      <c r="P177" s="3">
        <v>0</v>
      </c>
      <c r="Q177" s="48">
        <v>30</v>
      </c>
      <c r="R177" s="3">
        <v>30</v>
      </c>
      <c r="S177" s="55" t="s">
        <v>90</v>
      </c>
    </row>
    <row r="178" spans="1:19" ht="13.5" thickBot="1" x14ac:dyDescent="0.25">
      <c r="A178" s="50" t="s">
        <v>357</v>
      </c>
      <c r="B178" s="39">
        <v>0</v>
      </c>
      <c r="C178" s="40">
        <v>0</v>
      </c>
      <c r="D178" s="4">
        <v>0</v>
      </c>
      <c r="E178" s="4">
        <v>0</v>
      </c>
      <c r="F178" s="4">
        <v>30</v>
      </c>
      <c r="G178" s="4">
        <v>0</v>
      </c>
      <c r="H178" s="4">
        <v>0</v>
      </c>
      <c r="I178" s="4">
        <v>0</v>
      </c>
      <c r="J178" s="4">
        <v>0</v>
      </c>
      <c r="K178" s="4">
        <v>0</v>
      </c>
      <c r="L178" s="4">
        <v>0</v>
      </c>
      <c r="M178" s="4">
        <v>0</v>
      </c>
      <c r="N178" s="4">
        <v>0</v>
      </c>
      <c r="O178" s="4">
        <v>0</v>
      </c>
      <c r="P178" s="4">
        <v>0</v>
      </c>
      <c r="Q178" s="41">
        <v>30</v>
      </c>
      <c r="R178" s="4">
        <v>30</v>
      </c>
      <c r="S178" s="51" t="s">
        <v>90</v>
      </c>
    </row>
    <row r="179" spans="1:19" ht="13.5" thickBot="1" x14ac:dyDescent="0.25">
      <c r="A179" s="38" t="s">
        <v>201</v>
      </c>
      <c r="B179" s="39">
        <v>2976.8163864569901</v>
      </c>
      <c r="C179" s="40">
        <v>248.06803220474899</v>
      </c>
      <c r="D179" s="4">
        <v>290.381270000001</v>
      </c>
      <c r="E179" s="4">
        <v>295.03415999999999</v>
      </c>
      <c r="F179" s="4">
        <v>283.06378999999998</v>
      </c>
      <c r="G179" s="4">
        <v>283.80849000000001</v>
      </c>
      <c r="H179" s="4">
        <v>584.71335999999997</v>
      </c>
      <c r="I179" s="4">
        <v>318.21075000000002</v>
      </c>
      <c r="J179" s="4">
        <v>332.80155999999999</v>
      </c>
      <c r="K179" s="4">
        <v>247.64230000000001</v>
      </c>
      <c r="L179" s="4">
        <v>233.23407</v>
      </c>
      <c r="M179" s="4">
        <v>242.02690000000001</v>
      </c>
      <c r="N179" s="4">
        <v>207.83462</v>
      </c>
      <c r="O179" s="4">
        <v>258.39319999999998</v>
      </c>
      <c r="P179" s="4">
        <v>2976.8163864569901</v>
      </c>
      <c r="Q179" s="41">
        <v>3577.1444700000002</v>
      </c>
      <c r="R179" s="4">
        <v>600.32808354301505</v>
      </c>
      <c r="S179" s="42">
        <v>1.201667824147</v>
      </c>
    </row>
    <row r="180" spans="1:19" ht="13.5" thickBot="1" x14ac:dyDescent="0.25">
      <c r="A180" s="52" t="s">
        <v>202</v>
      </c>
      <c r="B180" s="46">
        <v>2976.8163864569901</v>
      </c>
      <c r="C180" s="47">
        <v>248.06803220474899</v>
      </c>
      <c r="D180" s="3">
        <v>290.381270000001</v>
      </c>
      <c r="E180" s="3">
        <v>295.03415999999999</v>
      </c>
      <c r="F180" s="3">
        <v>283.06378999999998</v>
      </c>
      <c r="G180" s="3">
        <v>283.80849000000001</v>
      </c>
      <c r="H180" s="3">
        <v>584.71335999999997</v>
      </c>
      <c r="I180" s="3">
        <v>318.21075000000002</v>
      </c>
      <c r="J180" s="3">
        <v>332.80155999999999</v>
      </c>
      <c r="K180" s="3">
        <v>247.64230000000001</v>
      </c>
      <c r="L180" s="3">
        <v>233.23407</v>
      </c>
      <c r="M180" s="3">
        <v>242.02690000000001</v>
      </c>
      <c r="N180" s="3">
        <v>207.83462</v>
      </c>
      <c r="O180" s="3">
        <v>258.39319999999998</v>
      </c>
      <c r="P180" s="3">
        <v>2976.8163864569901</v>
      </c>
      <c r="Q180" s="48">
        <v>3577.1444700000002</v>
      </c>
      <c r="R180" s="3">
        <v>600.32808354301505</v>
      </c>
      <c r="S180" s="49">
        <v>1.201667824147</v>
      </c>
    </row>
    <row r="181" spans="1:19" ht="13.5" thickBot="1" x14ac:dyDescent="0.25">
      <c r="A181" s="54" t="s">
        <v>203</v>
      </c>
      <c r="B181" s="46">
        <v>2976.8163864569901</v>
      </c>
      <c r="C181" s="47">
        <v>248.06803220474899</v>
      </c>
      <c r="D181" s="3">
        <v>290.381270000001</v>
      </c>
      <c r="E181" s="3">
        <v>295.03415999999999</v>
      </c>
      <c r="F181" s="3">
        <v>283.06378999999998</v>
      </c>
      <c r="G181" s="3">
        <v>283.80849000000001</v>
      </c>
      <c r="H181" s="3">
        <v>584.71335999999997</v>
      </c>
      <c r="I181" s="3">
        <v>318.21075000000002</v>
      </c>
      <c r="J181" s="3">
        <v>332.80155999999999</v>
      </c>
      <c r="K181" s="3">
        <v>247.64230000000001</v>
      </c>
      <c r="L181" s="3">
        <v>233.23407</v>
      </c>
      <c r="M181" s="3">
        <v>242.02690000000001</v>
      </c>
      <c r="N181" s="3">
        <v>207.83462</v>
      </c>
      <c r="O181" s="3">
        <v>258.39319999999998</v>
      </c>
      <c r="P181" s="3">
        <v>2976.8163864569901</v>
      </c>
      <c r="Q181" s="48">
        <v>3577.1444700000002</v>
      </c>
      <c r="R181" s="3">
        <v>600.32808354301505</v>
      </c>
      <c r="S181" s="49">
        <v>1.201667824147</v>
      </c>
    </row>
    <row r="182" spans="1:19" ht="13.5" thickBot="1" x14ac:dyDescent="0.25">
      <c r="A182" s="53" t="s">
        <v>204</v>
      </c>
      <c r="B182" s="39">
        <v>134.23067222146901</v>
      </c>
      <c r="C182" s="40">
        <v>11.185889351788999</v>
      </c>
      <c r="D182" s="4">
        <v>10.02876</v>
      </c>
      <c r="E182" s="4">
        <v>10.783010000000001</v>
      </c>
      <c r="F182" s="4">
        <v>12.424480000000001</v>
      </c>
      <c r="G182" s="4">
        <v>14.073230000000001</v>
      </c>
      <c r="H182" s="4">
        <v>11.21946</v>
      </c>
      <c r="I182" s="4">
        <v>11.99418</v>
      </c>
      <c r="J182" s="4">
        <v>12.87879</v>
      </c>
      <c r="K182" s="4">
        <v>11.432079999999999</v>
      </c>
      <c r="L182" s="4">
        <v>11.052099999999999</v>
      </c>
      <c r="M182" s="4">
        <v>10.6084</v>
      </c>
      <c r="N182" s="4">
        <v>14.315670000000001</v>
      </c>
      <c r="O182" s="4">
        <v>5.6692200000000001</v>
      </c>
      <c r="P182" s="4">
        <v>134.23067222146901</v>
      </c>
      <c r="Q182" s="41">
        <v>136.47937999999999</v>
      </c>
      <c r="R182" s="4">
        <v>2.2487077785310001</v>
      </c>
      <c r="S182" s="42">
        <v>1.016752562892</v>
      </c>
    </row>
    <row r="183" spans="1:19" ht="13.5" thickBot="1" x14ac:dyDescent="0.25">
      <c r="A183" s="50" t="s">
        <v>205</v>
      </c>
      <c r="B183" s="39">
        <v>134.23067222146901</v>
      </c>
      <c r="C183" s="40">
        <v>11.185889351788999</v>
      </c>
      <c r="D183" s="4">
        <v>10.02876</v>
      </c>
      <c r="E183" s="4">
        <v>10.783010000000001</v>
      </c>
      <c r="F183" s="4">
        <v>12.424480000000001</v>
      </c>
      <c r="G183" s="4">
        <v>14.073230000000001</v>
      </c>
      <c r="H183" s="4">
        <v>11.21946</v>
      </c>
      <c r="I183" s="4">
        <v>11.99418</v>
      </c>
      <c r="J183" s="4">
        <v>12.87879</v>
      </c>
      <c r="K183" s="4">
        <v>11.432079999999999</v>
      </c>
      <c r="L183" s="4">
        <v>11.052099999999999</v>
      </c>
      <c r="M183" s="4">
        <v>10.6084</v>
      </c>
      <c r="N183" s="4">
        <v>14.315670000000001</v>
      </c>
      <c r="O183" s="4">
        <v>5.6692200000000001</v>
      </c>
      <c r="P183" s="4">
        <v>134.23067222146901</v>
      </c>
      <c r="Q183" s="41">
        <v>136.47937999999999</v>
      </c>
      <c r="R183" s="4">
        <v>2.2487077785310001</v>
      </c>
      <c r="S183" s="42">
        <v>1.016752562892</v>
      </c>
    </row>
    <row r="184" spans="1:19" ht="13.5" thickBot="1" x14ac:dyDescent="0.25">
      <c r="A184" s="45" t="s">
        <v>206</v>
      </c>
      <c r="B184" s="46">
        <v>156.98234024811401</v>
      </c>
      <c r="C184" s="47">
        <v>13.081861687342</v>
      </c>
      <c r="D184" s="3">
        <v>7.2249999999999996</v>
      </c>
      <c r="E184" s="3">
        <v>5.1974999999999998</v>
      </c>
      <c r="F184" s="3">
        <v>6.7930000000000001</v>
      </c>
      <c r="G184" s="3">
        <v>2.64</v>
      </c>
      <c r="H184" s="3">
        <v>5.4450000000000003</v>
      </c>
      <c r="I184" s="3">
        <v>7.59</v>
      </c>
      <c r="J184" s="3">
        <v>4.29</v>
      </c>
      <c r="K184" s="3">
        <v>4.29</v>
      </c>
      <c r="L184" s="3">
        <v>3.63</v>
      </c>
      <c r="M184" s="3">
        <v>2.97</v>
      </c>
      <c r="N184" s="3">
        <v>2.31</v>
      </c>
      <c r="O184" s="3">
        <v>1.65</v>
      </c>
      <c r="P184" s="3">
        <v>156.98234024811401</v>
      </c>
      <c r="Q184" s="48">
        <v>54.030500000000004</v>
      </c>
      <c r="R184" s="3">
        <v>-102.951840248114</v>
      </c>
      <c r="S184" s="49">
        <v>0.34418202655500002</v>
      </c>
    </row>
    <row r="185" spans="1:19" ht="13.5" thickBot="1" x14ac:dyDescent="0.25">
      <c r="A185" s="50" t="s">
        <v>207</v>
      </c>
      <c r="B185" s="39">
        <v>156.98234024811401</v>
      </c>
      <c r="C185" s="40">
        <v>13.081861687342</v>
      </c>
      <c r="D185" s="4">
        <v>7.2249999999999996</v>
      </c>
      <c r="E185" s="4">
        <v>5.1974999999999998</v>
      </c>
      <c r="F185" s="4">
        <v>6.7930000000000001</v>
      </c>
      <c r="G185" s="4">
        <v>2.64</v>
      </c>
      <c r="H185" s="4">
        <v>5.4450000000000003</v>
      </c>
      <c r="I185" s="4">
        <v>7.59</v>
      </c>
      <c r="J185" s="4">
        <v>4.29</v>
      </c>
      <c r="K185" s="4">
        <v>4.29</v>
      </c>
      <c r="L185" s="4">
        <v>3.63</v>
      </c>
      <c r="M185" s="4">
        <v>2.97</v>
      </c>
      <c r="N185" s="4">
        <v>2.31</v>
      </c>
      <c r="O185" s="4">
        <v>1.65</v>
      </c>
      <c r="P185" s="4">
        <v>156.98234024811401</v>
      </c>
      <c r="Q185" s="41">
        <v>54.030500000000004</v>
      </c>
      <c r="R185" s="4">
        <v>-102.951840248114</v>
      </c>
      <c r="S185" s="42">
        <v>0.34418202655500002</v>
      </c>
    </row>
    <row r="186" spans="1:19" ht="13.5" thickBot="1" x14ac:dyDescent="0.25">
      <c r="A186" s="45" t="s">
        <v>208</v>
      </c>
      <c r="B186" s="46">
        <v>167.47961795466401</v>
      </c>
      <c r="C186" s="47">
        <v>13.956634829555</v>
      </c>
      <c r="D186" s="3">
        <v>12.674519999999999</v>
      </c>
      <c r="E186" s="3">
        <v>5.3465400000000001</v>
      </c>
      <c r="F186" s="3">
        <v>17.506319999999999</v>
      </c>
      <c r="G186" s="3">
        <v>18.794</v>
      </c>
      <c r="H186" s="3">
        <v>25.007999999999999</v>
      </c>
      <c r="I186" s="3">
        <v>19.827999999999999</v>
      </c>
      <c r="J186" s="3">
        <v>17.46452</v>
      </c>
      <c r="K186" s="3">
        <v>8.2085000000000008</v>
      </c>
      <c r="L186" s="3">
        <v>6.6660199999999996</v>
      </c>
      <c r="M186" s="3">
        <v>5.96204</v>
      </c>
      <c r="N186" s="3">
        <v>5.2484999999999999</v>
      </c>
      <c r="O186" s="3">
        <v>5.8390000000000004</v>
      </c>
      <c r="P186" s="3">
        <v>167.47961795466401</v>
      </c>
      <c r="Q186" s="48">
        <v>148.54596000000001</v>
      </c>
      <c r="R186" s="3">
        <v>-18.933657954664</v>
      </c>
      <c r="S186" s="49">
        <v>0.88694947966799997</v>
      </c>
    </row>
    <row r="187" spans="1:19" ht="13.5" thickBot="1" x14ac:dyDescent="0.25">
      <c r="A187" s="50" t="s">
        <v>209</v>
      </c>
      <c r="B187" s="39">
        <v>140.06957855936801</v>
      </c>
      <c r="C187" s="40">
        <v>11.672464879947</v>
      </c>
      <c r="D187" s="4">
        <v>12.21</v>
      </c>
      <c r="E187" s="4">
        <v>3.7</v>
      </c>
      <c r="F187" s="4">
        <v>14.43</v>
      </c>
      <c r="G187" s="4">
        <v>18.5</v>
      </c>
      <c r="H187" s="4">
        <v>24.42</v>
      </c>
      <c r="I187" s="4">
        <v>19.239999999999998</v>
      </c>
      <c r="J187" s="4">
        <v>14.06</v>
      </c>
      <c r="K187" s="4">
        <v>7.4</v>
      </c>
      <c r="L187" s="4">
        <v>4.07</v>
      </c>
      <c r="M187" s="4">
        <v>5.18</v>
      </c>
      <c r="N187" s="4">
        <v>4.4400000000000004</v>
      </c>
      <c r="O187" s="4">
        <v>4.8099999999999996</v>
      </c>
      <c r="P187" s="4">
        <v>140.06957855936801</v>
      </c>
      <c r="Q187" s="41">
        <v>132.46</v>
      </c>
      <c r="R187" s="4">
        <v>-7.6095785593679999</v>
      </c>
      <c r="S187" s="42">
        <v>0.94567286745800005</v>
      </c>
    </row>
    <row r="188" spans="1:19" ht="13.5" thickBot="1" x14ac:dyDescent="0.25">
      <c r="A188" s="50" t="s">
        <v>210</v>
      </c>
      <c r="B188" s="39">
        <v>18.707401004404002</v>
      </c>
      <c r="C188" s="40">
        <v>1.5589500837000001</v>
      </c>
      <c r="D188" s="4">
        <v>0</v>
      </c>
      <c r="E188" s="4">
        <v>0.93799999999999994</v>
      </c>
      <c r="F188" s="4">
        <v>2.1707999999999998</v>
      </c>
      <c r="G188" s="4">
        <v>0</v>
      </c>
      <c r="H188" s="4">
        <v>0</v>
      </c>
      <c r="I188" s="4">
        <v>0</v>
      </c>
      <c r="J188" s="4">
        <v>0</v>
      </c>
      <c r="K188" s="4">
        <v>0</v>
      </c>
      <c r="L188" s="4">
        <v>0</v>
      </c>
      <c r="M188" s="4">
        <v>0</v>
      </c>
      <c r="N188" s="4">
        <v>0</v>
      </c>
      <c r="O188" s="4">
        <v>0</v>
      </c>
      <c r="P188" s="4">
        <v>18.707401004404002</v>
      </c>
      <c r="Q188" s="41">
        <v>3.1088</v>
      </c>
      <c r="R188" s="4">
        <v>-15.598601004403999</v>
      </c>
      <c r="S188" s="42">
        <v>0.16618021922199999</v>
      </c>
    </row>
    <row r="189" spans="1:19" ht="13.5" thickBot="1" x14ac:dyDescent="0.25">
      <c r="A189" s="50" t="s">
        <v>211</v>
      </c>
      <c r="B189" s="39">
        <v>8.7026383908909999</v>
      </c>
      <c r="C189" s="40">
        <v>0.72521986590700005</v>
      </c>
      <c r="D189" s="4">
        <v>0.46451999999999999</v>
      </c>
      <c r="E189" s="4">
        <v>0.70853999999999995</v>
      </c>
      <c r="F189" s="4">
        <v>0.90551999999999999</v>
      </c>
      <c r="G189" s="4">
        <v>0.29399999999999998</v>
      </c>
      <c r="H189" s="4">
        <v>0.58799999999999997</v>
      </c>
      <c r="I189" s="4">
        <v>0.58799999999999997</v>
      </c>
      <c r="J189" s="4">
        <v>3.4045200000000002</v>
      </c>
      <c r="K189" s="4">
        <v>0.8085</v>
      </c>
      <c r="L189" s="4">
        <v>2.5960200000000002</v>
      </c>
      <c r="M189" s="4">
        <v>0.78203999999999996</v>
      </c>
      <c r="N189" s="4">
        <v>0.8085</v>
      </c>
      <c r="O189" s="4">
        <v>1.0289999999999999</v>
      </c>
      <c r="P189" s="4">
        <v>8.7026383908909999</v>
      </c>
      <c r="Q189" s="41">
        <v>12.97716</v>
      </c>
      <c r="R189" s="4">
        <v>4.2745216091079996</v>
      </c>
      <c r="S189" s="42">
        <v>1.4911753674129999</v>
      </c>
    </row>
    <row r="190" spans="1:19" ht="13.5" thickBot="1" x14ac:dyDescent="0.25">
      <c r="A190" s="53" t="s">
        <v>395</v>
      </c>
      <c r="B190" s="39">
        <v>0</v>
      </c>
      <c r="C190" s="40">
        <v>0</v>
      </c>
      <c r="D190" s="4">
        <v>0</v>
      </c>
      <c r="E190" s="4">
        <v>0</v>
      </c>
      <c r="F190" s="4">
        <v>0</v>
      </c>
      <c r="G190" s="4">
        <v>0</v>
      </c>
      <c r="H190" s="4">
        <v>1.89194</v>
      </c>
      <c r="I190" s="4">
        <v>1.4011100000000001</v>
      </c>
      <c r="J190" s="4">
        <v>4.0778800000000004</v>
      </c>
      <c r="K190" s="4">
        <v>3.2313100000000001</v>
      </c>
      <c r="L190" s="4">
        <v>2.7580900000000002</v>
      </c>
      <c r="M190" s="4">
        <v>2.5758999999999999</v>
      </c>
      <c r="N190" s="4">
        <v>3.0666199999999999</v>
      </c>
      <c r="O190" s="4">
        <v>3.44373</v>
      </c>
      <c r="P190" s="4">
        <v>0</v>
      </c>
      <c r="Q190" s="41">
        <v>22.446580000000001</v>
      </c>
      <c r="R190" s="4">
        <v>22.446580000000001</v>
      </c>
      <c r="S190" s="51" t="s">
        <v>90</v>
      </c>
    </row>
    <row r="191" spans="1:19" ht="13.5" thickBot="1" x14ac:dyDescent="0.25">
      <c r="A191" s="50" t="s">
        <v>405</v>
      </c>
      <c r="B191" s="39">
        <v>0</v>
      </c>
      <c r="C191" s="40">
        <v>0</v>
      </c>
      <c r="D191" s="4">
        <v>0</v>
      </c>
      <c r="E191" s="4">
        <v>0</v>
      </c>
      <c r="F191" s="4">
        <v>0</v>
      </c>
      <c r="G191" s="4">
        <v>0</v>
      </c>
      <c r="H191" s="4">
        <v>1.89194</v>
      </c>
      <c r="I191" s="4">
        <v>1.4011100000000001</v>
      </c>
      <c r="J191" s="4">
        <v>4.0778800000000004</v>
      </c>
      <c r="K191" s="4">
        <v>3.2313100000000001</v>
      </c>
      <c r="L191" s="4">
        <v>2.7580900000000002</v>
      </c>
      <c r="M191" s="4">
        <v>2.5758999999999999</v>
      </c>
      <c r="N191" s="4">
        <v>3.0666199999999999</v>
      </c>
      <c r="O191" s="4">
        <v>3.44373</v>
      </c>
      <c r="P191" s="4">
        <v>0</v>
      </c>
      <c r="Q191" s="41">
        <v>22.446580000000001</v>
      </c>
      <c r="R191" s="4">
        <v>22.446580000000001</v>
      </c>
      <c r="S191" s="51" t="s">
        <v>90</v>
      </c>
    </row>
    <row r="192" spans="1:19" ht="13.5" thickBot="1" x14ac:dyDescent="0.25">
      <c r="A192" s="45" t="s">
        <v>212</v>
      </c>
      <c r="B192" s="46">
        <v>604.51918778420804</v>
      </c>
      <c r="C192" s="47">
        <v>50.376598982017001</v>
      </c>
      <c r="D192" s="3">
        <v>59.412759999999999</v>
      </c>
      <c r="E192" s="3">
        <v>52.100619999999999</v>
      </c>
      <c r="F192" s="3">
        <v>42.756979999999999</v>
      </c>
      <c r="G192" s="3">
        <v>0</v>
      </c>
      <c r="H192" s="3">
        <v>0</v>
      </c>
      <c r="I192" s="3">
        <v>0</v>
      </c>
      <c r="J192" s="3">
        <v>0</v>
      </c>
      <c r="K192" s="3">
        <v>0</v>
      </c>
      <c r="L192" s="3">
        <v>0</v>
      </c>
      <c r="M192" s="3">
        <v>0</v>
      </c>
      <c r="N192" s="3">
        <v>0</v>
      </c>
      <c r="O192" s="3">
        <v>0</v>
      </c>
      <c r="P192" s="3">
        <v>604.51918778420804</v>
      </c>
      <c r="Q192" s="48">
        <v>154.27036000000001</v>
      </c>
      <c r="R192" s="3">
        <v>-450.248827784208</v>
      </c>
      <c r="S192" s="49">
        <v>0.255195142052</v>
      </c>
    </row>
    <row r="193" spans="1:19" ht="13.5" thickBot="1" x14ac:dyDescent="0.25">
      <c r="A193" s="50" t="s">
        <v>213</v>
      </c>
      <c r="B193" s="39">
        <v>604.51918778420804</v>
      </c>
      <c r="C193" s="40">
        <v>50.376598982017001</v>
      </c>
      <c r="D193" s="4">
        <v>59.412759999999999</v>
      </c>
      <c r="E193" s="4">
        <v>52.100619999999999</v>
      </c>
      <c r="F193" s="4">
        <v>42.756979999999999</v>
      </c>
      <c r="G193" s="4">
        <v>0</v>
      </c>
      <c r="H193" s="4">
        <v>0</v>
      </c>
      <c r="I193" s="4">
        <v>0</v>
      </c>
      <c r="J193" s="4">
        <v>0</v>
      </c>
      <c r="K193" s="4">
        <v>0</v>
      </c>
      <c r="L193" s="4">
        <v>0</v>
      </c>
      <c r="M193" s="4">
        <v>0</v>
      </c>
      <c r="N193" s="4">
        <v>0</v>
      </c>
      <c r="O193" s="4">
        <v>0</v>
      </c>
      <c r="P193" s="4">
        <v>604.51918778420804</v>
      </c>
      <c r="Q193" s="41">
        <v>154.27036000000001</v>
      </c>
      <c r="R193" s="4">
        <v>-450.248827784208</v>
      </c>
      <c r="S193" s="42">
        <v>0.255195142052</v>
      </c>
    </row>
    <row r="194" spans="1:19" ht="13.5" thickBot="1" x14ac:dyDescent="0.25">
      <c r="A194" s="45" t="s">
        <v>214</v>
      </c>
      <c r="B194" s="46">
        <v>0</v>
      </c>
      <c r="C194" s="47">
        <v>0</v>
      </c>
      <c r="D194" s="3">
        <v>2.8000000000000001E-2</v>
      </c>
      <c r="E194" s="3">
        <v>0.112</v>
      </c>
      <c r="F194" s="3">
        <v>1.4E-2</v>
      </c>
      <c r="G194" s="3">
        <v>0.14000000000000001</v>
      </c>
      <c r="H194" s="3">
        <v>4.2000000000000003E-2</v>
      </c>
      <c r="I194" s="3">
        <v>9.8000000000000004E-2</v>
      </c>
      <c r="J194" s="3">
        <v>9.8000000000000004E-2</v>
      </c>
      <c r="K194" s="3">
        <v>0.112</v>
      </c>
      <c r="L194" s="3">
        <v>0.182</v>
      </c>
      <c r="M194" s="3">
        <v>0.154</v>
      </c>
      <c r="N194" s="3">
        <v>0.23799999999999999</v>
      </c>
      <c r="O194" s="3">
        <v>0.67200000000000004</v>
      </c>
      <c r="P194" s="3">
        <v>0</v>
      </c>
      <c r="Q194" s="48">
        <v>1.89</v>
      </c>
      <c r="R194" s="3">
        <v>1.89</v>
      </c>
      <c r="S194" s="55" t="s">
        <v>90</v>
      </c>
    </row>
    <row r="195" spans="1:19" ht="13.5" thickBot="1" x14ac:dyDescent="0.25">
      <c r="A195" s="50" t="s">
        <v>215</v>
      </c>
      <c r="B195" s="39">
        <v>0</v>
      </c>
      <c r="C195" s="40">
        <v>0</v>
      </c>
      <c r="D195" s="4">
        <v>2.8000000000000001E-2</v>
      </c>
      <c r="E195" s="4">
        <v>0.112</v>
      </c>
      <c r="F195" s="4">
        <v>1.4E-2</v>
      </c>
      <c r="G195" s="4">
        <v>0.14000000000000001</v>
      </c>
      <c r="H195" s="4">
        <v>4.2000000000000003E-2</v>
      </c>
      <c r="I195" s="4">
        <v>9.8000000000000004E-2</v>
      </c>
      <c r="J195" s="4">
        <v>9.8000000000000004E-2</v>
      </c>
      <c r="K195" s="4">
        <v>0.112</v>
      </c>
      <c r="L195" s="4">
        <v>0.182</v>
      </c>
      <c r="M195" s="4">
        <v>0.154</v>
      </c>
      <c r="N195" s="4">
        <v>0.23799999999999999</v>
      </c>
      <c r="O195" s="4">
        <v>0.67200000000000004</v>
      </c>
      <c r="P195" s="4">
        <v>0</v>
      </c>
      <c r="Q195" s="41">
        <v>1.89</v>
      </c>
      <c r="R195" s="4">
        <v>1.89</v>
      </c>
      <c r="S195" s="51" t="s">
        <v>90</v>
      </c>
    </row>
    <row r="196" spans="1:19" ht="13.5" thickBot="1" x14ac:dyDescent="0.25">
      <c r="A196" s="45" t="s">
        <v>216</v>
      </c>
      <c r="B196" s="46">
        <v>235.26498952457499</v>
      </c>
      <c r="C196" s="47">
        <v>19.605415793713998</v>
      </c>
      <c r="D196" s="3">
        <v>20.750830000000001</v>
      </c>
      <c r="E196" s="3">
        <v>16.86758</v>
      </c>
      <c r="F196" s="3">
        <v>13.36429</v>
      </c>
      <c r="G196" s="3">
        <v>12.280099999999999</v>
      </c>
      <c r="H196" s="3">
        <v>14.871740000000001</v>
      </c>
      <c r="I196" s="3">
        <v>35.05162</v>
      </c>
      <c r="J196" s="3">
        <v>14.169549999999999</v>
      </c>
      <c r="K196" s="3">
        <v>11.186730000000001</v>
      </c>
      <c r="L196" s="3">
        <v>14.326589999999999</v>
      </c>
      <c r="M196" s="3">
        <v>13.42882</v>
      </c>
      <c r="N196" s="3">
        <v>6.1668000000000003</v>
      </c>
      <c r="O196" s="3">
        <v>13.230969999999999</v>
      </c>
      <c r="P196" s="3">
        <v>235.26498952457499</v>
      </c>
      <c r="Q196" s="48">
        <v>185.69561999999999</v>
      </c>
      <c r="R196" s="3">
        <v>-49.569369524575002</v>
      </c>
      <c r="S196" s="49">
        <v>0.78930409652199995</v>
      </c>
    </row>
    <row r="197" spans="1:19" ht="13.5" thickBot="1" x14ac:dyDescent="0.25">
      <c r="A197" s="50" t="s">
        <v>217</v>
      </c>
      <c r="B197" s="39">
        <v>235.26498952457499</v>
      </c>
      <c r="C197" s="40">
        <v>19.605415793713998</v>
      </c>
      <c r="D197" s="4">
        <v>20.750830000000001</v>
      </c>
      <c r="E197" s="4">
        <v>16.86758</v>
      </c>
      <c r="F197" s="4">
        <v>13.36429</v>
      </c>
      <c r="G197" s="4">
        <v>12.280099999999999</v>
      </c>
      <c r="H197" s="4">
        <v>14.871740000000001</v>
      </c>
      <c r="I197" s="4">
        <v>35.05162</v>
      </c>
      <c r="J197" s="4">
        <v>14.169549999999999</v>
      </c>
      <c r="K197" s="4">
        <v>11.186730000000001</v>
      </c>
      <c r="L197" s="4">
        <v>14.326589999999999</v>
      </c>
      <c r="M197" s="4">
        <v>13.42882</v>
      </c>
      <c r="N197" s="4">
        <v>6.1668000000000003</v>
      </c>
      <c r="O197" s="4">
        <v>13.230969999999999</v>
      </c>
      <c r="P197" s="4">
        <v>235.26498952457499</v>
      </c>
      <c r="Q197" s="41">
        <v>185.69561999999999</v>
      </c>
      <c r="R197" s="4">
        <v>-49.569369524575002</v>
      </c>
      <c r="S197" s="42">
        <v>0.78930409652199995</v>
      </c>
    </row>
    <row r="198" spans="1:19" ht="13.5" thickBot="1" x14ac:dyDescent="0.25">
      <c r="A198" s="45" t="s">
        <v>218</v>
      </c>
      <c r="B198" s="46">
        <v>0</v>
      </c>
      <c r="C198" s="47">
        <v>0</v>
      </c>
      <c r="D198" s="3">
        <v>46.990110000000001</v>
      </c>
      <c r="E198" s="3">
        <v>38.64537</v>
      </c>
      <c r="F198" s="3">
        <v>43.532020000000003</v>
      </c>
      <c r="G198" s="3">
        <v>39.907440000000001</v>
      </c>
      <c r="H198" s="3">
        <v>370.01598000000001</v>
      </c>
      <c r="I198" s="3">
        <v>55.512079999999997</v>
      </c>
      <c r="J198" s="3">
        <v>86.877200000000002</v>
      </c>
      <c r="K198" s="3">
        <v>60.580379999999998</v>
      </c>
      <c r="L198" s="3">
        <v>67.300089999999997</v>
      </c>
      <c r="M198" s="3">
        <v>58.316890000000001</v>
      </c>
      <c r="N198" s="3">
        <v>60.907350000000001</v>
      </c>
      <c r="O198" s="3">
        <v>83.145830000000004</v>
      </c>
      <c r="P198" s="3">
        <v>0</v>
      </c>
      <c r="Q198" s="48">
        <v>1011.73074</v>
      </c>
      <c r="R198" s="3">
        <v>1011.73074</v>
      </c>
      <c r="S198" s="55" t="s">
        <v>90</v>
      </c>
    </row>
    <row r="199" spans="1:19" ht="13.5" thickBot="1" x14ac:dyDescent="0.25">
      <c r="A199" s="50" t="s">
        <v>219</v>
      </c>
      <c r="B199" s="39">
        <v>0</v>
      </c>
      <c r="C199" s="40">
        <v>0</v>
      </c>
      <c r="D199" s="4">
        <v>46.990110000000001</v>
      </c>
      <c r="E199" s="4">
        <v>38.64537</v>
      </c>
      <c r="F199" s="4">
        <v>43.532020000000003</v>
      </c>
      <c r="G199" s="4">
        <v>39.907440000000001</v>
      </c>
      <c r="H199" s="4">
        <v>370.01598000000001</v>
      </c>
      <c r="I199" s="4">
        <v>55.512079999999997</v>
      </c>
      <c r="J199" s="4">
        <v>86.877200000000002</v>
      </c>
      <c r="K199" s="4">
        <v>60.580379999999998</v>
      </c>
      <c r="L199" s="4">
        <v>67.300089999999997</v>
      </c>
      <c r="M199" s="4">
        <v>58.316890000000001</v>
      </c>
      <c r="N199" s="4">
        <v>60.907350000000001</v>
      </c>
      <c r="O199" s="4">
        <v>83.145830000000004</v>
      </c>
      <c r="P199" s="4">
        <v>0</v>
      </c>
      <c r="Q199" s="41">
        <v>1011.73074</v>
      </c>
      <c r="R199" s="4">
        <v>1011.73074</v>
      </c>
      <c r="S199" s="51" t="s">
        <v>90</v>
      </c>
    </row>
    <row r="200" spans="1:19" ht="13.5" thickBot="1" x14ac:dyDescent="0.25">
      <c r="A200" s="45" t="s">
        <v>220</v>
      </c>
      <c r="B200" s="46">
        <v>1678.3395787239599</v>
      </c>
      <c r="C200" s="47">
        <v>139.86163156033001</v>
      </c>
      <c r="D200" s="3">
        <v>133.27128999999999</v>
      </c>
      <c r="E200" s="3">
        <v>165.98154</v>
      </c>
      <c r="F200" s="3">
        <v>146.67269999999999</v>
      </c>
      <c r="G200" s="3">
        <v>195.97371999999999</v>
      </c>
      <c r="H200" s="3">
        <v>156.21924000000001</v>
      </c>
      <c r="I200" s="3">
        <v>186.73576</v>
      </c>
      <c r="J200" s="3">
        <v>192.94561999999999</v>
      </c>
      <c r="K200" s="3">
        <v>148.60130000000001</v>
      </c>
      <c r="L200" s="3">
        <v>127.31918</v>
      </c>
      <c r="M200" s="3">
        <v>148.01085</v>
      </c>
      <c r="N200" s="3">
        <v>115.58168000000001</v>
      </c>
      <c r="O200" s="3">
        <v>144.74244999999999</v>
      </c>
      <c r="P200" s="3">
        <v>1678.3395787239599</v>
      </c>
      <c r="Q200" s="48">
        <v>1862.0553299999999</v>
      </c>
      <c r="R200" s="3">
        <v>183.71575127604501</v>
      </c>
      <c r="S200" s="49">
        <v>1.1094628009759999</v>
      </c>
    </row>
    <row r="201" spans="1:19" ht="13.5" thickBot="1" x14ac:dyDescent="0.25">
      <c r="A201" s="50" t="s">
        <v>221</v>
      </c>
      <c r="B201" s="39">
        <v>1678.3395787239599</v>
      </c>
      <c r="C201" s="40">
        <v>139.86163156033001</v>
      </c>
      <c r="D201" s="4">
        <v>133.27128999999999</v>
      </c>
      <c r="E201" s="4">
        <v>165.98154</v>
      </c>
      <c r="F201" s="4">
        <v>146.67269999999999</v>
      </c>
      <c r="G201" s="4">
        <v>195.97371999999999</v>
      </c>
      <c r="H201" s="4">
        <v>156.21924000000001</v>
      </c>
      <c r="I201" s="4">
        <v>186.73576</v>
      </c>
      <c r="J201" s="4">
        <v>192.94561999999999</v>
      </c>
      <c r="K201" s="4">
        <v>148.60130000000001</v>
      </c>
      <c r="L201" s="4">
        <v>127.31918</v>
      </c>
      <c r="M201" s="4">
        <v>148.01085</v>
      </c>
      <c r="N201" s="4">
        <v>115.58168000000001</v>
      </c>
      <c r="O201" s="4">
        <v>144.74244999999999</v>
      </c>
      <c r="P201" s="4">
        <v>1678.3395787239599</v>
      </c>
      <c r="Q201" s="41">
        <v>1862.0553299999999</v>
      </c>
      <c r="R201" s="4">
        <v>183.71575127604501</v>
      </c>
      <c r="S201" s="42">
        <v>1.1094628009759999</v>
      </c>
    </row>
    <row r="202" spans="1:19" ht="13.5" thickBot="1" x14ac:dyDescent="0.25">
      <c r="A202" s="56"/>
      <c r="B202" s="39">
        <v>-4336.2353402549797</v>
      </c>
      <c r="C202" s="40">
        <v>-361.35294502124799</v>
      </c>
      <c r="D202" s="4">
        <v>-304.01021000000298</v>
      </c>
      <c r="E202" s="4">
        <v>529.31803999999204</v>
      </c>
      <c r="F202" s="4">
        <v>44.968330000004997</v>
      </c>
      <c r="G202" s="4">
        <v>644.79376000001002</v>
      </c>
      <c r="H202" s="4">
        <v>-328.36500000000001</v>
      </c>
      <c r="I202" s="4">
        <v>-123.97029999999</v>
      </c>
      <c r="J202" s="4">
        <v>354.22741000000002</v>
      </c>
      <c r="K202" s="4">
        <v>-70.345410000005003</v>
      </c>
      <c r="L202" s="4">
        <v>1482.7513300000101</v>
      </c>
      <c r="M202" s="4">
        <v>-84.055820000004005</v>
      </c>
      <c r="N202" s="4">
        <v>537.98076000000003</v>
      </c>
      <c r="O202" s="4">
        <v>271.42135000000098</v>
      </c>
      <c r="P202" s="4">
        <v>-4336.2353402549797</v>
      </c>
      <c r="Q202" s="41">
        <v>2954.7142400000098</v>
      </c>
      <c r="R202" s="4">
        <v>7290.94958025499</v>
      </c>
      <c r="S202" s="42">
        <v>-0.68140080234300004</v>
      </c>
    </row>
    <row r="203" spans="1:19" ht="13.5" thickBot="1" x14ac:dyDescent="0.25">
      <c r="A203" s="57" t="s">
        <v>222</v>
      </c>
      <c r="B203" s="58">
        <v>-4336.2353402549797</v>
      </c>
      <c r="C203" s="59">
        <v>-361.35294502124799</v>
      </c>
      <c r="D203" s="60">
        <v>-304.01021000000298</v>
      </c>
      <c r="E203" s="60">
        <v>529.31803999999204</v>
      </c>
      <c r="F203" s="60">
        <v>44.968330000004997</v>
      </c>
      <c r="G203" s="60">
        <v>644.79376000001002</v>
      </c>
      <c r="H203" s="60">
        <v>-328.36500000000001</v>
      </c>
      <c r="I203" s="60">
        <v>-123.97029999999</v>
      </c>
      <c r="J203" s="60">
        <v>354.22741000000002</v>
      </c>
      <c r="K203" s="60">
        <v>-70.345410000005003</v>
      </c>
      <c r="L203" s="60">
        <v>1482.7513300000101</v>
      </c>
      <c r="M203" s="60">
        <v>-84.055820000004005</v>
      </c>
      <c r="N203" s="60">
        <v>537.98076000000003</v>
      </c>
      <c r="O203" s="60">
        <v>271.42135000000098</v>
      </c>
      <c r="P203" s="61">
        <v>-4336.2353402549797</v>
      </c>
      <c r="Q203" s="62">
        <v>2954.7142400000098</v>
      </c>
      <c r="R203" s="61">
        <v>7290.94958025499</v>
      </c>
      <c r="S203" s="63">
        <v>-0.68140080234300004</v>
      </c>
    </row>
    <row r="204" spans="1:19" x14ac:dyDescent="0.2">
      <c r="A204" s="269">
        <v>43857</v>
      </c>
      <c r="B204" s="270"/>
      <c r="C204" s="270"/>
      <c r="D204" s="270"/>
      <c r="E204" s="270"/>
      <c r="F204" s="270"/>
      <c r="G204" s="270"/>
      <c r="H204" s="271">
        <v>1</v>
      </c>
      <c r="I204" s="270"/>
      <c r="J204" s="270"/>
      <c r="K204" s="270"/>
      <c r="L204" s="270"/>
      <c r="M204" s="270"/>
      <c r="N204" s="272">
        <v>0.51446758999999997</v>
      </c>
      <c r="O204" s="270"/>
      <c r="P204" s="270"/>
      <c r="Q204" s="270"/>
      <c r="R204" s="270"/>
      <c r="S204" s="270"/>
    </row>
  </sheetData>
  <mergeCells count="11">
    <mergeCell ref="A204:G204"/>
    <mergeCell ref="H204:M204"/>
    <mergeCell ref="N204:S204"/>
    <mergeCell ref="A1:S1"/>
    <mergeCell ref="A3:A4"/>
    <mergeCell ref="B3:B4"/>
    <mergeCell ref="C3:C4"/>
    <mergeCell ref="P3:P4"/>
    <mergeCell ref="Q3:Q4"/>
    <mergeCell ref="R3:R4"/>
    <mergeCell ref="S3:S4"/>
  </mergeCells>
  <pageMargins left="0.7" right="0.7" top="0.78740157499999996" bottom="0.78740157499999996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S112"/>
  <sheetViews>
    <sheetView workbookViewId="0">
      <selection sqref="A1:S1"/>
    </sheetView>
  </sheetViews>
  <sheetFormatPr defaultRowHeight="12.75" customHeight="1" x14ac:dyDescent="0.2"/>
  <cols>
    <col min="1" max="1" width="76.42578125" bestFit="1" customWidth="1"/>
    <col min="2" max="2" width="9" bestFit="1" customWidth="1"/>
    <col min="3" max="3" width="15.85546875" bestFit="1" customWidth="1"/>
    <col min="4" max="15" width="10.140625" bestFit="1" customWidth="1"/>
    <col min="16" max="16" width="25" bestFit="1" customWidth="1"/>
    <col min="17" max="17" width="10.140625" bestFit="1" customWidth="1"/>
    <col min="18" max="18" width="21.5703125" bestFit="1" customWidth="1"/>
    <col min="19" max="19" width="18.140625" bestFit="1" customWidth="1"/>
  </cols>
  <sheetData>
    <row r="1" spans="1:19" ht="21" customHeight="1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270"/>
      <c r="R1" s="270"/>
      <c r="S1" s="270"/>
    </row>
    <row r="2" spans="1:19" ht="13.5" thickBot="1" x14ac:dyDescent="0.25">
      <c r="A2" s="276" t="s">
        <v>239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277"/>
    </row>
    <row r="3" spans="1:19" ht="13.5" thickBot="1" x14ac:dyDescent="0.25">
      <c r="A3" s="288"/>
      <c r="B3" s="290" t="s">
        <v>33</v>
      </c>
      <c r="C3" s="292" t="s">
        <v>34</v>
      </c>
      <c r="D3" s="153" t="s">
        <v>35</v>
      </c>
      <c r="E3" s="153" t="s">
        <v>36</v>
      </c>
      <c r="F3" s="153" t="s">
        <v>37</v>
      </c>
      <c r="G3" s="153" t="s">
        <v>38</v>
      </c>
      <c r="H3" s="153" t="s">
        <v>268</v>
      </c>
      <c r="I3" s="153" t="s">
        <v>277</v>
      </c>
      <c r="J3" s="153" t="s">
        <v>280</v>
      </c>
      <c r="K3" s="153" t="s">
        <v>286</v>
      </c>
      <c r="L3" s="153" t="s">
        <v>290</v>
      </c>
      <c r="M3" s="153" t="s">
        <v>291</v>
      </c>
      <c r="N3" s="153" t="s">
        <v>292</v>
      </c>
      <c r="O3" s="153" t="s">
        <v>293</v>
      </c>
      <c r="P3" s="294" t="s">
        <v>39</v>
      </c>
      <c r="Q3" s="296" t="s">
        <v>40</v>
      </c>
      <c r="R3" s="294" t="s">
        <v>41</v>
      </c>
      <c r="S3" s="298" t="s">
        <v>42</v>
      </c>
    </row>
    <row r="4" spans="1:19" ht="13.5" thickBot="1" x14ac:dyDescent="0.25">
      <c r="A4" s="289"/>
      <c r="B4" s="291"/>
      <c r="C4" s="293"/>
      <c r="D4" s="154" t="s">
        <v>43</v>
      </c>
      <c r="E4" s="154" t="s">
        <v>43</v>
      </c>
      <c r="F4" s="154" t="s">
        <v>43</v>
      </c>
      <c r="G4" s="154" t="s">
        <v>43</v>
      </c>
      <c r="H4" s="154" t="s">
        <v>43</v>
      </c>
      <c r="I4" s="154" t="s">
        <v>43</v>
      </c>
      <c r="J4" s="154" t="s">
        <v>43</v>
      </c>
      <c r="K4" s="154" t="s">
        <v>43</v>
      </c>
      <c r="L4" s="154" t="s">
        <v>43</v>
      </c>
      <c r="M4" s="154" t="s">
        <v>43</v>
      </c>
      <c r="N4" s="154" t="s">
        <v>43</v>
      </c>
      <c r="O4" s="154" t="s">
        <v>43</v>
      </c>
      <c r="P4" s="295"/>
      <c r="Q4" s="297"/>
      <c r="R4" s="295"/>
      <c r="S4" s="299"/>
    </row>
    <row r="5" spans="1:19" ht="13.5" thickBot="1" x14ac:dyDescent="0.25">
      <c r="A5" s="38" t="s">
        <v>44</v>
      </c>
      <c r="B5" s="39">
        <v>3389.5274039670498</v>
      </c>
      <c r="C5" s="40">
        <v>282.46061699725402</v>
      </c>
      <c r="D5" s="4">
        <v>261.04703000000001</v>
      </c>
      <c r="E5" s="4">
        <v>177.90207000000001</v>
      </c>
      <c r="F5" s="4">
        <v>244.81165000000101</v>
      </c>
      <c r="G5" s="4">
        <v>233.71683000000101</v>
      </c>
      <c r="H5" s="4">
        <v>288.16269</v>
      </c>
      <c r="I5" s="4">
        <v>265.32463999999999</v>
      </c>
      <c r="J5" s="4">
        <v>421.49290999999999</v>
      </c>
      <c r="K5" s="4">
        <v>318.88565</v>
      </c>
      <c r="L5" s="4">
        <v>693.28740000000096</v>
      </c>
      <c r="M5" s="4">
        <v>271.84140000000099</v>
      </c>
      <c r="N5" s="4">
        <v>321.96775000000099</v>
      </c>
      <c r="O5" s="4">
        <v>331.29225000000201</v>
      </c>
      <c r="P5" s="4">
        <v>3389.5274039670498</v>
      </c>
      <c r="Q5" s="41">
        <v>3829.73227000001</v>
      </c>
      <c r="R5" s="4">
        <v>440.20486603295302</v>
      </c>
      <c r="S5" s="42">
        <v>1.1298720480960001</v>
      </c>
    </row>
    <row r="6" spans="1:19" ht="13.5" thickBot="1" x14ac:dyDescent="0.25">
      <c r="A6" s="43" t="s">
        <v>45</v>
      </c>
      <c r="B6" s="39">
        <v>49.537762594758</v>
      </c>
      <c r="C6" s="40">
        <v>4.128146882896</v>
      </c>
      <c r="D6" s="4">
        <v>3.6539799999999998</v>
      </c>
      <c r="E6" s="4">
        <v>0.58223000000000003</v>
      </c>
      <c r="F6" s="4">
        <v>0.70920000000000005</v>
      </c>
      <c r="G6" s="4">
        <v>0.90785000000000005</v>
      </c>
      <c r="H6" s="4">
        <v>37.165500000000002</v>
      </c>
      <c r="I6" s="4">
        <v>8.6794899999999995</v>
      </c>
      <c r="J6" s="4">
        <v>26.253039999999999</v>
      </c>
      <c r="K6" s="4">
        <v>49.621690000000001</v>
      </c>
      <c r="L6" s="4">
        <v>49.377679999999998</v>
      </c>
      <c r="M6" s="4">
        <v>9.2222600000000003</v>
      </c>
      <c r="N6" s="4">
        <v>5.5420499999999997</v>
      </c>
      <c r="O6" s="4">
        <v>3.5232100000000002</v>
      </c>
      <c r="P6" s="4">
        <v>49.537762594758</v>
      </c>
      <c r="Q6" s="41">
        <v>195.23818</v>
      </c>
      <c r="R6" s="4">
        <v>145.70041740524201</v>
      </c>
      <c r="S6" s="42">
        <v>3.941198991911</v>
      </c>
    </row>
    <row r="7" spans="1:19" ht="13.5" thickBot="1" x14ac:dyDescent="0.25">
      <c r="A7" s="44" t="s">
        <v>46</v>
      </c>
      <c r="B7" s="39">
        <v>49.537762594758</v>
      </c>
      <c r="C7" s="40">
        <v>4.128146882896</v>
      </c>
      <c r="D7" s="4">
        <v>3.6539799999999998</v>
      </c>
      <c r="E7" s="4">
        <v>0.58223000000000003</v>
      </c>
      <c r="F7" s="4">
        <v>0.70920000000000005</v>
      </c>
      <c r="G7" s="4">
        <v>0.90785000000000005</v>
      </c>
      <c r="H7" s="4">
        <v>37.165500000000002</v>
      </c>
      <c r="I7" s="4">
        <v>8.6794899999999995</v>
      </c>
      <c r="J7" s="4">
        <v>26.253039999999999</v>
      </c>
      <c r="K7" s="4">
        <v>49.621690000000001</v>
      </c>
      <c r="L7" s="4">
        <v>49.377679999999998</v>
      </c>
      <c r="M7" s="4">
        <v>9.2222600000000003</v>
      </c>
      <c r="N7" s="4">
        <v>5.5420499999999997</v>
      </c>
      <c r="O7" s="4">
        <v>3.5232100000000002</v>
      </c>
      <c r="P7" s="4">
        <v>49.537762594758</v>
      </c>
      <c r="Q7" s="41">
        <v>195.23818</v>
      </c>
      <c r="R7" s="4">
        <v>145.70041740524201</v>
      </c>
      <c r="S7" s="42">
        <v>3.941198991911</v>
      </c>
    </row>
    <row r="8" spans="1:19" ht="13.5" thickBot="1" x14ac:dyDescent="0.25">
      <c r="A8" s="45" t="s">
        <v>74</v>
      </c>
      <c r="B8" s="46">
        <v>47.026720686109002</v>
      </c>
      <c r="C8" s="47">
        <v>3.918893390509</v>
      </c>
      <c r="D8" s="3">
        <v>3.6539799999999998</v>
      </c>
      <c r="E8" s="3">
        <v>0.58223000000000003</v>
      </c>
      <c r="F8" s="3">
        <v>0.67201999999999995</v>
      </c>
      <c r="G8" s="3">
        <v>0.90785000000000005</v>
      </c>
      <c r="H8" s="3">
        <v>2.8752599999999999</v>
      </c>
      <c r="I8" s="3">
        <v>0.64309000000000005</v>
      </c>
      <c r="J8" s="3">
        <v>0.95943000000000001</v>
      </c>
      <c r="K8" s="3">
        <v>31.45232</v>
      </c>
      <c r="L8" s="3">
        <v>49.0655</v>
      </c>
      <c r="M8" s="3">
        <v>9.58826</v>
      </c>
      <c r="N8" s="3">
        <v>4.1190800000000003</v>
      </c>
      <c r="O8" s="3">
        <v>3.2896800000000002</v>
      </c>
      <c r="P8" s="3">
        <v>47.026720686109002</v>
      </c>
      <c r="Q8" s="48">
        <v>107.8087</v>
      </c>
      <c r="R8" s="3">
        <v>60.781979313891</v>
      </c>
      <c r="S8" s="49">
        <v>2.2924987842459998</v>
      </c>
    </row>
    <row r="9" spans="1:19" ht="13.5" thickBot="1" x14ac:dyDescent="0.25">
      <c r="A9" s="50" t="s">
        <v>75</v>
      </c>
      <c r="B9" s="39">
        <v>0</v>
      </c>
      <c r="C9" s="40">
        <v>0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0</v>
      </c>
      <c r="J9" s="4">
        <v>0</v>
      </c>
      <c r="K9" s="4">
        <v>25.85276</v>
      </c>
      <c r="L9" s="4">
        <v>5.6843418860808002E-14</v>
      </c>
      <c r="M9" s="4">
        <v>3.3879999999999999</v>
      </c>
      <c r="N9" s="4">
        <v>0</v>
      </c>
      <c r="O9" s="4">
        <v>0</v>
      </c>
      <c r="P9" s="4">
        <v>0</v>
      </c>
      <c r="Q9" s="41">
        <v>29.240760000000002</v>
      </c>
      <c r="R9" s="4">
        <v>29.240760000000002</v>
      </c>
      <c r="S9" s="51" t="s">
        <v>69</v>
      </c>
    </row>
    <row r="10" spans="1:19" ht="13.5" thickBot="1" x14ac:dyDescent="0.25">
      <c r="A10" s="50" t="s">
        <v>76</v>
      </c>
      <c r="B10" s="39">
        <v>1</v>
      </c>
      <c r="C10" s="40">
        <v>8.3333333332999998E-2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0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1</v>
      </c>
      <c r="Q10" s="41">
        <v>0</v>
      </c>
      <c r="R10" s="4">
        <v>-1</v>
      </c>
      <c r="S10" s="42">
        <v>0</v>
      </c>
    </row>
    <row r="11" spans="1:19" ht="13.5" thickBot="1" x14ac:dyDescent="0.25">
      <c r="A11" s="50" t="s">
        <v>78</v>
      </c>
      <c r="B11" s="39">
        <v>15.743602760978</v>
      </c>
      <c r="C11" s="40">
        <v>1.311966896748</v>
      </c>
      <c r="D11" s="4">
        <v>0.95028999999999997</v>
      </c>
      <c r="E11" s="4">
        <v>0.18956000000000001</v>
      </c>
      <c r="F11" s="4">
        <v>0.59101999999999999</v>
      </c>
      <c r="G11" s="4">
        <v>0.58115000000000006</v>
      </c>
      <c r="H11" s="4">
        <v>0.60158</v>
      </c>
      <c r="I11" s="4">
        <v>0.57725000000000004</v>
      </c>
      <c r="J11" s="4">
        <v>0.58472999999999997</v>
      </c>
      <c r="K11" s="4">
        <v>0.57801000000000002</v>
      </c>
      <c r="L11" s="4">
        <v>0</v>
      </c>
      <c r="M11" s="4">
        <v>6.1673400000000003</v>
      </c>
      <c r="N11" s="4">
        <v>1.3881600000000001</v>
      </c>
      <c r="O11" s="4">
        <v>1.9768300000000001</v>
      </c>
      <c r="P11" s="4">
        <v>15.743602760978</v>
      </c>
      <c r="Q11" s="41">
        <v>14.185919999999999</v>
      </c>
      <c r="R11" s="4">
        <v>-1.557682760978</v>
      </c>
      <c r="S11" s="42">
        <v>0.90105932011699996</v>
      </c>
    </row>
    <row r="12" spans="1:19" ht="13.5" thickBot="1" x14ac:dyDescent="0.25">
      <c r="A12" s="50" t="s">
        <v>79</v>
      </c>
      <c r="B12" s="39">
        <v>6.3905890214710004</v>
      </c>
      <c r="C12" s="40">
        <v>0.53254908512200005</v>
      </c>
      <c r="D12" s="4">
        <v>0</v>
      </c>
      <c r="E12" s="4">
        <v>0</v>
      </c>
      <c r="F12" s="4">
        <v>0</v>
      </c>
      <c r="G12" s="4">
        <v>0</v>
      </c>
      <c r="H12" s="4">
        <v>0</v>
      </c>
      <c r="I12" s="4">
        <v>0</v>
      </c>
      <c r="J12" s="4">
        <v>0</v>
      </c>
      <c r="K12" s="4">
        <v>0</v>
      </c>
      <c r="L12" s="4">
        <v>0</v>
      </c>
      <c r="M12" s="4">
        <v>0</v>
      </c>
      <c r="N12" s="4">
        <v>0</v>
      </c>
      <c r="O12" s="4">
        <v>0</v>
      </c>
      <c r="P12" s="4">
        <v>6.3905890214710004</v>
      </c>
      <c r="Q12" s="41">
        <v>0</v>
      </c>
      <c r="R12" s="4">
        <v>-6.3905890214710004</v>
      </c>
      <c r="S12" s="42">
        <v>0</v>
      </c>
    </row>
    <row r="13" spans="1:19" ht="13.5" thickBot="1" x14ac:dyDescent="0.25">
      <c r="A13" s="50" t="s">
        <v>294</v>
      </c>
      <c r="B13" s="39">
        <v>14.818412502484</v>
      </c>
      <c r="C13" s="40">
        <v>1.2348677085399999</v>
      </c>
      <c r="D13" s="4">
        <v>2.6230899999999999</v>
      </c>
      <c r="E13" s="4">
        <v>0.32669999999999999</v>
      </c>
      <c r="F13" s="4">
        <v>0</v>
      </c>
      <c r="G13" s="4">
        <v>0.32669999999999999</v>
      </c>
      <c r="H13" s="4">
        <v>2.2736800000000001</v>
      </c>
      <c r="I13" s="4">
        <v>0</v>
      </c>
      <c r="J13" s="4">
        <v>0.37469999999999998</v>
      </c>
      <c r="K13" s="4">
        <v>5.0215500000000004</v>
      </c>
      <c r="L13" s="4">
        <v>0</v>
      </c>
      <c r="M13" s="4">
        <v>0</v>
      </c>
      <c r="N13" s="4">
        <v>0.19117999999999999</v>
      </c>
      <c r="O13" s="4">
        <v>0</v>
      </c>
      <c r="P13" s="4">
        <v>14.818412502484</v>
      </c>
      <c r="Q13" s="41">
        <v>11.137600000000001</v>
      </c>
      <c r="R13" s="4">
        <v>-3.6808125024840002</v>
      </c>
      <c r="S13" s="42">
        <v>0.75160547718100001</v>
      </c>
    </row>
    <row r="14" spans="1:19" ht="13.5" thickBot="1" x14ac:dyDescent="0.25">
      <c r="A14" s="50" t="s">
        <v>295</v>
      </c>
      <c r="B14" s="39">
        <v>0</v>
      </c>
      <c r="C14" s="40">
        <v>0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49.0655</v>
      </c>
      <c r="M14" s="4">
        <v>0</v>
      </c>
      <c r="N14" s="4">
        <v>0</v>
      </c>
      <c r="O14" s="4">
        <v>0</v>
      </c>
      <c r="P14" s="4">
        <v>0</v>
      </c>
      <c r="Q14" s="41">
        <v>49.0655</v>
      </c>
      <c r="R14" s="4">
        <v>49.0655</v>
      </c>
      <c r="S14" s="51" t="s">
        <v>90</v>
      </c>
    </row>
    <row r="15" spans="1:19" ht="13.5" thickBot="1" x14ac:dyDescent="0.25">
      <c r="A15" s="50" t="s">
        <v>296</v>
      </c>
      <c r="B15" s="39">
        <v>0</v>
      </c>
      <c r="C15" s="40">
        <v>0</v>
      </c>
      <c r="D15" s="4">
        <v>0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2.2385000000000002</v>
      </c>
      <c r="O15" s="4">
        <v>0</v>
      </c>
      <c r="P15" s="4">
        <v>0</v>
      </c>
      <c r="Q15" s="41">
        <v>2.2385000000000002</v>
      </c>
      <c r="R15" s="4">
        <v>2.2385000000000002</v>
      </c>
      <c r="S15" s="51" t="s">
        <v>90</v>
      </c>
    </row>
    <row r="16" spans="1:19" ht="13.5" thickBot="1" x14ac:dyDescent="0.25">
      <c r="A16" s="50" t="s">
        <v>83</v>
      </c>
      <c r="B16" s="39">
        <v>9.0741164011750008</v>
      </c>
      <c r="C16" s="40">
        <v>0.75617636676400002</v>
      </c>
      <c r="D16" s="4">
        <v>8.0600000000000005E-2</v>
      </c>
      <c r="E16" s="4">
        <v>6.5970000000000001E-2</v>
      </c>
      <c r="F16" s="4">
        <v>8.1000000000000003E-2</v>
      </c>
      <c r="G16" s="4">
        <v>0</v>
      </c>
      <c r="H16" s="4">
        <v>0</v>
      </c>
      <c r="I16" s="4">
        <v>6.5839999999999996E-2</v>
      </c>
      <c r="J16" s="4">
        <v>0</v>
      </c>
      <c r="K16" s="4">
        <v>0</v>
      </c>
      <c r="L16" s="4">
        <v>0</v>
      </c>
      <c r="M16" s="4">
        <v>3.2919999999999998E-2</v>
      </c>
      <c r="N16" s="4">
        <v>0.30124000000000001</v>
      </c>
      <c r="O16" s="4">
        <v>1.3128500000000001</v>
      </c>
      <c r="P16" s="4">
        <v>9.0741164011750008</v>
      </c>
      <c r="Q16" s="41">
        <v>1.94042</v>
      </c>
      <c r="R16" s="4">
        <v>-7.1336964011740003</v>
      </c>
      <c r="S16" s="42">
        <v>0.21384120659299999</v>
      </c>
    </row>
    <row r="17" spans="1:19" ht="13.5" thickBot="1" x14ac:dyDescent="0.25">
      <c r="A17" s="45" t="s">
        <v>85</v>
      </c>
      <c r="B17" s="46">
        <v>0.19909686187600001</v>
      </c>
      <c r="C17" s="47">
        <v>1.6591405156000001E-2</v>
      </c>
      <c r="D17" s="3">
        <v>0</v>
      </c>
      <c r="E17" s="3">
        <v>0</v>
      </c>
      <c r="F17" s="3">
        <v>3.7179999999999998E-2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0.76229999999999998</v>
      </c>
      <c r="O17" s="3">
        <v>0</v>
      </c>
      <c r="P17" s="3">
        <v>0.19909686187600001</v>
      </c>
      <c r="Q17" s="48">
        <v>0.79947999999999997</v>
      </c>
      <c r="R17" s="3">
        <v>0.60038313812300004</v>
      </c>
      <c r="S17" s="49">
        <v>4.0155329042580004</v>
      </c>
    </row>
    <row r="18" spans="1:19" ht="13.5" thickBot="1" x14ac:dyDescent="0.25">
      <c r="A18" s="50" t="s">
        <v>89</v>
      </c>
      <c r="B18" s="39">
        <v>0</v>
      </c>
      <c r="C18" s="40">
        <v>0</v>
      </c>
      <c r="D18" s="4">
        <v>0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0.76229999999999998</v>
      </c>
      <c r="O18" s="4">
        <v>0</v>
      </c>
      <c r="P18" s="4">
        <v>0</v>
      </c>
      <c r="Q18" s="41">
        <v>0.76229999999999998</v>
      </c>
      <c r="R18" s="4">
        <v>0.76229999999999998</v>
      </c>
      <c r="S18" s="51" t="s">
        <v>90</v>
      </c>
    </row>
    <row r="19" spans="1:19" ht="13.5" thickBot="1" x14ac:dyDescent="0.25">
      <c r="A19" s="50" t="s">
        <v>91</v>
      </c>
      <c r="B19" s="39">
        <v>0.19909686187600001</v>
      </c>
      <c r="C19" s="40">
        <v>1.6591405156000001E-2</v>
      </c>
      <c r="D19" s="4">
        <v>0</v>
      </c>
      <c r="E19" s="4">
        <v>0</v>
      </c>
      <c r="F19" s="4">
        <v>3.7179999999999998E-2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0.19909686187600001</v>
      </c>
      <c r="Q19" s="41">
        <v>3.7179999999999998E-2</v>
      </c>
      <c r="R19" s="4">
        <v>-0.16191686187599999</v>
      </c>
      <c r="S19" s="42">
        <v>0.186743274854</v>
      </c>
    </row>
    <row r="20" spans="1:19" ht="13.5" thickBot="1" x14ac:dyDescent="0.25">
      <c r="A20" s="45" t="s">
        <v>92</v>
      </c>
      <c r="B20" s="46">
        <v>2.3119450467720002</v>
      </c>
      <c r="C20" s="47">
        <v>0.19266208723100001</v>
      </c>
      <c r="D20" s="3">
        <v>0</v>
      </c>
      <c r="E20" s="3">
        <v>0</v>
      </c>
      <c r="F20" s="3">
        <v>0</v>
      </c>
      <c r="G20" s="3">
        <v>0</v>
      </c>
      <c r="H20" s="3">
        <v>34.290239999999997</v>
      </c>
      <c r="I20" s="3">
        <v>8.0364000000000004</v>
      </c>
      <c r="J20" s="3">
        <v>25.293610000000001</v>
      </c>
      <c r="K20" s="3">
        <v>18.169370000000001</v>
      </c>
      <c r="L20" s="3">
        <v>0.31218000000000001</v>
      </c>
      <c r="M20" s="3">
        <v>-0.36599999999999999</v>
      </c>
      <c r="N20" s="3">
        <v>0.66066999999999998</v>
      </c>
      <c r="O20" s="3">
        <v>0.23352999999999999</v>
      </c>
      <c r="P20" s="3">
        <v>2.3119450467720002</v>
      </c>
      <c r="Q20" s="48">
        <v>86.63</v>
      </c>
      <c r="R20" s="3">
        <v>84.318054953227005</v>
      </c>
      <c r="S20" s="49">
        <v>37.470613811054001</v>
      </c>
    </row>
    <row r="21" spans="1:19" ht="13.5" thickBot="1" x14ac:dyDescent="0.25">
      <c r="A21" s="50" t="s">
        <v>271</v>
      </c>
      <c r="B21" s="39">
        <v>0</v>
      </c>
      <c r="C21" s="40">
        <v>0</v>
      </c>
      <c r="D21" s="4">
        <v>0</v>
      </c>
      <c r="E21" s="4">
        <v>0</v>
      </c>
      <c r="F21" s="4">
        <v>0</v>
      </c>
      <c r="G21" s="4">
        <v>0</v>
      </c>
      <c r="H21" s="4">
        <v>9.5102799999999998</v>
      </c>
      <c r="I21" s="4">
        <v>1.1850000000000001</v>
      </c>
      <c r="J21" s="4">
        <v>0</v>
      </c>
      <c r="K21" s="4">
        <v>7.1148100000000003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1">
        <v>17.810089999999999</v>
      </c>
      <c r="R21" s="4">
        <v>17.810089999999999</v>
      </c>
      <c r="S21" s="51" t="s">
        <v>90</v>
      </c>
    </row>
    <row r="22" spans="1:19" ht="13.5" thickBot="1" x14ac:dyDescent="0.25">
      <c r="A22" s="50" t="s">
        <v>93</v>
      </c>
      <c r="B22" s="39">
        <v>2.3119450467720002</v>
      </c>
      <c r="C22" s="40">
        <v>0.19266208723100001</v>
      </c>
      <c r="D22" s="4">
        <v>0</v>
      </c>
      <c r="E22" s="4">
        <v>0</v>
      </c>
      <c r="F22" s="4">
        <v>0</v>
      </c>
      <c r="G22" s="4">
        <v>0</v>
      </c>
      <c r="H22" s="4">
        <v>24.779959999999999</v>
      </c>
      <c r="I22" s="4">
        <v>6.8513999999999999</v>
      </c>
      <c r="J22" s="4">
        <v>25.293610000000001</v>
      </c>
      <c r="K22" s="4">
        <v>11.05456</v>
      </c>
      <c r="L22" s="4">
        <v>0.31218000000000001</v>
      </c>
      <c r="M22" s="4">
        <v>-0.36599999999999999</v>
      </c>
      <c r="N22" s="4">
        <v>0.66066999999999998</v>
      </c>
      <c r="O22" s="4">
        <v>0.23352999999999999</v>
      </c>
      <c r="P22" s="4">
        <v>2.3119450467720002</v>
      </c>
      <c r="Q22" s="41">
        <v>68.819909999999993</v>
      </c>
      <c r="R22" s="4">
        <v>66.507964953227003</v>
      </c>
      <c r="S22" s="42">
        <v>29.767104584110001</v>
      </c>
    </row>
    <row r="23" spans="1:19" ht="13.5" thickBot="1" x14ac:dyDescent="0.25">
      <c r="A23" s="52" t="s">
        <v>104</v>
      </c>
      <c r="B23" s="46">
        <v>133.079840985115</v>
      </c>
      <c r="C23" s="47">
        <v>11.089986748758999</v>
      </c>
      <c r="D23" s="3">
        <v>6.7515799999999997</v>
      </c>
      <c r="E23" s="3">
        <v>6.5828100000000003</v>
      </c>
      <c r="F23" s="3">
        <v>12.895759999999999</v>
      </c>
      <c r="G23" s="3">
        <v>7.9473900000000004</v>
      </c>
      <c r="H23" s="3">
        <v>9.1791699999999992</v>
      </c>
      <c r="I23" s="3">
        <v>5.67225</v>
      </c>
      <c r="J23" s="3">
        <v>6.4070900000000002</v>
      </c>
      <c r="K23" s="3">
        <v>5.3481500000000004</v>
      </c>
      <c r="L23" s="3">
        <v>20.06982</v>
      </c>
      <c r="M23" s="3">
        <v>12.94201</v>
      </c>
      <c r="N23" s="3">
        <v>5.09971</v>
      </c>
      <c r="O23" s="3">
        <v>22.977699999999999</v>
      </c>
      <c r="P23" s="3">
        <v>133.079840985115</v>
      </c>
      <c r="Q23" s="48">
        <v>121.87344</v>
      </c>
      <c r="R23" s="3">
        <v>-11.206400985115</v>
      </c>
      <c r="S23" s="49">
        <v>0.91579189678700001</v>
      </c>
    </row>
    <row r="24" spans="1:19" ht="13.5" thickBot="1" x14ac:dyDescent="0.25">
      <c r="A24" s="44" t="s">
        <v>105</v>
      </c>
      <c r="B24" s="39">
        <v>1.4105239248120001</v>
      </c>
      <c r="C24" s="40">
        <v>0.11754366040100001</v>
      </c>
      <c r="D24" s="4">
        <v>0</v>
      </c>
      <c r="E24" s="4">
        <v>0.77366999999999997</v>
      </c>
      <c r="F24" s="4">
        <v>2.3719999999999999</v>
      </c>
      <c r="G24" s="4">
        <v>1.0491900000000001</v>
      </c>
      <c r="H24" s="4">
        <v>0</v>
      </c>
      <c r="I24" s="4">
        <v>0.23685999999999999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1.4105239248120001</v>
      </c>
      <c r="Q24" s="41">
        <v>4.4317200000000003</v>
      </c>
      <c r="R24" s="4">
        <v>3.021196075187</v>
      </c>
      <c r="S24" s="42">
        <v>3.14189637059</v>
      </c>
    </row>
    <row r="25" spans="1:19" ht="13.5" thickBot="1" x14ac:dyDescent="0.25">
      <c r="A25" s="53" t="s">
        <v>106</v>
      </c>
      <c r="B25" s="39">
        <v>1.4105239248120001</v>
      </c>
      <c r="C25" s="40">
        <v>0.11754366040100001</v>
      </c>
      <c r="D25" s="4">
        <v>0</v>
      </c>
      <c r="E25" s="4">
        <v>0.77366999999999997</v>
      </c>
      <c r="F25" s="4">
        <v>2.3719999999999999</v>
      </c>
      <c r="G25" s="4">
        <v>1.0491900000000001</v>
      </c>
      <c r="H25" s="4">
        <v>0</v>
      </c>
      <c r="I25" s="4">
        <v>0.23685999999999999</v>
      </c>
      <c r="J25" s="4">
        <v>0</v>
      </c>
      <c r="K25" s="4">
        <v>0</v>
      </c>
      <c r="L25" s="4">
        <v>0</v>
      </c>
      <c r="M25" s="4">
        <v>0</v>
      </c>
      <c r="N25" s="4">
        <v>0</v>
      </c>
      <c r="O25" s="4">
        <v>0</v>
      </c>
      <c r="P25" s="4">
        <v>1.4105239248120001</v>
      </c>
      <c r="Q25" s="41">
        <v>4.4317200000000003</v>
      </c>
      <c r="R25" s="4">
        <v>3.021196075187</v>
      </c>
      <c r="S25" s="42">
        <v>3.14189637059</v>
      </c>
    </row>
    <row r="26" spans="1:19" ht="13.5" thickBot="1" x14ac:dyDescent="0.25">
      <c r="A26" s="50" t="s">
        <v>240</v>
      </c>
      <c r="B26" s="39">
        <v>0</v>
      </c>
      <c r="C26" s="40">
        <v>0</v>
      </c>
      <c r="D26" s="4">
        <v>0</v>
      </c>
      <c r="E26" s="4">
        <v>0</v>
      </c>
      <c r="F26" s="4">
        <v>2.3719999999999999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1">
        <v>2.3719999999999999</v>
      </c>
      <c r="R26" s="4">
        <v>2.3719999999999999</v>
      </c>
      <c r="S26" s="51" t="s">
        <v>90</v>
      </c>
    </row>
    <row r="27" spans="1:19" ht="13.5" thickBot="1" x14ac:dyDescent="0.25">
      <c r="A27" s="50" t="s">
        <v>109</v>
      </c>
      <c r="B27" s="39">
        <v>1.4105239248120001</v>
      </c>
      <c r="C27" s="40">
        <v>0.11754366040100001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1.4105239248120001</v>
      </c>
      <c r="Q27" s="41">
        <v>0</v>
      </c>
      <c r="R27" s="4">
        <v>-1.4105239248120001</v>
      </c>
      <c r="S27" s="42">
        <v>0</v>
      </c>
    </row>
    <row r="28" spans="1:19" ht="13.5" thickBot="1" x14ac:dyDescent="0.25">
      <c r="A28" s="50" t="s">
        <v>110</v>
      </c>
      <c r="B28" s="39">
        <v>0</v>
      </c>
      <c r="C28" s="40">
        <v>0</v>
      </c>
      <c r="D28" s="4">
        <v>0</v>
      </c>
      <c r="E28" s="4">
        <v>0.77366999999999997</v>
      </c>
      <c r="F28" s="4">
        <v>0</v>
      </c>
      <c r="G28" s="4">
        <v>1.0491900000000001</v>
      </c>
      <c r="H28" s="4">
        <v>0</v>
      </c>
      <c r="I28" s="4">
        <v>0.23685999999999999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1">
        <v>2.05972</v>
      </c>
      <c r="R28" s="4">
        <v>2.05972</v>
      </c>
      <c r="S28" s="51" t="s">
        <v>90</v>
      </c>
    </row>
    <row r="29" spans="1:19" ht="13.5" thickBot="1" x14ac:dyDescent="0.25">
      <c r="A29" s="54" t="s">
        <v>111</v>
      </c>
      <c r="B29" s="46">
        <v>0</v>
      </c>
      <c r="C29" s="47">
        <v>0</v>
      </c>
      <c r="D29" s="3">
        <v>0</v>
      </c>
      <c r="E29" s="3">
        <v>0.60499999999999998</v>
      </c>
      <c r="F29" s="3">
        <v>0</v>
      </c>
      <c r="G29" s="3">
        <v>7.8E-2</v>
      </c>
      <c r="H29" s="3">
        <v>0.61</v>
      </c>
      <c r="I29" s="3">
        <v>0</v>
      </c>
      <c r="J29" s="3">
        <v>0</v>
      </c>
      <c r="K29" s="3">
        <v>0</v>
      </c>
      <c r="L29" s="3">
        <v>0.61199999999999999</v>
      </c>
      <c r="M29" s="3">
        <v>9.1660000000000004</v>
      </c>
      <c r="N29" s="3">
        <v>1.4610000000000001</v>
      </c>
      <c r="O29" s="3">
        <v>0</v>
      </c>
      <c r="P29" s="3">
        <v>0</v>
      </c>
      <c r="Q29" s="48">
        <v>12.532</v>
      </c>
      <c r="R29" s="3">
        <v>12.532</v>
      </c>
      <c r="S29" s="55" t="s">
        <v>69</v>
      </c>
    </row>
    <row r="30" spans="1:19" ht="13.5" thickBot="1" x14ac:dyDescent="0.25">
      <c r="A30" s="45" t="s">
        <v>112</v>
      </c>
      <c r="B30" s="46">
        <v>0</v>
      </c>
      <c r="C30" s="47">
        <v>0</v>
      </c>
      <c r="D30" s="3">
        <v>0</v>
      </c>
      <c r="E30" s="3">
        <v>0.60499999999999998</v>
      </c>
      <c r="F30" s="3">
        <v>0</v>
      </c>
      <c r="G30" s="3">
        <v>7.8E-2</v>
      </c>
      <c r="H30" s="3">
        <v>0.61</v>
      </c>
      <c r="I30" s="3">
        <v>0</v>
      </c>
      <c r="J30" s="3">
        <v>0</v>
      </c>
      <c r="K30" s="3">
        <v>0</v>
      </c>
      <c r="L30" s="3">
        <v>0.61199999999999999</v>
      </c>
      <c r="M30" s="3">
        <v>0.218</v>
      </c>
      <c r="N30" s="3">
        <v>1.4610000000000001</v>
      </c>
      <c r="O30" s="3">
        <v>0</v>
      </c>
      <c r="P30" s="3">
        <v>0</v>
      </c>
      <c r="Q30" s="48">
        <v>3.5840000000000001</v>
      </c>
      <c r="R30" s="3">
        <v>3.5840000000000001</v>
      </c>
      <c r="S30" s="55" t="s">
        <v>69</v>
      </c>
    </row>
    <row r="31" spans="1:19" ht="13.5" thickBot="1" x14ac:dyDescent="0.25">
      <c r="A31" s="50" t="s">
        <v>113</v>
      </c>
      <c r="B31" s="39">
        <v>0</v>
      </c>
      <c r="C31" s="40">
        <v>0</v>
      </c>
      <c r="D31" s="4">
        <v>0</v>
      </c>
      <c r="E31" s="4">
        <v>0.60499999999999998</v>
      </c>
      <c r="F31" s="4">
        <v>0</v>
      </c>
      <c r="G31" s="4">
        <v>7.8E-2</v>
      </c>
      <c r="H31" s="4">
        <v>0.61</v>
      </c>
      <c r="I31" s="4">
        <v>0</v>
      </c>
      <c r="J31" s="4">
        <v>0</v>
      </c>
      <c r="K31" s="4">
        <v>0</v>
      </c>
      <c r="L31" s="4">
        <v>0.61199999999999999</v>
      </c>
      <c r="M31" s="4">
        <v>0.218</v>
      </c>
      <c r="N31" s="4">
        <v>1.4610000000000001</v>
      </c>
      <c r="O31" s="4">
        <v>0</v>
      </c>
      <c r="P31" s="4">
        <v>0</v>
      </c>
      <c r="Q31" s="41">
        <v>3.5840000000000001</v>
      </c>
      <c r="R31" s="4">
        <v>3.5840000000000001</v>
      </c>
      <c r="S31" s="51" t="s">
        <v>69</v>
      </c>
    </row>
    <row r="32" spans="1:19" ht="13.5" thickBot="1" x14ac:dyDescent="0.25">
      <c r="A32" s="45" t="s">
        <v>114</v>
      </c>
      <c r="B32" s="46">
        <v>0</v>
      </c>
      <c r="C32" s="47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0</v>
      </c>
      <c r="L32" s="3">
        <v>0</v>
      </c>
      <c r="M32" s="3">
        <v>8.9480000000000004</v>
      </c>
      <c r="N32" s="3">
        <v>0</v>
      </c>
      <c r="O32" s="3">
        <v>0</v>
      </c>
      <c r="P32" s="3">
        <v>0</v>
      </c>
      <c r="Q32" s="48">
        <v>8.9480000000000004</v>
      </c>
      <c r="R32" s="3">
        <v>8.9480000000000004</v>
      </c>
      <c r="S32" s="55" t="s">
        <v>69</v>
      </c>
    </row>
    <row r="33" spans="1:19" ht="13.5" thickBot="1" x14ac:dyDescent="0.25">
      <c r="A33" s="50" t="s">
        <v>278</v>
      </c>
      <c r="B33" s="39">
        <v>0</v>
      </c>
      <c r="C33" s="40">
        <v>0</v>
      </c>
      <c r="D33" s="4">
        <v>0</v>
      </c>
      <c r="E33" s="4">
        <v>0</v>
      </c>
      <c r="F33" s="4">
        <v>0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8.9480000000000004</v>
      </c>
      <c r="N33" s="4">
        <v>0</v>
      </c>
      <c r="O33" s="4">
        <v>0</v>
      </c>
      <c r="P33" s="4">
        <v>0</v>
      </c>
      <c r="Q33" s="41">
        <v>8.9480000000000004</v>
      </c>
      <c r="R33" s="4">
        <v>8.9480000000000004</v>
      </c>
      <c r="S33" s="51" t="s">
        <v>69</v>
      </c>
    </row>
    <row r="34" spans="1:19" ht="13.5" thickBot="1" x14ac:dyDescent="0.25">
      <c r="A34" s="44" t="s">
        <v>116</v>
      </c>
      <c r="B34" s="39">
        <v>131.669317060303</v>
      </c>
      <c r="C34" s="40">
        <v>10.972443088358</v>
      </c>
      <c r="D34" s="4">
        <v>6.7515799999999997</v>
      </c>
      <c r="E34" s="4">
        <v>5.2041399999999998</v>
      </c>
      <c r="F34" s="4">
        <v>10.523759999999999</v>
      </c>
      <c r="G34" s="4">
        <v>6.8201999999999998</v>
      </c>
      <c r="H34" s="4">
        <v>8.5691699999999997</v>
      </c>
      <c r="I34" s="4">
        <v>5.4353899999999999</v>
      </c>
      <c r="J34" s="4">
        <v>6.4070900000000002</v>
      </c>
      <c r="K34" s="4">
        <v>5.3481500000000004</v>
      </c>
      <c r="L34" s="4">
        <v>19.457820000000002</v>
      </c>
      <c r="M34" s="4">
        <v>3.7760099999999999</v>
      </c>
      <c r="N34" s="4">
        <v>3.6387100000000001</v>
      </c>
      <c r="O34" s="4">
        <v>22.977699999999999</v>
      </c>
      <c r="P34" s="4">
        <v>131.669317060303</v>
      </c>
      <c r="Q34" s="41">
        <v>104.90971999999999</v>
      </c>
      <c r="R34" s="4">
        <v>-26.759597060301999</v>
      </c>
      <c r="S34" s="42">
        <v>0.796766644972</v>
      </c>
    </row>
    <row r="35" spans="1:19" ht="13.5" thickBot="1" x14ac:dyDescent="0.25">
      <c r="A35" s="45" t="s">
        <v>117</v>
      </c>
      <c r="B35" s="46">
        <v>22.128622111729001</v>
      </c>
      <c r="C35" s="47">
        <v>1.844051842644</v>
      </c>
      <c r="D35" s="3">
        <v>1.4928699999999999</v>
      </c>
      <c r="E35" s="3">
        <v>1.2954300000000001</v>
      </c>
      <c r="F35" s="3">
        <v>1.5990800000000001</v>
      </c>
      <c r="G35" s="3">
        <v>1.7364200000000001</v>
      </c>
      <c r="H35" s="3">
        <v>1.81009</v>
      </c>
      <c r="I35" s="3">
        <v>1.7016100000000001</v>
      </c>
      <c r="J35" s="3">
        <v>1.32331</v>
      </c>
      <c r="K35" s="3">
        <v>1.6143700000000001</v>
      </c>
      <c r="L35" s="3">
        <v>1.5164200000000001</v>
      </c>
      <c r="M35" s="3">
        <v>1.1871700000000001</v>
      </c>
      <c r="N35" s="3">
        <v>1.3081400000000001</v>
      </c>
      <c r="O35" s="3">
        <v>1.2471399999999999</v>
      </c>
      <c r="P35" s="3">
        <v>22.128622111729001</v>
      </c>
      <c r="Q35" s="48">
        <v>17.832049999999999</v>
      </c>
      <c r="R35" s="3">
        <v>-4.2965721117289997</v>
      </c>
      <c r="S35" s="49">
        <v>0.80583643707899999</v>
      </c>
    </row>
    <row r="36" spans="1:19" ht="13.5" thickBot="1" x14ac:dyDescent="0.25">
      <c r="A36" s="50" t="s">
        <v>241</v>
      </c>
      <c r="B36" s="39">
        <v>9.7654138655609994</v>
      </c>
      <c r="C36" s="40">
        <v>0.81378448879599996</v>
      </c>
      <c r="D36" s="4">
        <v>0.97929999999999995</v>
      </c>
      <c r="E36" s="4">
        <v>0.8548</v>
      </c>
      <c r="F36" s="4">
        <v>1.0418000000000001</v>
      </c>
      <c r="G36" s="4">
        <v>1.2035</v>
      </c>
      <c r="H36" s="4">
        <v>1.0024</v>
      </c>
      <c r="I36" s="4">
        <v>0.93100000000000005</v>
      </c>
      <c r="J36" s="4">
        <v>0.72199999999999998</v>
      </c>
      <c r="K36" s="4">
        <v>0.93420000000000003</v>
      </c>
      <c r="L36" s="4">
        <v>0.92530000000000001</v>
      </c>
      <c r="M36" s="4">
        <v>0.69920000000000004</v>
      </c>
      <c r="N36" s="4">
        <v>0.85240000000000005</v>
      </c>
      <c r="O36" s="4">
        <v>0.60040000000000004</v>
      </c>
      <c r="P36" s="4">
        <v>9.7654138655609994</v>
      </c>
      <c r="Q36" s="41">
        <v>10.7463</v>
      </c>
      <c r="R36" s="4">
        <v>0.98088613443799999</v>
      </c>
      <c r="S36" s="42">
        <v>1.1004449118020001</v>
      </c>
    </row>
    <row r="37" spans="1:19" ht="13.5" thickBot="1" x14ac:dyDescent="0.25">
      <c r="A37" s="50" t="s">
        <v>118</v>
      </c>
      <c r="B37" s="39">
        <v>12.363208246168</v>
      </c>
      <c r="C37" s="40">
        <v>1.030267353847</v>
      </c>
      <c r="D37" s="4">
        <v>0.51356999999999997</v>
      </c>
      <c r="E37" s="4">
        <v>0.44063000000000002</v>
      </c>
      <c r="F37" s="4">
        <v>0.55728</v>
      </c>
      <c r="G37" s="4">
        <v>0.53291999999999995</v>
      </c>
      <c r="H37" s="4">
        <v>0.80769000000000002</v>
      </c>
      <c r="I37" s="4">
        <v>0.77061000000000002</v>
      </c>
      <c r="J37" s="4">
        <v>0.60131000000000001</v>
      </c>
      <c r="K37" s="4">
        <v>0.68017000000000005</v>
      </c>
      <c r="L37" s="4">
        <v>0.59111999999999998</v>
      </c>
      <c r="M37" s="4">
        <v>0.48797000000000001</v>
      </c>
      <c r="N37" s="4">
        <v>0.45573999999999998</v>
      </c>
      <c r="O37" s="4">
        <v>0.64673999999999998</v>
      </c>
      <c r="P37" s="4">
        <v>12.363208246168</v>
      </c>
      <c r="Q37" s="41">
        <v>7.08575</v>
      </c>
      <c r="R37" s="4">
        <v>-5.277458246168</v>
      </c>
      <c r="S37" s="42">
        <v>0.573131978278</v>
      </c>
    </row>
    <row r="38" spans="1:19" ht="13.5" thickBot="1" x14ac:dyDescent="0.25">
      <c r="A38" s="45" t="s">
        <v>119</v>
      </c>
      <c r="B38" s="46">
        <v>5.6788732394360002</v>
      </c>
      <c r="C38" s="47">
        <v>0.47323943661899998</v>
      </c>
      <c r="D38" s="3">
        <v>1.35</v>
      </c>
      <c r="E38" s="3">
        <v>0</v>
      </c>
      <c r="F38" s="3">
        <v>0</v>
      </c>
      <c r="G38" s="3">
        <v>1.35</v>
      </c>
      <c r="H38" s="3">
        <v>0</v>
      </c>
      <c r="I38" s="3">
        <v>0</v>
      </c>
      <c r="J38" s="3">
        <v>1.35</v>
      </c>
      <c r="K38" s="3">
        <v>0</v>
      </c>
      <c r="L38" s="3">
        <v>0</v>
      </c>
      <c r="M38" s="3">
        <v>0.54</v>
      </c>
      <c r="N38" s="3">
        <v>0</v>
      </c>
      <c r="O38" s="3">
        <v>0</v>
      </c>
      <c r="P38" s="3">
        <v>5.6788732394360002</v>
      </c>
      <c r="Q38" s="48">
        <v>4.59</v>
      </c>
      <c r="R38" s="3">
        <v>-1.0888732394359999</v>
      </c>
      <c r="S38" s="49">
        <v>0.80825892857100001</v>
      </c>
    </row>
    <row r="39" spans="1:19" ht="13.5" thickBot="1" x14ac:dyDescent="0.25">
      <c r="A39" s="50" t="s">
        <v>120</v>
      </c>
      <c r="B39" s="39">
        <v>5.6788732394360002</v>
      </c>
      <c r="C39" s="40">
        <v>0.47323943661899998</v>
      </c>
      <c r="D39" s="4">
        <v>1.35</v>
      </c>
      <c r="E39" s="4">
        <v>0</v>
      </c>
      <c r="F39" s="4">
        <v>0</v>
      </c>
      <c r="G39" s="4">
        <v>1.35</v>
      </c>
      <c r="H39" s="4">
        <v>0</v>
      </c>
      <c r="I39" s="4">
        <v>0</v>
      </c>
      <c r="J39" s="4">
        <v>1.35</v>
      </c>
      <c r="K39" s="4">
        <v>0</v>
      </c>
      <c r="L39" s="4">
        <v>0</v>
      </c>
      <c r="M39" s="4">
        <v>0.54</v>
      </c>
      <c r="N39" s="4">
        <v>0</v>
      </c>
      <c r="O39" s="4">
        <v>0</v>
      </c>
      <c r="P39" s="4">
        <v>5.6788732394360002</v>
      </c>
      <c r="Q39" s="41">
        <v>4.59</v>
      </c>
      <c r="R39" s="4">
        <v>-1.0888732394359999</v>
      </c>
      <c r="S39" s="42">
        <v>0.80825892857100001</v>
      </c>
    </row>
    <row r="40" spans="1:19" ht="13.5" thickBot="1" x14ac:dyDescent="0.25">
      <c r="A40" s="45" t="s">
        <v>122</v>
      </c>
      <c r="B40" s="46">
        <v>63.861821709136002</v>
      </c>
      <c r="C40" s="47">
        <v>5.3218184757609999</v>
      </c>
      <c r="D40" s="3">
        <v>3.9087100000000001</v>
      </c>
      <c r="E40" s="3">
        <v>3.9087100000000001</v>
      </c>
      <c r="F40" s="3">
        <v>3.7337799999999999</v>
      </c>
      <c r="G40" s="3">
        <v>3.7337799999999999</v>
      </c>
      <c r="H40" s="3">
        <v>3.7337799999999999</v>
      </c>
      <c r="I40" s="3">
        <v>3.7337799999999999</v>
      </c>
      <c r="J40" s="3">
        <v>3.7337799999999999</v>
      </c>
      <c r="K40" s="3">
        <v>3.7337799999999999</v>
      </c>
      <c r="L40" s="3">
        <v>3.3319000000000001</v>
      </c>
      <c r="M40" s="3">
        <v>2.0488400000000002</v>
      </c>
      <c r="N40" s="3">
        <v>2.3305699999999998</v>
      </c>
      <c r="O40" s="3">
        <v>2.3305600000000002</v>
      </c>
      <c r="P40" s="3">
        <v>63.861821709136002</v>
      </c>
      <c r="Q40" s="48">
        <v>40.261969999999998</v>
      </c>
      <c r="R40" s="3">
        <v>-23.599851709136001</v>
      </c>
      <c r="S40" s="49">
        <v>0.63045445498499997</v>
      </c>
    </row>
    <row r="41" spans="1:19" ht="13.5" thickBot="1" x14ac:dyDescent="0.25">
      <c r="A41" s="50" t="s">
        <v>123</v>
      </c>
      <c r="B41" s="39">
        <v>44.548348322541003</v>
      </c>
      <c r="C41" s="40">
        <v>3.7123623602109999</v>
      </c>
      <c r="D41" s="4">
        <v>3.3037100000000001</v>
      </c>
      <c r="E41" s="4">
        <v>3.3037100000000001</v>
      </c>
      <c r="F41" s="4">
        <v>3.7337799999999999</v>
      </c>
      <c r="G41" s="4">
        <v>3.7337799999999999</v>
      </c>
      <c r="H41" s="4">
        <v>3.7337799999999999</v>
      </c>
      <c r="I41" s="4">
        <v>3.7337799999999999</v>
      </c>
      <c r="J41" s="4">
        <v>3.7337799999999999</v>
      </c>
      <c r="K41" s="4">
        <v>3.7337799999999999</v>
      </c>
      <c r="L41" s="4">
        <v>1.00132</v>
      </c>
      <c r="M41" s="4">
        <v>0</v>
      </c>
      <c r="N41" s="4">
        <v>1.0000000000000001E-5</v>
      </c>
      <c r="O41" s="4">
        <v>0</v>
      </c>
      <c r="P41" s="4">
        <v>44.548348322541003</v>
      </c>
      <c r="Q41" s="41">
        <v>30.011430000000001</v>
      </c>
      <c r="R41" s="4">
        <v>-14.536918322541</v>
      </c>
      <c r="S41" s="42">
        <v>0.67368221561599995</v>
      </c>
    </row>
    <row r="42" spans="1:19" ht="13.5" thickBot="1" x14ac:dyDescent="0.25">
      <c r="A42" s="50" t="s">
        <v>124</v>
      </c>
      <c r="B42" s="39">
        <v>18.719413980654</v>
      </c>
      <c r="C42" s="40">
        <v>1.5599511650540001</v>
      </c>
      <c r="D42" s="4">
        <v>0.60499999999999998</v>
      </c>
      <c r="E42" s="4">
        <v>0.60499999999999998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2.3305799999999999</v>
      </c>
      <c r="M42" s="4">
        <v>2.0488400000000002</v>
      </c>
      <c r="N42" s="4">
        <v>2.3305600000000002</v>
      </c>
      <c r="O42" s="4">
        <v>2.3305600000000002</v>
      </c>
      <c r="P42" s="4">
        <v>18.719413980654</v>
      </c>
      <c r="Q42" s="41">
        <v>10.250540000000001</v>
      </c>
      <c r="R42" s="4">
        <v>-8.4688739806539992</v>
      </c>
      <c r="S42" s="42">
        <v>0.54758872316100005</v>
      </c>
    </row>
    <row r="43" spans="1:19" ht="13.5" thickBot="1" x14ac:dyDescent="0.25">
      <c r="A43" s="50" t="s">
        <v>125</v>
      </c>
      <c r="B43" s="39">
        <v>0.59405940593999995</v>
      </c>
      <c r="C43" s="40">
        <v>4.9504950494999998E-2</v>
      </c>
      <c r="D43" s="4">
        <v>0</v>
      </c>
      <c r="E43" s="4">
        <v>0</v>
      </c>
      <c r="F43" s="4">
        <v>0</v>
      </c>
      <c r="G43" s="4">
        <v>0</v>
      </c>
      <c r="H43" s="4">
        <v>0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0</v>
      </c>
      <c r="P43" s="4">
        <v>0.59405940593999995</v>
      </c>
      <c r="Q43" s="41">
        <v>0</v>
      </c>
      <c r="R43" s="4">
        <v>-0.59405940593999995</v>
      </c>
      <c r="S43" s="42">
        <v>0</v>
      </c>
    </row>
    <row r="44" spans="1:19" ht="13.5" thickBot="1" x14ac:dyDescent="0.25">
      <c r="A44" s="45" t="s">
        <v>127</v>
      </c>
      <c r="B44" s="46">
        <v>40</v>
      </c>
      <c r="C44" s="47">
        <v>3.333333333333</v>
      </c>
      <c r="D44" s="3">
        <v>0</v>
      </c>
      <c r="E44" s="3">
        <v>0</v>
      </c>
      <c r="F44" s="3">
        <v>2.42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  <c r="O44" s="3">
        <v>0</v>
      </c>
      <c r="P44" s="3">
        <v>40</v>
      </c>
      <c r="Q44" s="48">
        <v>2.42</v>
      </c>
      <c r="R44" s="3">
        <v>-37.579999999999004</v>
      </c>
      <c r="S44" s="49">
        <v>6.0499999999999998E-2</v>
      </c>
    </row>
    <row r="45" spans="1:19" ht="13.5" thickBot="1" x14ac:dyDescent="0.25">
      <c r="A45" s="50" t="s">
        <v>128</v>
      </c>
      <c r="B45" s="39">
        <v>40</v>
      </c>
      <c r="C45" s="40">
        <v>3.333333333333</v>
      </c>
      <c r="D45" s="4">
        <v>0</v>
      </c>
      <c r="E45" s="4">
        <v>0</v>
      </c>
      <c r="F45" s="4">
        <v>2.42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40</v>
      </c>
      <c r="Q45" s="41">
        <v>2.42</v>
      </c>
      <c r="R45" s="4">
        <v>-37.579999999999004</v>
      </c>
      <c r="S45" s="42">
        <v>6.0499999999999998E-2</v>
      </c>
    </row>
    <row r="46" spans="1:19" ht="13.5" thickBot="1" x14ac:dyDescent="0.25">
      <c r="A46" s="45" t="s">
        <v>242</v>
      </c>
      <c r="B46" s="46">
        <v>0</v>
      </c>
      <c r="C46" s="47">
        <v>0</v>
      </c>
      <c r="D46" s="3">
        <v>0</v>
      </c>
      <c r="E46" s="3">
        <v>0</v>
      </c>
      <c r="F46" s="3">
        <v>2.7709000000000001</v>
      </c>
      <c r="G46" s="3">
        <v>0</v>
      </c>
      <c r="H46" s="3">
        <v>3.0253000000000001</v>
      </c>
      <c r="I46" s="3">
        <v>0</v>
      </c>
      <c r="J46" s="3">
        <v>0</v>
      </c>
      <c r="K46" s="3">
        <v>0</v>
      </c>
      <c r="L46" s="3">
        <v>14.609500000000001</v>
      </c>
      <c r="M46" s="3">
        <v>0</v>
      </c>
      <c r="N46" s="3">
        <v>0</v>
      </c>
      <c r="O46" s="3">
        <v>19.399999999999999</v>
      </c>
      <c r="P46" s="3">
        <v>0</v>
      </c>
      <c r="Q46" s="48">
        <v>39.805700000000002</v>
      </c>
      <c r="R46" s="3">
        <v>39.805700000000002</v>
      </c>
      <c r="S46" s="55" t="s">
        <v>69</v>
      </c>
    </row>
    <row r="47" spans="1:19" ht="13.5" thickBot="1" x14ac:dyDescent="0.25">
      <c r="A47" s="50" t="s">
        <v>314</v>
      </c>
      <c r="B47" s="39">
        <v>0</v>
      </c>
      <c r="C47" s="40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14.609500000000001</v>
      </c>
      <c r="M47" s="4">
        <v>0</v>
      </c>
      <c r="N47" s="4">
        <v>0</v>
      </c>
      <c r="O47" s="4">
        <v>0</v>
      </c>
      <c r="P47" s="4">
        <v>0</v>
      </c>
      <c r="Q47" s="41">
        <v>14.609500000000001</v>
      </c>
      <c r="R47" s="4">
        <v>14.609500000000001</v>
      </c>
      <c r="S47" s="51" t="s">
        <v>90</v>
      </c>
    </row>
    <row r="48" spans="1:19" ht="13.5" thickBot="1" x14ac:dyDescent="0.25">
      <c r="A48" s="50" t="s">
        <v>243</v>
      </c>
      <c r="B48" s="39">
        <v>0</v>
      </c>
      <c r="C48" s="40">
        <v>0</v>
      </c>
      <c r="D48" s="4">
        <v>0</v>
      </c>
      <c r="E48" s="4">
        <v>0</v>
      </c>
      <c r="F48" s="4">
        <v>2.7709000000000001</v>
      </c>
      <c r="G48" s="4">
        <v>0</v>
      </c>
      <c r="H48" s="4">
        <v>3.0253000000000001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19.399999999999999</v>
      </c>
      <c r="P48" s="4">
        <v>0</v>
      </c>
      <c r="Q48" s="41">
        <v>25.196200000000001</v>
      </c>
      <c r="R48" s="4">
        <v>25.196200000000001</v>
      </c>
      <c r="S48" s="51" t="s">
        <v>69</v>
      </c>
    </row>
    <row r="49" spans="1:19" ht="13.5" thickBot="1" x14ac:dyDescent="0.25">
      <c r="A49" s="43" t="s">
        <v>134</v>
      </c>
      <c r="B49" s="39">
        <v>3168.9029999999898</v>
      </c>
      <c r="C49" s="40">
        <v>264.07524999999902</v>
      </c>
      <c r="D49" s="4">
        <v>247.46046999999999</v>
      </c>
      <c r="E49" s="4">
        <v>167.32603</v>
      </c>
      <c r="F49" s="4">
        <v>227.19069000000101</v>
      </c>
      <c r="G49" s="4">
        <v>219.89559000000099</v>
      </c>
      <c r="H49" s="4">
        <v>238.30202</v>
      </c>
      <c r="I49" s="4">
        <v>247.95689999999999</v>
      </c>
      <c r="J49" s="4">
        <v>386.42178000000001</v>
      </c>
      <c r="K49" s="4">
        <v>249.89365000000001</v>
      </c>
      <c r="L49" s="4">
        <v>245.23599000000101</v>
      </c>
      <c r="M49" s="4">
        <v>245.28713000000101</v>
      </c>
      <c r="N49" s="4">
        <v>303.03299000000101</v>
      </c>
      <c r="O49" s="4">
        <v>286.99935000000102</v>
      </c>
      <c r="P49" s="4">
        <v>3168.9029999999898</v>
      </c>
      <c r="Q49" s="41">
        <v>3065.0025900000101</v>
      </c>
      <c r="R49" s="4">
        <v>-103.900409999988</v>
      </c>
      <c r="S49" s="42">
        <v>0.967212499088</v>
      </c>
    </row>
    <row r="50" spans="1:19" ht="13.5" thickBot="1" x14ac:dyDescent="0.25">
      <c r="A50" s="54" t="s">
        <v>135</v>
      </c>
      <c r="B50" s="46">
        <v>2331.5429999999901</v>
      </c>
      <c r="C50" s="47">
        <v>194.29524999999899</v>
      </c>
      <c r="D50" s="3">
        <v>181.95500000000001</v>
      </c>
      <c r="E50" s="3">
        <v>125.458</v>
      </c>
      <c r="F50" s="3">
        <v>167.05199999999999</v>
      </c>
      <c r="G50" s="3">
        <v>161.68800000000101</v>
      </c>
      <c r="H50" s="3">
        <v>175.22300000000001</v>
      </c>
      <c r="I50" s="3">
        <v>182.322</v>
      </c>
      <c r="J50" s="3">
        <v>284.13299999999998</v>
      </c>
      <c r="K50" s="3">
        <v>183.744</v>
      </c>
      <c r="L50" s="3">
        <v>180.322</v>
      </c>
      <c r="M50" s="3">
        <v>180.358000000001</v>
      </c>
      <c r="N50" s="3">
        <v>222.81800000000001</v>
      </c>
      <c r="O50" s="3">
        <v>211.030000000001</v>
      </c>
      <c r="P50" s="3">
        <v>2331.5429999999901</v>
      </c>
      <c r="Q50" s="48">
        <v>2256.1030000000001</v>
      </c>
      <c r="R50" s="3">
        <v>-75.439999999988999</v>
      </c>
      <c r="S50" s="49">
        <v>0.96764374493600003</v>
      </c>
    </row>
    <row r="51" spans="1:19" ht="13.5" thickBot="1" x14ac:dyDescent="0.25">
      <c r="A51" s="45" t="s">
        <v>136</v>
      </c>
      <c r="B51" s="46">
        <v>2325.99999999999</v>
      </c>
      <c r="C51" s="47">
        <v>193.833333333333</v>
      </c>
      <c r="D51" s="3">
        <v>181.95500000000001</v>
      </c>
      <c r="E51" s="3">
        <v>115.761</v>
      </c>
      <c r="F51" s="3">
        <v>167.05199999999999</v>
      </c>
      <c r="G51" s="3">
        <v>161.68800000000101</v>
      </c>
      <c r="H51" s="3">
        <v>175.22300000000001</v>
      </c>
      <c r="I51" s="3">
        <v>182.322</v>
      </c>
      <c r="J51" s="3">
        <v>284.13299999999998</v>
      </c>
      <c r="K51" s="3">
        <v>183.744</v>
      </c>
      <c r="L51" s="3">
        <v>180.322</v>
      </c>
      <c r="M51" s="3">
        <v>180.358000000001</v>
      </c>
      <c r="N51" s="3">
        <v>222.81800000000001</v>
      </c>
      <c r="O51" s="3">
        <v>211.030000000001</v>
      </c>
      <c r="P51" s="3">
        <v>2325.99999999999</v>
      </c>
      <c r="Q51" s="48">
        <v>2246.4059999999999</v>
      </c>
      <c r="R51" s="3">
        <v>-79.593999999988995</v>
      </c>
      <c r="S51" s="49">
        <v>0.96578073946599996</v>
      </c>
    </row>
    <row r="52" spans="1:19" ht="13.5" thickBot="1" x14ac:dyDescent="0.25">
      <c r="A52" s="50" t="s">
        <v>137</v>
      </c>
      <c r="B52" s="39">
        <v>2325.99999999999</v>
      </c>
      <c r="C52" s="40">
        <v>193.833333333333</v>
      </c>
      <c r="D52" s="4">
        <v>181.95500000000001</v>
      </c>
      <c r="E52" s="4">
        <v>115.761</v>
      </c>
      <c r="F52" s="4">
        <v>167.05199999999999</v>
      </c>
      <c r="G52" s="4">
        <v>161.68800000000101</v>
      </c>
      <c r="H52" s="4">
        <v>175.22300000000001</v>
      </c>
      <c r="I52" s="4">
        <v>182.322</v>
      </c>
      <c r="J52" s="4">
        <v>284.13299999999998</v>
      </c>
      <c r="K52" s="4">
        <v>183.744</v>
      </c>
      <c r="L52" s="4">
        <v>180.322</v>
      </c>
      <c r="M52" s="4">
        <v>180.358000000001</v>
      </c>
      <c r="N52" s="4">
        <v>222.81800000000001</v>
      </c>
      <c r="O52" s="4">
        <v>211.030000000001</v>
      </c>
      <c r="P52" s="4">
        <v>2325.99999999999</v>
      </c>
      <c r="Q52" s="41">
        <v>2246.4059999999999</v>
      </c>
      <c r="R52" s="4">
        <v>-79.593999999988995</v>
      </c>
      <c r="S52" s="42">
        <v>0.96578073946599996</v>
      </c>
    </row>
    <row r="53" spans="1:19" ht="13.5" thickBot="1" x14ac:dyDescent="0.25">
      <c r="A53" s="45" t="s">
        <v>140</v>
      </c>
      <c r="B53" s="46">
        <v>5.5430000000000001</v>
      </c>
      <c r="C53" s="47">
        <v>0.46191666666600001</v>
      </c>
      <c r="D53" s="3">
        <v>0</v>
      </c>
      <c r="E53" s="3">
        <v>9.6969999999999992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3">
        <v>0</v>
      </c>
      <c r="O53" s="3">
        <v>0</v>
      </c>
      <c r="P53" s="3">
        <v>5.5430000000000001</v>
      </c>
      <c r="Q53" s="48">
        <v>9.6969999999999992</v>
      </c>
      <c r="R53" s="3">
        <v>4.1539999999999999</v>
      </c>
      <c r="S53" s="49">
        <v>1.749413674905</v>
      </c>
    </row>
    <row r="54" spans="1:19" ht="13.5" thickBot="1" x14ac:dyDescent="0.25">
      <c r="A54" s="50" t="s">
        <v>141</v>
      </c>
      <c r="B54" s="39">
        <v>5.5430000000000001</v>
      </c>
      <c r="C54" s="40">
        <v>0.46191666666600001</v>
      </c>
      <c r="D54" s="4">
        <v>0</v>
      </c>
      <c r="E54" s="4">
        <v>9.6969999999999992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5.5430000000000001</v>
      </c>
      <c r="Q54" s="41">
        <v>9.6969999999999992</v>
      </c>
      <c r="R54" s="4">
        <v>4.1539999999999999</v>
      </c>
      <c r="S54" s="42">
        <v>1.749413674905</v>
      </c>
    </row>
    <row r="55" spans="1:19" ht="13.5" thickBot="1" x14ac:dyDescent="0.25">
      <c r="A55" s="44" t="s">
        <v>144</v>
      </c>
      <c r="B55" s="39">
        <v>790.84</v>
      </c>
      <c r="C55" s="40">
        <v>65.903333333332995</v>
      </c>
      <c r="D55" s="4">
        <v>61.864899999999999</v>
      </c>
      <c r="E55" s="4">
        <v>39.358249999999998</v>
      </c>
      <c r="F55" s="4">
        <v>56.796999999999997</v>
      </c>
      <c r="G55" s="4">
        <v>54.972999999999999</v>
      </c>
      <c r="H55" s="4">
        <v>59.575749999999999</v>
      </c>
      <c r="I55" s="4">
        <v>61.9895</v>
      </c>
      <c r="J55" s="4">
        <v>96.605249999999998</v>
      </c>
      <c r="K55" s="4">
        <v>62.473999999999997</v>
      </c>
      <c r="L55" s="4">
        <v>61.308500000000002</v>
      </c>
      <c r="M55" s="4">
        <v>61.320500000000003</v>
      </c>
      <c r="N55" s="4">
        <v>75.758499999999998</v>
      </c>
      <c r="O55" s="4">
        <v>71.749499999999998</v>
      </c>
      <c r="P55" s="4">
        <v>790.84</v>
      </c>
      <c r="Q55" s="41">
        <v>763.77465000000097</v>
      </c>
      <c r="R55" s="4">
        <v>-27.065349999997999</v>
      </c>
      <c r="S55" s="42">
        <v>0.96577645288500003</v>
      </c>
    </row>
    <row r="56" spans="1:19" ht="13.5" thickBot="1" x14ac:dyDescent="0.25">
      <c r="A56" s="45" t="s">
        <v>145</v>
      </c>
      <c r="B56" s="46">
        <v>209.340000000001</v>
      </c>
      <c r="C56" s="47">
        <v>17.445</v>
      </c>
      <c r="D56" s="3">
        <v>16.376149999999999</v>
      </c>
      <c r="E56" s="3">
        <v>10.417999999999999</v>
      </c>
      <c r="F56" s="3">
        <v>15.034000000000001</v>
      </c>
      <c r="G56" s="3">
        <v>14.551</v>
      </c>
      <c r="H56" s="3">
        <v>15.77</v>
      </c>
      <c r="I56" s="3">
        <v>16.408999999999999</v>
      </c>
      <c r="J56" s="3">
        <v>25.571999999999999</v>
      </c>
      <c r="K56" s="3">
        <v>16.538</v>
      </c>
      <c r="L56" s="3">
        <v>16.228000000000002</v>
      </c>
      <c r="M56" s="3">
        <v>16.231000000000002</v>
      </c>
      <c r="N56" s="3">
        <v>20.053999999999998</v>
      </c>
      <c r="O56" s="3">
        <v>18.992000000000001</v>
      </c>
      <c r="P56" s="3">
        <v>209.340000000001</v>
      </c>
      <c r="Q56" s="48">
        <v>202.17314999999999</v>
      </c>
      <c r="R56" s="3">
        <v>-7.1668500000000002</v>
      </c>
      <c r="S56" s="49">
        <v>0.96576454571500003</v>
      </c>
    </row>
    <row r="57" spans="1:19" ht="13.5" thickBot="1" x14ac:dyDescent="0.25">
      <c r="A57" s="50" t="s">
        <v>146</v>
      </c>
      <c r="B57" s="39">
        <v>209.340000000001</v>
      </c>
      <c r="C57" s="40">
        <v>17.445</v>
      </c>
      <c r="D57" s="4">
        <v>16.376149999999999</v>
      </c>
      <c r="E57" s="4">
        <v>10.417999999999999</v>
      </c>
      <c r="F57" s="4">
        <v>15.034000000000001</v>
      </c>
      <c r="G57" s="4">
        <v>14.551</v>
      </c>
      <c r="H57" s="4">
        <v>15.77</v>
      </c>
      <c r="I57" s="4">
        <v>16.408999999999999</v>
      </c>
      <c r="J57" s="4">
        <v>25.571999999999999</v>
      </c>
      <c r="K57" s="4">
        <v>16.538</v>
      </c>
      <c r="L57" s="4">
        <v>16.228000000000002</v>
      </c>
      <c r="M57" s="4">
        <v>16.231000000000002</v>
      </c>
      <c r="N57" s="4">
        <v>20.053999999999998</v>
      </c>
      <c r="O57" s="4">
        <v>18.992000000000001</v>
      </c>
      <c r="P57" s="4">
        <v>209.340000000001</v>
      </c>
      <c r="Q57" s="41">
        <v>202.17314999999999</v>
      </c>
      <c r="R57" s="4">
        <v>-7.1668500000000002</v>
      </c>
      <c r="S57" s="42">
        <v>0.96576454571500003</v>
      </c>
    </row>
    <row r="58" spans="1:19" ht="13.5" thickBot="1" x14ac:dyDescent="0.25">
      <c r="A58" s="45" t="s">
        <v>147</v>
      </c>
      <c r="B58" s="46">
        <v>581.49999999999898</v>
      </c>
      <c r="C58" s="47">
        <v>48.458333333333002</v>
      </c>
      <c r="D58" s="3">
        <v>45.488750000000003</v>
      </c>
      <c r="E58" s="3">
        <v>28.940249999999999</v>
      </c>
      <c r="F58" s="3">
        <v>41.762999999999998</v>
      </c>
      <c r="G58" s="3">
        <v>40.421999999999997</v>
      </c>
      <c r="H58" s="3">
        <v>43.805750000000003</v>
      </c>
      <c r="I58" s="3">
        <v>45.580500000000001</v>
      </c>
      <c r="J58" s="3">
        <v>71.033249999999995</v>
      </c>
      <c r="K58" s="3">
        <v>45.936</v>
      </c>
      <c r="L58" s="3">
        <v>45.080500000000001</v>
      </c>
      <c r="M58" s="3">
        <v>45.089500000000001</v>
      </c>
      <c r="N58" s="3">
        <v>55.704500000000003</v>
      </c>
      <c r="O58" s="3">
        <v>52.7575</v>
      </c>
      <c r="P58" s="3">
        <v>581.49999999999898</v>
      </c>
      <c r="Q58" s="48">
        <v>561.60150000000101</v>
      </c>
      <c r="R58" s="3">
        <v>-19.898499999997998</v>
      </c>
      <c r="S58" s="49">
        <v>0.96578073946599996</v>
      </c>
    </row>
    <row r="59" spans="1:19" ht="13.5" thickBot="1" x14ac:dyDescent="0.25">
      <c r="A59" s="50" t="s">
        <v>148</v>
      </c>
      <c r="B59" s="39">
        <v>581.49999999999898</v>
      </c>
      <c r="C59" s="40">
        <v>48.458333333333002</v>
      </c>
      <c r="D59" s="4">
        <v>45.488750000000003</v>
      </c>
      <c r="E59" s="4">
        <v>28.940249999999999</v>
      </c>
      <c r="F59" s="4">
        <v>41.762999999999998</v>
      </c>
      <c r="G59" s="4">
        <v>40.421999999999997</v>
      </c>
      <c r="H59" s="4">
        <v>43.805750000000003</v>
      </c>
      <c r="I59" s="4">
        <v>45.580500000000001</v>
      </c>
      <c r="J59" s="4">
        <v>71.033249999999995</v>
      </c>
      <c r="K59" s="4">
        <v>45.936</v>
      </c>
      <c r="L59" s="4">
        <v>45.080500000000001</v>
      </c>
      <c r="M59" s="4">
        <v>45.089500000000001</v>
      </c>
      <c r="N59" s="4">
        <v>55.704500000000003</v>
      </c>
      <c r="O59" s="4">
        <v>52.7575</v>
      </c>
      <c r="P59" s="4">
        <v>581.49999999999898</v>
      </c>
      <c r="Q59" s="41">
        <v>561.60150000000101</v>
      </c>
      <c r="R59" s="4">
        <v>-19.898499999997998</v>
      </c>
      <c r="S59" s="42">
        <v>0.96578073946599996</v>
      </c>
    </row>
    <row r="60" spans="1:19" ht="13.5" thickBot="1" x14ac:dyDescent="0.25">
      <c r="A60" s="44" t="s">
        <v>149</v>
      </c>
      <c r="B60" s="39">
        <v>46.52</v>
      </c>
      <c r="C60" s="40">
        <v>3.8766666666659999</v>
      </c>
      <c r="D60" s="4">
        <v>3.6405699999999999</v>
      </c>
      <c r="E60" s="4">
        <v>2.5097800000000001</v>
      </c>
      <c r="F60" s="4">
        <v>3.3416899999999998</v>
      </c>
      <c r="G60" s="4">
        <v>3.2345899999999999</v>
      </c>
      <c r="H60" s="4">
        <v>3.5032700000000001</v>
      </c>
      <c r="I60" s="4">
        <v>3.6454</v>
      </c>
      <c r="J60" s="4">
        <v>5.6835300000000002</v>
      </c>
      <c r="K60" s="4">
        <v>3.6756500000000001</v>
      </c>
      <c r="L60" s="4">
        <v>3.6054900000000001</v>
      </c>
      <c r="M60" s="4">
        <v>3.6086299999999998</v>
      </c>
      <c r="N60" s="4">
        <v>4.4564899999999996</v>
      </c>
      <c r="O60" s="4">
        <v>4.2198500000000001</v>
      </c>
      <c r="P60" s="4">
        <v>46.52</v>
      </c>
      <c r="Q60" s="41">
        <v>45.124940000000002</v>
      </c>
      <c r="R60" s="4">
        <v>-1.39506</v>
      </c>
      <c r="S60" s="42">
        <v>0.97001160790999996</v>
      </c>
    </row>
    <row r="61" spans="1:19" ht="13.5" thickBot="1" x14ac:dyDescent="0.25">
      <c r="A61" s="45" t="s">
        <v>150</v>
      </c>
      <c r="B61" s="46">
        <v>46.52</v>
      </c>
      <c r="C61" s="47">
        <v>3.8766666666659999</v>
      </c>
      <c r="D61" s="3">
        <v>3.6405699999999999</v>
      </c>
      <c r="E61" s="3">
        <v>2.5097800000000001</v>
      </c>
      <c r="F61" s="3">
        <v>3.3416899999999998</v>
      </c>
      <c r="G61" s="3">
        <v>3.2345899999999999</v>
      </c>
      <c r="H61" s="3">
        <v>3.5032700000000001</v>
      </c>
      <c r="I61" s="3">
        <v>3.6454</v>
      </c>
      <c r="J61" s="3">
        <v>5.6835300000000002</v>
      </c>
      <c r="K61" s="3">
        <v>3.6756500000000001</v>
      </c>
      <c r="L61" s="3">
        <v>3.6054900000000001</v>
      </c>
      <c r="M61" s="3">
        <v>3.6086299999999998</v>
      </c>
      <c r="N61" s="3">
        <v>4.4564899999999996</v>
      </c>
      <c r="O61" s="3">
        <v>4.2198500000000001</v>
      </c>
      <c r="P61" s="3">
        <v>46.52</v>
      </c>
      <c r="Q61" s="48">
        <v>45.124940000000002</v>
      </c>
      <c r="R61" s="3">
        <v>-1.39506</v>
      </c>
      <c r="S61" s="49">
        <v>0.97001160790999996</v>
      </c>
    </row>
    <row r="62" spans="1:19" ht="13.5" thickBot="1" x14ac:dyDescent="0.25">
      <c r="A62" s="50" t="s">
        <v>151</v>
      </c>
      <c r="B62" s="39">
        <v>46.52</v>
      </c>
      <c r="C62" s="40">
        <v>3.8766666666659999</v>
      </c>
      <c r="D62" s="4">
        <v>3.6405699999999999</v>
      </c>
      <c r="E62" s="4">
        <v>2.5097800000000001</v>
      </c>
      <c r="F62" s="4">
        <v>3.3416899999999998</v>
      </c>
      <c r="G62" s="4">
        <v>3.2345899999999999</v>
      </c>
      <c r="H62" s="4">
        <v>3.5032700000000001</v>
      </c>
      <c r="I62" s="4">
        <v>3.6454</v>
      </c>
      <c r="J62" s="4">
        <v>5.6835300000000002</v>
      </c>
      <c r="K62" s="4">
        <v>3.6756500000000001</v>
      </c>
      <c r="L62" s="4">
        <v>3.6054900000000001</v>
      </c>
      <c r="M62" s="4">
        <v>3.6086299999999998</v>
      </c>
      <c r="N62" s="4">
        <v>4.4564899999999996</v>
      </c>
      <c r="O62" s="4">
        <v>4.2198500000000001</v>
      </c>
      <c r="P62" s="4">
        <v>46.52</v>
      </c>
      <c r="Q62" s="41">
        <v>45.124940000000002</v>
      </c>
      <c r="R62" s="4">
        <v>-1.39506</v>
      </c>
      <c r="S62" s="42">
        <v>0.97001160790999996</v>
      </c>
    </row>
    <row r="63" spans="1:19" ht="13.5" thickBot="1" x14ac:dyDescent="0.25">
      <c r="A63" s="43" t="s">
        <v>152</v>
      </c>
      <c r="B63" s="39">
        <v>8.3176486244980001</v>
      </c>
      <c r="C63" s="40">
        <v>0.69313738537400005</v>
      </c>
      <c r="D63" s="4">
        <v>0.77</v>
      </c>
      <c r="E63" s="4">
        <v>1</v>
      </c>
      <c r="F63" s="4">
        <v>1.605</v>
      </c>
      <c r="G63" s="4">
        <v>2.5550000000000002</v>
      </c>
      <c r="H63" s="4">
        <v>1.105</v>
      </c>
      <c r="I63" s="4">
        <v>0.60499999999999998</v>
      </c>
      <c r="J63" s="4">
        <v>0</v>
      </c>
      <c r="K63" s="4">
        <v>0</v>
      </c>
      <c r="L63" s="4">
        <v>0.3</v>
      </c>
      <c r="M63" s="4">
        <v>1.9790000000000001</v>
      </c>
      <c r="N63" s="4">
        <v>1.405</v>
      </c>
      <c r="O63" s="4">
        <v>0.60499999999999998</v>
      </c>
      <c r="P63" s="4">
        <v>8.3176486244980001</v>
      </c>
      <c r="Q63" s="41">
        <v>11.929</v>
      </c>
      <c r="R63" s="4">
        <v>3.611351375501</v>
      </c>
      <c r="S63" s="42">
        <v>1.4341793622850001</v>
      </c>
    </row>
    <row r="64" spans="1:19" ht="13.5" thickBot="1" x14ac:dyDescent="0.25">
      <c r="A64" s="44" t="s">
        <v>153</v>
      </c>
      <c r="B64" s="39">
        <v>8.3176486244980001</v>
      </c>
      <c r="C64" s="40">
        <v>0.69313738537400005</v>
      </c>
      <c r="D64" s="4">
        <v>0.77</v>
      </c>
      <c r="E64" s="4">
        <v>1</v>
      </c>
      <c r="F64" s="4">
        <v>1.605</v>
      </c>
      <c r="G64" s="4">
        <v>2.5550000000000002</v>
      </c>
      <c r="H64" s="4">
        <v>1.105</v>
      </c>
      <c r="I64" s="4">
        <v>0.60499999999999998</v>
      </c>
      <c r="J64" s="4">
        <v>0</v>
      </c>
      <c r="K64" s="4">
        <v>0</v>
      </c>
      <c r="L64" s="4">
        <v>0.3</v>
      </c>
      <c r="M64" s="4">
        <v>1.9790000000000001</v>
      </c>
      <c r="N64" s="4">
        <v>1.405</v>
      </c>
      <c r="O64" s="4">
        <v>0.60499999999999998</v>
      </c>
      <c r="P64" s="4">
        <v>8.3176486244980001</v>
      </c>
      <c r="Q64" s="41">
        <v>11.929</v>
      </c>
      <c r="R64" s="4">
        <v>3.611351375501</v>
      </c>
      <c r="S64" s="42">
        <v>1.4341793622850001</v>
      </c>
    </row>
    <row r="65" spans="1:19" ht="13.5" thickBot="1" x14ac:dyDescent="0.25">
      <c r="A65" s="45" t="s">
        <v>154</v>
      </c>
      <c r="B65" s="46">
        <v>0</v>
      </c>
      <c r="C65" s="47">
        <v>0</v>
      </c>
      <c r="D65" s="3">
        <v>0.77</v>
      </c>
      <c r="E65" s="3">
        <v>0</v>
      </c>
      <c r="F65" s="3">
        <v>0.60499999999999998</v>
      </c>
      <c r="G65" s="3">
        <v>0.60499999999999998</v>
      </c>
      <c r="H65" s="3">
        <v>0.60499999999999998</v>
      </c>
      <c r="I65" s="3">
        <v>0.60499999999999998</v>
      </c>
      <c r="J65" s="3">
        <v>0</v>
      </c>
      <c r="K65" s="3">
        <v>0</v>
      </c>
      <c r="L65" s="3">
        <v>0</v>
      </c>
      <c r="M65" s="3">
        <v>1.21</v>
      </c>
      <c r="N65" s="3">
        <v>0.60499999999999998</v>
      </c>
      <c r="O65" s="3">
        <v>0.60499999999999998</v>
      </c>
      <c r="P65" s="3">
        <v>0</v>
      </c>
      <c r="Q65" s="48">
        <v>5.61</v>
      </c>
      <c r="R65" s="3">
        <v>5.61</v>
      </c>
      <c r="S65" s="55" t="s">
        <v>69</v>
      </c>
    </row>
    <row r="66" spans="1:19" ht="13.5" thickBot="1" x14ac:dyDescent="0.25">
      <c r="A66" s="50" t="s">
        <v>303</v>
      </c>
      <c r="B66" s="39">
        <v>0</v>
      </c>
      <c r="C66" s="40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0.60499999999999998</v>
      </c>
      <c r="P66" s="4">
        <v>0</v>
      </c>
      <c r="Q66" s="41">
        <v>0.60499999999999998</v>
      </c>
      <c r="R66" s="4">
        <v>0.60499999999999998</v>
      </c>
      <c r="S66" s="51" t="s">
        <v>90</v>
      </c>
    </row>
    <row r="67" spans="1:19" ht="13.5" thickBot="1" x14ac:dyDescent="0.25">
      <c r="A67" s="50" t="s">
        <v>244</v>
      </c>
      <c r="B67" s="39">
        <v>0</v>
      </c>
      <c r="C67" s="40">
        <v>0</v>
      </c>
      <c r="D67" s="4">
        <v>0</v>
      </c>
      <c r="E67" s="4">
        <v>0</v>
      </c>
      <c r="F67" s="4">
        <v>0.60499999999999998</v>
      </c>
      <c r="G67" s="4">
        <v>0.60499999999999998</v>
      </c>
      <c r="H67" s="4">
        <v>0.60499999999999998</v>
      </c>
      <c r="I67" s="4">
        <v>0.60499999999999998</v>
      </c>
      <c r="J67" s="4">
        <v>0</v>
      </c>
      <c r="K67" s="4">
        <v>0</v>
      </c>
      <c r="L67" s="4">
        <v>0</v>
      </c>
      <c r="M67" s="4">
        <v>1.21</v>
      </c>
      <c r="N67" s="4">
        <v>0.60499999999999998</v>
      </c>
      <c r="O67" s="4">
        <v>0</v>
      </c>
      <c r="P67" s="4">
        <v>0</v>
      </c>
      <c r="Q67" s="41">
        <v>4.2350000000000003</v>
      </c>
      <c r="R67" s="4">
        <v>4.2350000000000003</v>
      </c>
      <c r="S67" s="51" t="s">
        <v>69</v>
      </c>
    </row>
    <row r="68" spans="1:19" ht="13.5" thickBot="1" x14ac:dyDescent="0.25">
      <c r="A68" s="50" t="s">
        <v>156</v>
      </c>
      <c r="B68" s="39">
        <v>0</v>
      </c>
      <c r="C68" s="40">
        <v>0</v>
      </c>
      <c r="D68" s="4">
        <v>0.77</v>
      </c>
      <c r="E68" s="4">
        <v>0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1">
        <v>0.77</v>
      </c>
      <c r="R68" s="4">
        <v>0.77</v>
      </c>
      <c r="S68" s="51" t="s">
        <v>90</v>
      </c>
    </row>
    <row r="69" spans="1:19" ht="13.5" thickBot="1" x14ac:dyDescent="0.25">
      <c r="A69" s="53" t="s">
        <v>158</v>
      </c>
      <c r="B69" s="39">
        <v>8.3176486244980001</v>
      </c>
      <c r="C69" s="40">
        <v>0.69313738537400005</v>
      </c>
      <c r="D69" s="4">
        <v>0</v>
      </c>
      <c r="E69" s="4">
        <v>1</v>
      </c>
      <c r="F69" s="4">
        <v>1</v>
      </c>
      <c r="G69" s="4">
        <v>1.95</v>
      </c>
      <c r="H69" s="4">
        <v>0.5</v>
      </c>
      <c r="I69" s="4">
        <v>0</v>
      </c>
      <c r="J69" s="4">
        <v>0</v>
      </c>
      <c r="K69" s="4">
        <v>0</v>
      </c>
      <c r="L69" s="4">
        <v>0.3</v>
      </c>
      <c r="M69" s="4">
        <v>0</v>
      </c>
      <c r="N69" s="4">
        <v>0.8</v>
      </c>
      <c r="O69" s="4">
        <v>0</v>
      </c>
      <c r="P69" s="4">
        <v>8.3176486244980001</v>
      </c>
      <c r="Q69" s="41">
        <v>5.55</v>
      </c>
      <c r="R69" s="4">
        <v>-2.7676486244979999</v>
      </c>
      <c r="S69" s="42">
        <v>0.66725588571399996</v>
      </c>
    </row>
    <row r="70" spans="1:19" ht="13.5" thickBot="1" x14ac:dyDescent="0.25">
      <c r="A70" s="50" t="s">
        <v>159</v>
      </c>
      <c r="B70" s="39">
        <v>8.3176486244980001</v>
      </c>
      <c r="C70" s="40">
        <v>0.69313738537400005</v>
      </c>
      <c r="D70" s="4">
        <v>0</v>
      </c>
      <c r="E70" s="4">
        <v>1</v>
      </c>
      <c r="F70" s="4">
        <v>1</v>
      </c>
      <c r="G70" s="4">
        <v>1.95</v>
      </c>
      <c r="H70" s="4">
        <v>0.5</v>
      </c>
      <c r="I70" s="4">
        <v>0</v>
      </c>
      <c r="J70" s="4">
        <v>0</v>
      </c>
      <c r="K70" s="4">
        <v>0</v>
      </c>
      <c r="L70" s="4">
        <v>0.3</v>
      </c>
      <c r="M70" s="4">
        <v>0</v>
      </c>
      <c r="N70" s="4">
        <v>0.8</v>
      </c>
      <c r="O70" s="4">
        <v>0</v>
      </c>
      <c r="P70" s="4">
        <v>8.3176486244980001</v>
      </c>
      <c r="Q70" s="41">
        <v>5.55</v>
      </c>
      <c r="R70" s="4">
        <v>-2.7676486244979999</v>
      </c>
      <c r="S70" s="42">
        <v>0.66725588571399996</v>
      </c>
    </row>
    <row r="71" spans="1:19" ht="13.5" thickBot="1" x14ac:dyDescent="0.25">
      <c r="A71" s="53" t="s">
        <v>304</v>
      </c>
      <c r="B71" s="39">
        <v>0</v>
      </c>
      <c r="C71" s="40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0</v>
      </c>
      <c r="M71" s="4">
        <v>0.76900000000000002</v>
      </c>
      <c r="N71" s="4">
        <v>0</v>
      </c>
      <c r="O71" s="4">
        <v>0</v>
      </c>
      <c r="P71" s="4">
        <v>0</v>
      </c>
      <c r="Q71" s="41">
        <v>0.76900000000000002</v>
      </c>
      <c r="R71" s="4">
        <v>0.76900000000000002</v>
      </c>
      <c r="S71" s="51" t="s">
        <v>69</v>
      </c>
    </row>
    <row r="72" spans="1:19" ht="13.5" thickBot="1" x14ac:dyDescent="0.25">
      <c r="A72" s="50" t="s">
        <v>305</v>
      </c>
      <c r="B72" s="39">
        <v>0</v>
      </c>
      <c r="C72" s="40">
        <v>0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  <c r="I72" s="4">
        <v>0</v>
      </c>
      <c r="J72" s="4">
        <v>0</v>
      </c>
      <c r="K72" s="4">
        <v>0</v>
      </c>
      <c r="L72" s="4">
        <v>0</v>
      </c>
      <c r="M72" s="4">
        <v>0.76900000000000002</v>
      </c>
      <c r="N72" s="4">
        <v>0</v>
      </c>
      <c r="O72" s="4">
        <v>0</v>
      </c>
      <c r="P72" s="4">
        <v>0</v>
      </c>
      <c r="Q72" s="41">
        <v>0.76900000000000002</v>
      </c>
      <c r="R72" s="4">
        <v>0.76900000000000002</v>
      </c>
      <c r="S72" s="51" t="s">
        <v>69</v>
      </c>
    </row>
    <row r="73" spans="1:19" ht="13.5" thickBot="1" x14ac:dyDescent="0.25">
      <c r="A73" s="43" t="s">
        <v>162</v>
      </c>
      <c r="B73" s="39">
        <v>29.689151762687999</v>
      </c>
      <c r="C73" s="40">
        <v>2.4740959802239999</v>
      </c>
      <c r="D73" s="4">
        <v>2.411</v>
      </c>
      <c r="E73" s="4">
        <v>2.411</v>
      </c>
      <c r="F73" s="4">
        <v>2.411</v>
      </c>
      <c r="G73" s="4">
        <v>2.411</v>
      </c>
      <c r="H73" s="4">
        <v>2.411</v>
      </c>
      <c r="I73" s="4">
        <v>2.411</v>
      </c>
      <c r="J73" s="4">
        <v>2.411</v>
      </c>
      <c r="K73" s="4">
        <v>14.02216</v>
      </c>
      <c r="L73" s="4">
        <v>378.303910000001</v>
      </c>
      <c r="M73" s="4">
        <v>2.411</v>
      </c>
      <c r="N73" s="4">
        <v>6.8879999999999999</v>
      </c>
      <c r="O73" s="4">
        <v>17.186990000000002</v>
      </c>
      <c r="P73" s="4">
        <v>29.689151762687999</v>
      </c>
      <c r="Q73" s="41">
        <v>435.68906000000101</v>
      </c>
      <c r="R73" s="4">
        <v>405.99990823731201</v>
      </c>
      <c r="S73" s="42">
        <v>14.675025527254</v>
      </c>
    </row>
    <row r="74" spans="1:19" ht="13.5" thickBot="1" x14ac:dyDescent="0.25">
      <c r="A74" s="44" t="s">
        <v>163</v>
      </c>
      <c r="B74" s="39">
        <v>29.689151762687999</v>
      </c>
      <c r="C74" s="40">
        <v>2.4740959802239999</v>
      </c>
      <c r="D74" s="4">
        <v>2.411</v>
      </c>
      <c r="E74" s="4">
        <v>2.411</v>
      </c>
      <c r="F74" s="4">
        <v>2.411</v>
      </c>
      <c r="G74" s="4">
        <v>2.411</v>
      </c>
      <c r="H74" s="4">
        <v>2.411</v>
      </c>
      <c r="I74" s="4">
        <v>2.411</v>
      </c>
      <c r="J74" s="4">
        <v>2.411</v>
      </c>
      <c r="K74" s="4">
        <v>2.411</v>
      </c>
      <c r="L74" s="4">
        <v>2.411</v>
      </c>
      <c r="M74" s="4">
        <v>2.411</v>
      </c>
      <c r="N74" s="4">
        <v>2.411</v>
      </c>
      <c r="O74" s="4">
        <v>10.266999999999999</v>
      </c>
      <c r="P74" s="4">
        <v>29.689151762687999</v>
      </c>
      <c r="Q74" s="41">
        <v>36.787999999999997</v>
      </c>
      <c r="R74" s="4">
        <v>7.0988482373109996</v>
      </c>
      <c r="S74" s="42">
        <v>1.2391057950740001</v>
      </c>
    </row>
    <row r="75" spans="1:19" ht="13.5" thickBot="1" x14ac:dyDescent="0.25">
      <c r="A75" s="45" t="s">
        <v>164</v>
      </c>
      <c r="B75" s="46">
        <v>29.689151762687999</v>
      </c>
      <c r="C75" s="47">
        <v>2.4740959802239999</v>
      </c>
      <c r="D75" s="3">
        <v>2.411</v>
      </c>
      <c r="E75" s="3">
        <v>2.411</v>
      </c>
      <c r="F75" s="3">
        <v>2.411</v>
      </c>
      <c r="G75" s="3">
        <v>2.411</v>
      </c>
      <c r="H75" s="3">
        <v>2.411</v>
      </c>
      <c r="I75" s="3">
        <v>2.411</v>
      </c>
      <c r="J75" s="3">
        <v>2.411</v>
      </c>
      <c r="K75" s="3">
        <v>2.411</v>
      </c>
      <c r="L75" s="3">
        <v>2.411</v>
      </c>
      <c r="M75" s="3">
        <v>2.411</v>
      </c>
      <c r="N75" s="3">
        <v>2.411</v>
      </c>
      <c r="O75" s="3">
        <v>10.266999999999999</v>
      </c>
      <c r="P75" s="3">
        <v>29.689151762687999</v>
      </c>
      <c r="Q75" s="48">
        <v>36.787999999999997</v>
      </c>
      <c r="R75" s="3">
        <v>7.0988482373109996</v>
      </c>
      <c r="S75" s="49">
        <v>1.2391057950740001</v>
      </c>
    </row>
    <row r="76" spans="1:19" ht="13.5" thickBot="1" x14ac:dyDescent="0.25">
      <c r="A76" s="50" t="s">
        <v>165</v>
      </c>
      <c r="B76" s="39">
        <v>23.006542001671001</v>
      </c>
      <c r="C76" s="40">
        <v>1.9172118334720001</v>
      </c>
      <c r="D76" s="4">
        <v>1.8680000000000001</v>
      </c>
      <c r="E76" s="4">
        <v>1.8680000000000001</v>
      </c>
      <c r="F76" s="4">
        <v>1.8680000000000001</v>
      </c>
      <c r="G76" s="4">
        <v>1.8680000000000001</v>
      </c>
      <c r="H76" s="4">
        <v>1.8680000000000001</v>
      </c>
      <c r="I76" s="4">
        <v>1.8680000000000001</v>
      </c>
      <c r="J76" s="4">
        <v>1.8680000000000001</v>
      </c>
      <c r="K76" s="4">
        <v>1.8680000000000001</v>
      </c>
      <c r="L76" s="4">
        <v>1.8680000000000001</v>
      </c>
      <c r="M76" s="4">
        <v>1.8680000000000001</v>
      </c>
      <c r="N76" s="4">
        <v>1.8680000000000001</v>
      </c>
      <c r="O76" s="4">
        <v>7.194</v>
      </c>
      <c r="P76" s="4">
        <v>23.006542001671001</v>
      </c>
      <c r="Q76" s="41">
        <v>27.742000000000001</v>
      </c>
      <c r="R76" s="4">
        <v>4.7354579983290002</v>
      </c>
      <c r="S76" s="42">
        <v>1.2058309326959999</v>
      </c>
    </row>
    <row r="77" spans="1:19" ht="13.5" thickBot="1" x14ac:dyDescent="0.25">
      <c r="A77" s="50" t="s">
        <v>167</v>
      </c>
      <c r="B77" s="39">
        <v>6.6826097610169999</v>
      </c>
      <c r="C77" s="40">
        <v>0.55688414675099995</v>
      </c>
      <c r="D77" s="4">
        <v>0.54300000000000004</v>
      </c>
      <c r="E77" s="4">
        <v>0.54300000000000004</v>
      </c>
      <c r="F77" s="4">
        <v>0.54300000000000004</v>
      </c>
      <c r="G77" s="4">
        <v>0.54300000000000004</v>
      </c>
      <c r="H77" s="4">
        <v>0.54300000000000004</v>
      </c>
      <c r="I77" s="4">
        <v>0.54300000000000004</v>
      </c>
      <c r="J77" s="4">
        <v>0.54300000000000004</v>
      </c>
      <c r="K77" s="4">
        <v>0.54300000000000004</v>
      </c>
      <c r="L77" s="4">
        <v>0.54300000000000004</v>
      </c>
      <c r="M77" s="4">
        <v>0.54300000000000004</v>
      </c>
      <c r="N77" s="4">
        <v>0.54300000000000004</v>
      </c>
      <c r="O77" s="4">
        <v>3.073</v>
      </c>
      <c r="P77" s="4">
        <v>6.6826097610169999</v>
      </c>
      <c r="Q77" s="41">
        <v>9.0459999999999994</v>
      </c>
      <c r="R77" s="4">
        <v>2.3633902389819998</v>
      </c>
      <c r="S77" s="42">
        <v>1.3536627640250001</v>
      </c>
    </row>
    <row r="78" spans="1:19" ht="13.5" thickBot="1" x14ac:dyDescent="0.25">
      <c r="A78" s="44" t="s">
        <v>174</v>
      </c>
      <c r="B78" s="39">
        <v>0</v>
      </c>
      <c r="C78" s="40">
        <v>0</v>
      </c>
      <c r="D78" s="4">
        <v>0</v>
      </c>
      <c r="E78" s="4">
        <v>0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11.61116</v>
      </c>
      <c r="L78" s="4">
        <v>375.892910000001</v>
      </c>
      <c r="M78" s="4">
        <v>0</v>
      </c>
      <c r="N78" s="4">
        <v>4.4770000000000003</v>
      </c>
      <c r="O78" s="4">
        <v>6.9199900000000003</v>
      </c>
      <c r="P78" s="4">
        <v>0</v>
      </c>
      <c r="Q78" s="41">
        <v>398.901060000001</v>
      </c>
      <c r="R78" s="4">
        <v>398.901060000001</v>
      </c>
      <c r="S78" s="51" t="s">
        <v>90</v>
      </c>
    </row>
    <row r="79" spans="1:19" ht="13.5" thickBot="1" x14ac:dyDescent="0.25">
      <c r="A79" s="45" t="s">
        <v>287</v>
      </c>
      <c r="B79" s="46">
        <v>0</v>
      </c>
      <c r="C79" s="47">
        <v>0</v>
      </c>
      <c r="D79" s="3">
        <v>0</v>
      </c>
      <c r="E79" s="3">
        <v>0</v>
      </c>
      <c r="F79" s="3">
        <v>0</v>
      </c>
      <c r="G79" s="3">
        <v>0</v>
      </c>
      <c r="H79" s="3">
        <v>0</v>
      </c>
      <c r="I79" s="3">
        <v>0</v>
      </c>
      <c r="J79" s="3">
        <v>0</v>
      </c>
      <c r="K79" s="3">
        <v>11.61116</v>
      </c>
      <c r="L79" s="3">
        <v>0</v>
      </c>
      <c r="M79" s="3">
        <v>0</v>
      </c>
      <c r="N79" s="3">
        <v>0</v>
      </c>
      <c r="O79" s="3">
        <v>0</v>
      </c>
      <c r="P79" s="3">
        <v>0</v>
      </c>
      <c r="Q79" s="48">
        <v>11.61116</v>
      </c>
      <c r="R79" s="3">
        <v>11.61116</v>
      </c>
      <c r="S79" s="55" t="s">
        <v>90</v>
      </c>
    </row>
    <row r="80" spans="1:19" ht="13.5" thickBot="1" x14ac:dyDescent="0.25">
      <c r="A80" s="50" t="s">
        <v>288</v>
      </c>
      <c r="B80" s="39">
        <v>0</v>
      </c>
      <c r="C80" s="40">
        <v>0</v>
      </c>
      <c r="D80" s="4">
        <v>0</v>
      </c>
      <c r="E80" s="4">
        <v>0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11.61116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1">
        <v>11.61116</v>
      </c>
      <c r="R80" s="4">
        <v>11.61116</v>
      </c>
      <c r="S80" s="51" t="s">
        <v>90</v>
      </c>
    </row>
    <row r="81" spans="1:19" ht="13.5" thickBot="1" x14ac:dyDescent="0.25">
      <c r="A81" s="45" t="s">
        <v>178</v>
      </c>
      <c r="B81" s="46">
        <v>0</v>
      </c>
      <c r="C81" s="47">
        <v>0</v>
      </c>
      <c r="D81" s="3">
        <v>0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3">
        <v>4.4770000000000003</v>
      </c>
      <c r="O81" s="3">
        <v>0</v>
      </c>
      <c r="P81" s="3">
        <v>0</v>
      </c>
      <c r="Q81" s="48">
        <v>4.4770000000000003</v>
      </c>
      <c r="R81" s="3">
        <v>4.4770000000000003</v>
      </c>
      <c r="S81" s="55" t="s">
        <v>90</v>
      </c>
    </row>
    <row r="82" spans="1:19" ht="13.5" thickBot="1" x14ac:dyDescent="0.25">
      <c r="A82" s="50" t="s">
        <v>179</v>
      </c>
      <c r="B82" s="39">
        <v>0</v>
      </c>
      <c r="C82" s="40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0</v>
      </c>
      <c r="N82" s="4">
        <v>4.4770000000000003</v>
      </c>
      <c r="O82" s="4">
        <v>0</v>
      </c>
      <c r="P82" s="4">
        <v>0</v>
      </c>
      <c r="Q82" s="41">
        <v>4.4770000000000003</v>
      </c>
      <c r="R82" s="4">
        <v>4.4770000000000003</v>
      </c>
      <c r="S82" s="51" t="s">
        <v>90</v>
      </c>
    </row>
    <row r="83" spans="1:19" ht="13.5" thickBot="1" x14ac:dyDescent="0.25">
      <c r="A83" s="45" t="s">
        <v>308</v>
      </c>
      <c r="B83" s="46">
        <v>0</v>
      </c>
      <c r="C83" s="47">
        <v>0</v>
      </c>
      <c r="D83" s="3">
        <v>0</v>
      </c>
      <c r="E83" s="3">
        <v>0</v>
      </c>
      <c r="F83" s="3">
        <v>0</v>
      </c>
      <c r="G83" s="3">
        <v>0</v>
      </c>
      <c r="H83" s="3">
        <v>0</v>
      </c>
      <c r="I83" s="3">
        <v>0</v>
      </c>
      <c r="J83" s="3">
        <v>0</v>
      </c>
      <c r="K83" s="3">
        <v>0</v>
      </c>
      <c r="L83" s="3">
        <v>375.892910000001</v>
      </c>
      <c r="M83" s="3">
        <v>0</v>
      </c>
      <c r="N83" s="3">
        <v>0</v>
      </c>
      <c r="O83" s="3">
        <v>6.9199900000000003</v>
      </c>
      <c r="P83" s="3">
        <v>0</v>
      </c>
      <c r="Q83" s="48">
        <v>382.81290000000098</v>
      </c>
      <c r="R83" s="3">
        <v>382.81290000000098</v>
      </c>
      <c r="S83" s="55" t="s">
        <v>90</v>
      </c>
    </row>
    <row r="84" spans="1:19" ht="13.5" thickBot="1" x14ac:dyDescent="0.25">
      <c r="A84" s="50" t="s">
        <v>309</v>
      </c>
      <c r="B84" s="39">
        <v>0</v>
      </c>
      <c r="C84" s="40">
        <v>0</v>
      </c>
      <c r="D84" s="4">
        <v>0</v>
      </c>
      <c r="E84" s="4">
        <v>0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375.892910000001</v>
      </c>
      <c r="M84" s="4">
        <v>0</v>
      </c>
      <c r="N84" s="4">
        <v>0</v>
      </c>
      <c r="O84" s="4">
        <v>6.9199900000000003</v>
      </c>
      <c r="P84" s="4">
        <v>0</v>
      </c>
      <c r="Q84" s="41">
        <v>382.81290000000098</v>
      </c>
      <c r="R84" s="4">
        <v>382.81290000000098</v>
      </c>
      <c r="S84" s="51" t="s">
        <v>90</v>
      </c>
    </row>
    <row r="85" spans="1:19" ht="13.5" thickBot="1" x14ac:dyDescent="0.25">
      <c r="A85" s="38" t="s">
        <v>180</v>
      </c>
      <c r="B85" s="39">
        <v>6.3890610324789998</v>
      </c>
      <c r="C85" s="40">
        <v>0.53242175270600001</v>
      </c>
      <c r="D85" s="4">
        <v>0</v>
      </c>
      <c r="E85" s="4">
        <v>11.15701</v>
      </c>
      <c r="F85" s="4">
        <v>0</v>
      </c>
      <c r="G85" s="4">
        <v>0</v>
      </c>
      <c r="H85" s="4">
        <v>0</v>
      </c>
      <c r="I85" s="4">
        <v>4.5322300000000002</v>
      </c>
      <c r="J85" s="4">
        <v>12.396699999999999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6.3890610324789998</v>
      </c>
      <c r="Q85" s="41">
        <v>28.085940000000001</v>
      </c>
      <c r="R85" s="4">
        <v>21.696878967520998</v>
      </c>
      <c r="S85" s="42">
        <v>4.3959417287170002</v>
      </c>
    </row>
    <row r="86" spans="1:19" ht="13.5" thickBot="1" x14ac:dyDescent="0.25">
      <c r="A86" s="43" t="s">
        <v>195</v>
      </c>
      <c r="B86" s="39">
        <v>6.3890610324789998</v>
      </c>
      <c r="C86" s="40">
        <v>0.53242175270600001</v>
      </c>
      <c r="D86" s="4">
        <v>0</v>
      </c>
      <c r="E86" s="4">
        <v>11.15701</v>
      </c>
      <c r="F86" s="4">
        <v>0</v>
      </c>
      <c r="G86" s="4">
        <v>0</v>
      </c>
      <c r="H86" s="4">
        <v>0</v>
      </c>
      <c r="I86" s="4">
        <v>4.5322300000000002</v>
      </c>
      <c r="J86" s="4">
        <v>12.396699999999999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6.3890610324789998</v>
      </c>
      <c r="Q86" s="41">
        <v>28.085940000000001</v>
      </c>
      <c r="R86" s="4">
        <v>21.696878967520998</v>
      </c>
      <c r="S86" s="42">
        <v>4.3959417287170002</v>
      </c>
    </row>
    <row r="87" spans="1:19" ht="13.5" thickBot="1" x14ac:dyDescent="0.25">
      <c r="A87" s="54" t="s">
        <v>245</v>
      </c>
      <c r="B87" s="46">
        <v>6.3890610324789998</v>
      </c>
      <c r="C87" s="47">
        <v>0.53242175270600001</v>
      </c>
      <c r="D87" s="3">
        <v>0</v>
      </c>
      <c r="E87" s="3">
        <v>11.15701</v>
      </c>
      <c r="F87" s="3">
        <v>0</v>
      </c>
      <c r="G87" s="3">
        <v>0</v>
      </c>
      <c r="H87" s="3">
        <v>0</v>
      </c>
      <c r="I87" s="3">
        <v>4.5322300000000002</v>
      </c>
      <c r="J87" s="3">
        <v>12.396699999999999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6.3890610324789998</v>
      </c>
      <c r="Q87" s="48">
        <v>28.085940000000001</v>
      </c>
      <c r="R87" s="3">
        <v>21.696878967520998</v>
      </c>
      <c r="S87" s="49">
        <v>4.3959417287170002</v>
      </c>
    </row>
    <row r="88" spans="1:19" ht="13.5" thickBot="1" x14ac:dyDescent="0.25">
      <c r="A88" s="45" t="s">
        <v>246</v>
      </c>
      <c r="B88" s="46">
        <v>0</v>
      </c>
      <c r="C88" s="47">
        <v>0</v>
      </c>
      <c r="D88" s="3">
        <v>0</v>
      </c>
      <c r="E88" s="3">
        <v>-5.0000000000000002E-5</v>
      </c>
      <c r="F88" s="3">
        <v>0</v>
      </c>
      <c r="G88" s="3">
        <v>0</v>
      </c>
      <c r="H88" s="3">
        <v>0</v>
      </c>
      <c r="I88" s="3">
        <v>0</v>
      </c>
      <c r="J88" s="3">
        <v>1.0000000000000001E-5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  <c r="Q88" s="48">
        <v>-4.0000000000000003E-5</v>
      </c>
      <c r="R88" s="3">
        <v>-4.0000000000000003E-5</v>
      </c>
      <c r="S88" s="55" t="s">
        <v>69</v>
      </c>
    </row>
    <row r="89" spans="1:19" ht="13.5" thickBot="1" x14ac:dyDescent="0.25">
      <c r="A89" s="50" t="s">
        <v>247</v>
      </c>
      <c r="B89" s="39">
        <v>0</v>
      </c>
      <c r="C89" s="40">
        <v>0</v>
      </c>
      <c r="D89" s="4">
        <v>0</v>
      </c>
      <c r="E89" s="4">
        <v>-5.0000000000000002E-5</v>
      </c>
      <c r="F89" s="4">
        <v>0</v>
      </c>
      <c r="G89" s="4">
        <v>0</v>
      </c>
      <c r="H89" s="4">
        <v>0</v>
      </c>
      <c r="I89" s="4">
        <v>0</v>
      </c>
      <c r="J89" s="4">
        <v>1.0000000000000001E-5</v>
      </c>
      <c r="K89" s="4">
        <v>0</v>
      </c>
      <c r="L89" s="4">
        <v>0</v>
      </c>
      <c r="M89" s="4">
        <v>0</v>
      </c>
      <c r="N89" s="4">
        <v>0</v>
      </c>
      <c r="O89" s="4">
        <v>0</v>
      </c>
      <c r="P89" s="4">
        <v>0</v>
      </c>
      <c r="Q89" s="41">
        <v>-4.0000000000000003E-5</v>
      </c>
      <c r="R89" s="4">
        <v>-4.0000000000000003E-5</v>
      </c>
      <c r="S89" s="51" t="s">
        <v>90</v>
      </c>
    </row>
    <row r="90" spans="1:19" ht="13.5" thickBot="1" x14ac:dyDescent="0.25">
      <c r="A90" s="45" t="s">
        <v>248</v>
      </c>
      <c r="B90" s="46">
        <v>6.3890610324789998</v>
      </c>
      <c r="C90" s="47">
        <v>0.53242175270600001</v>
      </c>
      <c r="D90" s="3">
        <v>0</v>
      </c>
      <c r="E90" s="3">
        <v>11.15706</v>
      </c>
      <c r="F90" s="3">
        <v>0</v>
      </c>
      <c r="G90" s="3">
        <v>0</v>
      </c>
      <c r="H90" s="3">
        <v>0</v>
      </c>
      <c r="I90" s="3">
        <v>4.5322300000000002</v>
      </c>
      <c r="J90" s="3">
        <v>12.39669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6.3890610324789998</v>
      </c>
      <c r="Q90" s="48">
        <v>28.085979999999999</v>
      </c>
      <c r="R90" s="3">
        <v>21.696918967521</v>
      </c>
      <c r="S90" s="49">
        <v>4.3959479894179996</v>
      </c>
    </row>
    <row r="91" spans="1:19" ht="13.5" thickBot="1" x14ac:dyDescent="0.25">
      <c r="A91" s="50" t="s">
        <v>249</v>
      </c>
      <c r="B91" s="39">
        <v>5.3745950222000002E-2</v>
      </c>
      <c r="C91" s="40">
        <v>4.4788291849999998E-3</v>
      </c>
      <c r="D91" s="4">
        <v>0</v>
      </c>
      <c r="E91" s="4">
        <v>0</v>
      </c>
      <c r="F91" s="4">
        <v>0</v>
      </c>
      <c r="G91" s="4">
        <v>0</v>
      </c>
      <c r="H91" s="4">
        <v>0</v>
      </c>
      <c r="I91" s="4">
        <v>0</v>
      </c>
      <c r="J91" s="4">
        <v>0</v>
      </c>
      <c r="K91" s="4">
        <v>0</v>
      </c>
      <c r="L91" s="4">
        <v>0</v>
      </c>
      <c r="M91" s="4">
        <v>0</v>
      </c>
      <c r="N91" s="4">
        <v>0</v>
      </c>
      <c r="O91" s="4">
        <v>0</v>
      </c>
      <c r="P91" s="4">
        <v>5.3745950222000002E-2</v>
      </c>
      <c r="Q91" s="41">
        <v>0</v>
      </c>
      <c r="R91" s="4">
        <v>-5.3745950222000002E-2</v>
      </c>
      <c r="S91" s="42">
        <v>0</v>
      </c>
    </row>
    <row r="92" spans="1:19" ht="13.5" thickBot="1" x14ac:dyDescent="0.25">
      <c r="A92" s="50" t="s">
        <v>250</v>
      </c>
      <c r="B92" s="39">
        <v>6.3353150822559998</v>
      </c>
      <c r="C92" s="40">
        <v>0.52794292352100003</v>
      </c>
      <c r="D92" s="4">
        <v>0</v>
      </c>
      <c r="E92" s="4">
        <v>11.15706</v>
      </c>
      <c r="F92" s="4">
        <v>0</v>
      </c>
      <c r="G92" s="4">
        <v>0</v>
      </c>
      <c r="H92" s="4">
        <v>0</v>
      </c>
      <c r="I92" s="4">
        <v>4.5322300000000002</v>
      </c>
      <c r="J92" s="4">
        <v>12.39669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6.3353150822559998</v>
      </c>
      <c r="Q92" s="41">
        <v>28.085979999999999</v>
      </c>
      <c r="R92" s="4">
        <v>21.750664917742998</v>
      </c>
      <c r="S92" s="42">
        <v>4.4332412256270004</v>
      </c>
    </row>
    <row r="93" spans="1:19" ht="13.5" thickBot="1" x14ac:dyDescent="0.25">
      <c r="A93" s="38" t="s">
        <v>201</v>
      </c>
      <c r="B93" s="39">
        <v>463.50045427894599</v>
      </c>
      <c r="C93" s="40">
        <v>38.625037856577997</v>
      </c>
      <c r="D93" s="4">
        <v>37.128329999999998</v>
      </c>
      <c r="E93" s="4">
        <v>29.60005</v>
      </c>
      <c r="F93" s="4">
        <v>37.647329999999997</v>
      </c>
      <c r="G93" s="4">
        <v>34.677239999999998</v>
      </c>
      <c r="H93" s="4">
        <v>33.748690000000003</v>
      </c>
      <c r="I93" s="4">
        <v>51.710389999999997</v>
      </c>
      <c r="J93" s="4">
        <v>50.855409999999999</v>
      </c>
      <c r="K93" s="4">
        <v>33.965870000000002</v>
      </c>
      <c r="L93" s="4">
        <v>37.97531</v>
      </c>
      <c r="M93" s="4">
        <v>41.164520000000003</v>
      </c>
      <c r="N93" s="4">
        <v>38.717140000000001</v>
      </c>
      <c r="O93" s="4">
        <v>44.029730000000001</v>
      </c>
      <c r="P93" s="4">
        <v>463.50045427894599</v>
      </c>
      <c r="Q93" s="41">
        <v>471.22001</v>
      </c>
      <c r="R93" s="4">
        <v>7.7195557210530001</v>
      </c>
      <c r="S93" s="42">
        <v>1.0166549043249999</v>
      </c>
    </row>
    <row r="94" spans="1:19" ht="13.5" thickBot="1" x14ac:dyDescent="0.25">
      <c r="A94" s="52" t="s">
        <v>202</v>
      </c>
      <c r="B94" s="46">
        <v>463.50045427894599</v>
      </c>
      <c r="C94" s="47">
        <v>38.625037856577997</v>
      </c>
      <c r="D94" s="3">
        <v>37.128329999999998</v>
      </c>
      <c r="E94" s="3">
        <v>29.60005</v>
      </c>
      <c r="F94" s="3">
        <v>37.647329999999997</v>
      </c>
      <c r="G94" s="3">
        <v>34.677239999999998</v>
      </c>
      <c r="H94" s="3">
        <v>33.748690000000003</v>
      </c>
      <c r="I94" s="3">
        <v>51.710389999999997</v>
      </c>
      <c r="J94" s="3">
        <v>50.855409999999999</v>
      </c>
      <c r="K94" s="3">
        <v>33.965870000000002</v>
      </c>
      <c r="L94" s="3">
        <v>37.97531</v>
      </c>
      <c r="M94" s="3">
        <v>41.164520000000003</v>
      </c>
      <c r="N94" s="3">
        <v>38.717140000000001</v>
      </c>
      <c r="O94" s="3">
        <v>44.029730000000001</v>
      </c>
      <c r="P94" s="3">
        <v>463.50045427894599</v>
      </c>
      <c r="Q94" s="48">
        <v>471.22001</v>
      </c>
      <c r="R94" s="3">
        <v>7.7195557210530001</v>
      </c>
      <c r="S94" s="49">
        <v>1.0166549043249999</v>
      </c>
    </row>
    <row r="95" spans="1:19" ht="13.5" thickBot="1" x14ac:dyDescent="0.25">
      <c r="A95" s="54" t="s">
        <v>203</v>
      </c>
      <c r="B95" s="46">
        <v>463.50045427894599</v>
      </c>
      <c r="C95" s="47">
        <v>38.625037856577997</v>
      </c>
      <c r="D95" s="3">
        <v>37.128329999999998</v>
      </c>
      <c r="E95" s="3">
        <v>29.60005</v>
      </c>
      <c r="F95" s="3">
        <v>37.647329999999997</v>
      </c>
      <c r="G95" s="3">
        <v>34.677239999999998</v>
      </c>
      <c r="H95" s="3">
        <v>33.748690000000003</v>
      </c>
      <c r="I95" s="3">
        <v>51.710389999999997</v>
      </c>
      <c r="J95" s="3">
        <v>50.855409999999999</v>
      </c>
      <c r="K95" s="3">
        <v>33.965870000000002</v>
      </c>
      <c r="L95" s="3">
        <v>37.97531</v>
      </c>
      <c r="M95" s="3">
        <v>41.164520000000003</v>
      </c>
      <c r="N95" s="3">
        <v>38.717140000000001</v>
      </c>
      <c r="O95" s="3">
        <v>44.029730000000001</v>
      </c>
      <c r="P95" s="3">
        <v>463.50045427894599</v>
      </c>
      <c r="Q95" s="48">
        <v>471.22001</v>
      </c>
      <c r="R95" s="3">
        <v>7.7195557210530001</v>
      </c>
      <c r="S95" s="49">
        <v>1.0166549043249999</v>
      </c>
    </row>
    <row r="96" spans="1:19" ht="13.5" thickBot="1" x14ac:dyDescent="0.25">
      <c r="A96" s="45" t="s">
        <v>206</v>
      </c>
      <c r="B96" s="46">
        <v>9.0017142883129999</v>
      </c>
      <c r="C96" s="47">
        <v>0.75014285735899999</v>
      </c>
      <c r="D96" s="3">
        <v>0.40899999999999997</v>
      </c>
      <c r="E96" s="3">
        <v>0</v>
      </c>
      <c r="F96" s="3">
        <v>1.05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0.85</v>
      </c>
      <c r="P96" s="3">
        <v>9.0017142883129999</v>
      </c>
      <c r="Q96" s="48">
        <v>2.3090000000000002</v>
      </c>
      <c r="R96" s="3">
        <v>-6.6927142883129997</v>
      </c>
      <c r="S96" s="49">
        <v>0.25650669706200002</v>
      </c>
    </row>
    <row r="97" spans="1:19" ht="13.5" thickBot="1" x14ac:dyDescent="0.25">
      <c r="A97" s="50" t="s">
        <v>207</v>
      </c>
      <c r="B97" s="39">
        <v>9.0017142883129999</v>
      </c>
      <c r="C97" s="40">
        <v>0.75014285735899999</v>
      </c>
      <c r="D97" s="4">
        <v>0.40899999999999997</v>
      </c>
      <c r="E97" s="4">
        <v>0</v>
      </c>
      <c r="F97" s="4">
        <v>1.05</v>
      </c>
      <c r="G97" s="4">
        <v>0</v>
      </c>
      <c r="H97" s="4">
        <v>0</v>
      </c>
      <c r="I97" s="4">
        <v>0</v>
      </c>
      <c r="J97" s="4">
        <v>0</v>
      </c>
      <c r="K97" s="4">
        <v>0</v>
      </c>
      <c r="L97" s="4">
        <v>0</v>
      </c>
      <c r="M97" s="4">
        <v>0</v>
      </c>
      <c r="N97" s="4">
        <v>0</v>
      </c>
      <c r="O97" s="4">
        <v>0.85</v>
      </c>
      <c r="P97" s="4">
        <v>9.0017142883129999</v>
      </c>
      <c r="Q97" s="41">
        <v>2.3090000000000002</v>
      </c>
      <c r="R97" s="4">
        <v>-6.6927142883129997</v>
      </c>
      <c r="S97" s="42">
        <v>0.25650669706200002</v>
      </c>
    </row>
    <row r="98" spans="1:19" ht="13.5" thickBot="1" x14ac:dyDescent="0.25">
      <c r="A98" s="45" t="s">
        <v>208</v>
      </c>
      <c r="B98" s="46">
        <v>18.247451364540002</v>
      </c>
      <c r="C98" s="47">
        <v>1.5206209470450001</v>
      </c>
      <c r="D98" s="3">
        <v>0</v>
      </c>
      <c r="E98" s="3">
        <v>0</v>
      </c>
      <c r="F98" s="3">
        <v>2.1976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2.2370000000000001</v>
      </c>
      <c r="M98" s="3">
        <v>0</v>
      </c>
      <c r="N98" s="3">
        <v>0.29399999999999998</v>
      </c>
      <c r="O98" s="3">
        <v>0</v>
      </c>
      <c r="P98" s="3">
        <v>18.247451364540002</v>
      </c>
      <c r="Q98" s="48">
        <v>4.7286000000000001</v>
      </c>
      <c r="R98" s="3">
        <v>-13.51885136454</v>
      </c>
      <c r="S98" s="49">
        <v>0.25913755874900002</v>
      </c>
    </row>
    <row r="99" spans="1:19" ht="13.5" thickBot="1" x14ac:dyDescent="0.25">
      <c r="A99" s="50" t="s">
        <v>210</v>
      </c>
      <c r="B99" s="39">
        <v>18.247451364540002</v>
      </c>
      <c r="C99" s="40">
        <v>1.5206209470450001</v>
      </c>
      <c r="D99" s="4">
        <v>0</v>
      </c>
      <c r="E99" s="4">
        <v>0</v>
      </c>
      <c r="F99" s="4">
        <v>2.1976</v>
      </c>
      <c r="G99" s="4">
        <v>0</v>
      </c>
      <c r="H99" s="4">
        <v>0</v>
      </c>
      <c r="I99" s="4">
        <v>0</v>
      </c>
      <c r="J99" s="4">
        <v>0</v>
      </c>
      <c r="K99" s="4">
        <v>0</v>
      </c>
      <c r="L99" s="4">
        <v>1.9430000000000001</v>
      </c>
      <c r="M99" s="4">
        <v>0</v>
      </c>
      <c r="N99" s="4">
        <v>0</v>
      </c>
      <c r="O99" s="4">
        <v>0</v>
      </c>
      <c r="P99" s="4">
        <v>18.247451364540002</v>
      </c>
      <c r="Q99" s="41">
        <v>4.1406000000000001</v>
      </c>
      <c r="R99" s="4">
        <v>-14.106851364540001</v>
      </c>
      <c r="S99" s="42">
        <v>0.226913880589</v>
      </c>
    </row>
    <row r="100" spans="1:19" ht="13.5" thickBot="1" x14ac:dyDescent="0.25">
      <c r="A100" s="50" t="s">
        <v>211</v>
      </c>
      <c r="B100" s="39">
        <v>0</v>
      </c>
      <c r="C100" s="40">
        <v>0</v>
      </c>
      <c r="D100" s="4">
        <v>0</v>
      </c>
      <c r="E100" s="4">
        <v>0</v>
      </c>
      <c r="F100" s="4">
        <v>0</v>
      </c>
      <c r="G100" s="4">
        <v>0</v>
      </c>
      <c r="H100" s="4">
        <v>0</v>
      </c>
      <c r="I100" s="4">
        <v>0</v>
      </c>
      <c r="J100" s="4">
        <v>0</v>
      </c>
      <c r="K100" s="4">
        <v>0</v>
      </c>
      <c r="L100" s="4">
        <v>0.29399999999999998</v>
      </c>
      <c r="M100" s="4">
        <v>0</v>
      </c>
      <c r="N100" s="4">
        <v>0.29399999999999998</v>
      </c>
      <c r="O100" s="4">
        <v>0</v>
      </c>
      <c r="P100" s="4">
        <v>0</v>
      </c>
      <c r="Q100" s="41">
        <v>0.58799999999999997</v>
      </c>
      <c r="R100" s="4">
        <v>0.58799999999999997</v>
      </c>
      <c r="S100" s="51" t="s">
        <v>90</v>
      </c>
    </row>
    <row r="101" spans="1:19" ht="13.5" thickBot="1" x14ac:dyDescent="0.25">
      <c r="A101" s="45" t="s">
        <v>216</v>
      </c>
      <c r="B101" s="46">
        <v>175.73010480072099</v>
      </c>
      <c r="C101" s="47">
        <v>14.64417540006</v>
      </c>
      <c r="D101" s="3">
        <v>11.52894</v>
      </c>
      <c r="E101" s="3">
        <v>11.53754</v>
      </c>
      <c r="F101" s="3">
        <v>10.97611</v>
      </c>
      <c r="G101" s="3">
        <v>8.8453499999999998</v>
      </c>
      <c r="H101" s="3">
        <v>11.02445</v>
      </c>
      <c r="I101" s="3">
        <v>23.480080000000001</v>
      </c>
      <c r="J101" s="3">
        <v>10.39466</v>
      </c>
      <c r="K101" s="3">
        <v>10.797639999999999</v>
      </c>
      <c r="L101" s="3">
        <v>11.26417</v>
      </c>
      <c r="M101" s="3">
        <v>12.51843</v>
      </c>
      <c r="N101" s="3">
        <v>12.515610000000001</v>
      </c>
      <c r="O101" s="3">
        <v>12.299989999999999</v>
      </c>
      <c r="P101" s="3">
        <v>175.73010480072099</v>
      </c>
      <c r="Q101" s="48">
        <v>147.18297000000001</v>
      </c>
      <c r="R101" s="3">
        <v>-28.547134800721</v>
      </c>
      <c r="S101" s="49">
        <v>0.83755125604000003</v>
      </c>
    </row>
    <row r="102" spans="1:19" ht="13.5" thickBot="1" x14ac:dyDescent="0.25">
      <c r="A102" s="50" t="s">
        <v>217</v>
      </c>
      <c r="B102" s="39">
        <v>175.73010480072099</v>
      </c>
      <c r="C102" s="40">
        <v>14.64417540006</v>
      </c>
      <c r="D102" s="4">
        <v>11.52894</v>
      </c>
      <c r="E102" s="4">
        <v>11.53754</v>
      </c>
      <c r="F102" s="4">
        <v>10.97611</v>
      </c>
      <c r="G102" s="4">
        <v>8.8453499999999998</v>
      </c>
      <c r="H102" s="4">
        <v>11.02445</v>
      </c>
      <c r="I102" s="4">
        <v>23.480080000000001</v>
      </c>
      <c r="J102" s="4">
        <v>10.39466</v>
      </c>
      <c r="K102" s="4">
        <v>10.797639999999999</v>
      </c>
      <c r="L102" s="4">
        <v>11.26417</v>
      </c>
      <c r="M102" s="4">
        <v>12.51843</v>
      </c>
      <c r="N102" s="4">
        <v>12.515610000000001</v>
      </c>
      <c r="O102" s="4">
        <v>12.299989999999999</v>
      </c>
      <c r="P102" s="4">
        <v>175.73010480072099</v>
      </c>
      <c r="Q102" s="41">
        <v>147.18297000000001</v>
      </c>
      <c r="R102" s="4">
        <v>-28.547134800721</v>
      </c>
      <c r="S102" s="42">
        <v>0.83755125604000003</v>
      </c>
    </row>
    <row r="103" spans="1:19" ht="13.5" thickBot="1" x14ac:dyDescent="0.25">
      <c r="A103" s="45" t="s">
        <v>220</v>
      </c>
      <c r="B103" s="46">
        <v>260.521183825371</v>
      </c>
      <c r="C103" s="47">
        <v>21.710098652113999</v>
      </c>
      <c r="D103" s="3">
        <v>25.190390000000001</v>
      </c>
      <c r="E103" s="3">
        <v>18.06251</v>
      </c>
      <c r="F103" s="3">
        <v>23.42362</v>
      </c>
      <c r="G103" s="3">
        <v>25.831890000000001</v>
      </c>
      <c r="H103" s="3">
        <v>22.724240000000002</v>
      </c>
      <c r="I103" s="3">
        <v>28.230309999999999</v>
      </c>
      <c r="J103" s="3">
        <v>40.460749999999997</v>
      </c>
      <c r="K103" s="3">
        <v>23.168230000000001</v>
      </c>
      <c r="L103" s="3">
        <v>24.474139999999998</v>
      </c>
      <c r="M103" s="3">
        <v>28.646090000000001</v>
      </c>
      <c r="N103" s="3">
        <v>25.907530000000001</v>
      </c>
      <c r="O103" s="3">
        <v>30.879740000000002</v>
      </c>
      <c r="P103" s="3">
        <v>260.521183825371</v>
      </c>
      <c r="Q103" s="48">
        <v>316.99943999999999</v>
      </c>
      <c r="R103" s="3">
        <v>56.478256174629003</v>
      </c>
      <c r="S103" s="49">
        <v>1.216789496137</v>
      </c>
    </row>
    <row r="104" spans="1:19" ht="13.5" thickBot="1" x14ac:dyDescent="0.25">
      <c r="A104" s="50" t="s">
        <v>221</v>
      </c>
      <c r="B104" s="39">
        <v>260.521183825371</v>
      </c>
      <c r="C104" s="40">
        <v>21.710098652113999</v>
      </c>
      <c r="D104" s="4">
        <v>25.190390000000001</v>
      </c>
      <c r="E104" s="4">
        <v>18.06251</v>
      </c>
      <c r="F104" s="4">
        <v>23.42362</v>
      </c>
      <c r="G104" s="4">
        <v>25.831890000000001</v>
      </c>
      <c r="H104" s="4">
        <v>22.724240000000002</v>
      </c>
      <c r="I104" s="4">
        <v>28.230309999999999</v>
      </c>
      <c r="J104" s="4">
        <v>40.460749999999997</v>
      </c>
      <c r="K104" s="4">
        <v>23.168230000000001</v>
      </c>
      <c r="L104" s="4">
        <v>24.474139999999998</v>
      </c>
      <c r="M104" s="4">
        <v>28.646090000000001</v>
      </c>
      <c r="N104" s="4">
        <v>25.907530000000001</v>
      </c>
      <c r="O104" s="4">
        <v>30.879740000000002</v>
      </c>
      <c r="P104" s="4">
        <v>260.521183825371</v>
      </c>
      <c r="Q104" s="41">
        <v>316.99943999999999</v>
      </c>
      <c r="R104" s="4">
        <v>56.478256174629003</v>
      </c>
      <c r="S104" s="42">
        <v>1.216789496137</v>
      </c>
    </row>
    <row r="105" spans="1:19" ht="13.5" thickBot="1" x14ac:dyDescent="0.25">
      <c r="A105" s="38" t="s">
        <v>272</v>
      </c>
      <c r="B105" s="39">
        <v>0</v>
      </c>
      <c r="C105" s="40">
        <v>0</v>
      </c>
      <c r="D105" s="4">
        <v>0</v>
      </c>
      <c r="E105" s="4">
        <v>0</v>
      </c>
      <c r="F105" s="4">
        <v>0</v>
      </c>
      <c r="G105" s="4">
        <v>0</v>
      </c>
      <c r="H105" s="4">
        <v>2</v>
      </c>
      <c r="I105" s="4">
        <v>0</v>
      </c>
      <c r="J105" s="4">
        <v>0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1">
        <v>2</v>
      </c>
      <c r="R105" s="4">
        <v>2</v>
      </c>
      <c r="S105" s="51" t="s">
        <v>69</v>
      </c>
    </row>
    <row r="106" spans="1:19" ht="13.5" thickBot="1" x14ac:dyDescent="0.25">
      <c r="A106" s="52" t="s">
        <v>273</v>
      </c>
      <c r="B106" s="46">
        <v>0</v>
      </c>
      <c r="C106" s="47">
        <v>0</v>
      </c>
      <c r="D106" s="3">
        <v>0</v>
      </c>
      <c r="E106" s="3">
        <v>0</v>
      </c>
      <c r="F106" s="3">
        <v>0</v>
      </c>
      <c r="G106" s="3">
        <v>0</v>
      </c>
      <c r="H106" s="3">
        <v>2</v>
      </c>
      <c r="I106" s="3">
        <v>0</v>
      </c>
      <c r="J106" s="3">
        <v>0</v>
      </c>
      <c r="K106" s="3">
        <v>0</v>
      </c>
      <c r="L106" s="3">
        <v>0</v>
      </c>
      <c r="M106" s="3">
        <v>0</v>
      </c>
      <c r="N106" s="3">
        <v>0</v>
      </c>
      <c r="O106" s="3">
        <v>0</v>
      </c>
      <c r="P106" s="3">
        <v>0</v>
      </c>
      <c r="Q106" s="48">
        <v>2</v>
      </c>
      <c r="R106" s="3">
        <v>2</v>
      </c>
      <c r="S106" s="55" t="s">
        <v>69</v>
      </c>
    </row>
    <row r="107" spans="1:19" ht="13.5" thickBot="1" x14ac:dyDescent="0.25">
      <c r="A107" s="54" t="s">
        <v>274</v>
      </c>
      <c r="B107" s="46">
        <v>0</v>
      </c>
      <c r="C107" s="47">
        <v>0</v>
      </c>
      <c r="D107" s="3">
        <v>0</v>
      </c>
      <c r="E107" s="3">
        <v>0</v>
      </c>
      <c r="F107" s="3">
        <v>0</v>
      </c>
      <c r="G107" s="3">
        <v>0</v>
      </c>
      <c r="H107" s="3">
        <v>2</v>
      </c>
      <c r="I107" s="3">
        <v>0</v>
      </c>
      <c r="J107" s="3">
        <v>0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  <c r="P107" s="3">
        <v>0</v>
      </c>
      <c r="Q107" s="48">
        <v>2</v>
      </c>
      <c r="R107" s="3">
        <v>2</v>
      </c>
      <c r="S107" s="55" t="s">
        <v>69</v>
      </c>
    </row>
    <row r="108" spans="1:19" ht="13.5" thickBot="1" x14ac:dyDescent="0.25">
      <c r="A108" s="45" t="s">
        <v>275</v>
      </c>
      <c r="B108" s="46">
        <v>0</v>
      </c>
      <c r="C108" s="47">
        <v>0</v>
      </c>
      <c r="D108" s="3">
        <v>0</v>
      </c>
      <c r="E108" s="3">
        <v>0</v>
      </c>
      <c r="F108" s="3">
        <v>0</v>
      </c>
      <c r="G108" s="3">
        <v>0</v>
      </c>
      <c r="H108" s="3">
        <v>2</v>
      </c>
      <c r="I108" s="3">
        <v>0</v>
      </c>
      <c r="J108" s="3">
        <v>0</v>
      </c>
      <c r="K108" s="3">
        <v>0</v>
      </c>
      <c r="L108" s="3">
        <v>0</v>
      </c>
      <c r="M108" s="3">
        <v>0</v>
      </c>
      <c r="N108" s="3">
        <v>0</v>
      </c>
      <c r="O108" s="3">
        <v>0</v>
      </c>
      <c r="P108" s="3">
        <v>0</v>
      </c>
      <c r="Q108" s="48">
        <v>2</v>
      </c>
      <c r="R108" s="3">
        <v>2</v>
      </c>
      <c r="S108" s="55" t="s">
        <v>90</v>
      </c>
    </row>
    <row r="109" spans="1:19" ht="13.5" thickBot="1" x14ac:dyDescent="0.25">
      <c r="A109" s="50" t="s">
        <v>276</v>
      </c>
      <c r="B109" s="39">
        <v>0</v>
      </c>
      <c r="C109" s="40">
        <v>0</v>
      </c>
      <c r="D109" s="4">
        <v>0</v>
      </c>
      <c r="E109" s="4">
        <v>0</v>
      </c>
      <c r="F109" s="4">
        <v>0</v>
      </c>
      <c r="G109" s="4">
        <v>0</v>
      </c>
      <c r="H109" s="4">
        <v>2</v>
      </c>
      <c r="I109" s="4">
        <v>0</v>
      </c>
      <c r="J109" s="4">
        <v>0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1">
        <v>2</v>
      </c>
      <c r="R109" s="4">
        <v>2</v>
      </c>
      <c r="S109" s="51" t="s">
        <v>90</v>
      </c>
    </row>
    <row r="110" spans="1:19" ht="13.5" thickBot="1" x14ac:dyDescent="0.25">
      <c r="A110" s="56"/>
      <c r="B110" s="39">
        <v>-3846.6387972135199</v>
      </c>
      <c r="C110" s="40">
        <v>-320.55323310112698</v>
      </c>
      <c r="D110" s="4">
        <v>-298.17536000000001</v>
      </c>
      <c r="E110" s="4">
        <v>-196.34511000000001</v>
      </c>
      <c r="F110" s="4">
        <v>-282.45898000000102</v>
      </c>
      <c r="G110" s="4">
        <v>-268.39407000000102</v>
      </c>
      <c r="H110" s="4">
        <v>-319.91138000000001</v>
      </c>
      <c r="I110" s="4">
        <v>-312.50279999999998</v>
      </c>
      <c r="J110" s="4">
        <v>-459.95161999999999</v>
      </c>
      <c r="K110" s="4">
        <v>-352.85151999999999</v>
      </c>
      <c r="L110" s="4">
        <v>-731.26271000000099</v>
      </c>
      <c r="M110" s="4">
        <v>-313.00592000000103</v>
      </c>
      <c r="N110" s="4">
        <v>-360.68489000000102</v>
      </c>
      <c r="O110" s="4">
        <v>-375.32198000000199</v>
      </c>
      <c r="P110" s="4">
        <v>-3846.6387972135199</v>
      </c>
      <c r="Q110" s="41">
        <v>-4270.8663400000096</v>
      </c>
      <c r="R110" s="4">
        <v>-424.227542786485</v>
      </c>
      <c r="S110" s="42">
        <v>1.110285255557</v>
      </c>
    </row>
    <row r="111" spans="1:19" ht="13.5" thickBot="1" x14ac:dyDescent="0.25">
      <c r="A111" s="57" t="s">
        <v>222</v>
      </c>
      <c r="B111" s="58">
        <v>-3846.6387972135199</v>
      </c>
      <c r="C111" s="59">
        <v>-320.55323310112698</v>
      </c>
      <c r="D111" s="60">
        <v>-298.17536000000001</v>
      </c>
      <c r="E111" s="60">
        <v>-196.34511000000001</v>
      </c>
      <c r="F111" s="60">
        <v>-282.45898000000102</v>
      </c>
      <c r="G111" s="60">
        <v>-268.39407000000102</v>
      </c>
      <c r="H111" s="60">
        <v>-319.91138000000001</v>
      </c>
      <c r="I111" s="60">
        <v>-312.50279999999998</v>
      </c>
      <c r="J111" s="60">
        <v>-459.95161999999999</v>
      </c>
      <c r="K111" s="60">
        <v>-352.85151999999999</v>
      </c>
      <c r="L111" s="60">
        <v>-731.26271000000099</v>
      </c>
      <c r="M111" s="60">
        <v>-313.00592000000103</v>
      </c>
      <c r="N111" s="60">
        <v>-360.68489000000102</v>
      </c>
      <c r="O111" s="60">
        <v>-375.32198000000199</v>
      </c>
      <c r="P111" s="61">
        <v>-3846.6387972135199</v>
      </c>
      <c r="Q111" s="62">
        <v>-4270.8663400000096</v>
      </c>
      <c r="R111" s="61">
        <v>-424.227542786485</v>
      </c>
      <c r="S111" s="63">
        <v>1.110285255557</v>
      </c>
    </row>
    <row r="112" spans="1:19" x14ac:dyDescent="0.2">
      <c r="A112" s="269">
        <v>43516</v>
      </c>
      <c r="B112" s="270"/>
      <c r="C112" s="270"/>
      <c r="D112" s="270"/>
      <c r="E112" s="270"/>
      <c r="F112" s="270"/>
      <c r="G112" s="270"/>
      <c r="H112" s="271">
        <v>1</v>
      </c>
      <c r="I112" s="270"/>
      <c r="J112" s="270"/>
      <c r="K112" s="270"/>
      <c r="L112" s="270"/>
      <c r="M112" s="270"/>
      <c r="N112" s="272">
        <v>0.49729166000000002</v>
      </c>
      <c r="O112" s="270"/>
      <c r="P112" s="270"/>
      <c r="Q112" s="270"/>
      <c r="R112" s="270"/>
      <c r="S112" s="270"/>
    </row>
  </sheetData>
  <mergeCells count="12">
    <mergeCell ref="A112:G112"/>
    <mergeCell ref="H112:M112"/>
    <mergeCell ref="N112:S112"/>
    <mergeCell ref="A1:S1"/>
    <mergeCell ref="A2:S2"/>
    <mergeCell ref="A3:A4"/>
    <mergeCell ref="B3:B4"/>
    <mergeCell ref="C3:C4"/>
    <mergeCell ref="P3:P4"/>
    <mergeCell ref="Q3:Q4"/>
    <mergeCell ref="R3:R4"/>
    <mergeCell ref="S3:S4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49C6E6-FC6B-4CE7-A0C5-06B6782BEF2C}">
  <dimension ref="A1:S91"/>
  <sheetViews>
    <sheetView topLeftCell="A58" workbookViewId="0">
      <selection activeCell="G25" sqref="G25"/>
    </sheetView>
  </sheetViews>
  <sheetFormatPr defaultRowHeight="12.75" customHeight="1" x14ac:dyDescent="0.2"/>
  <cols>
    <col min="1" max="1" width="70.7109375" style="225" bestFit="1" customWidth="1"/>
    <col min="2" max="2" width="9" style="225" bestFit="1" customWidth="1"/>
    <col min="3" max="3" width="15.85546875" style="225" bestFit="1" customWidth="1"/>
    <col min="4" max="15" width="10.140625" style="225" bestFit="1" customWidth="1"/>
    <col min="16" max="16" width="25" style="225" bestFit="1" customWidth="1"/>
    <col min="17" max="17" width="10.140625" style="225" bestFit="1" customWidth="1"/>
    <col min="18" max="18" width="21.5703125" style="225" bestFit="1" customWidth="1"/>
    <col min="19" max="19" width="18.140625" style="225" bestFit="1" customWidth="1"/>
    <col min="20" max="16384" width="9.140625" style="225"/>
  </cols>
  <sheetData>
    <row r="1" spans="1:19" ht="21" customHeight="1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  <c r="P1" s="270"/>
      <c r="Q1" s="270"/>
      <c r="R1" s="270"/>
      <c r="S1" s="270"/>
    </row>
    <row r="2" spans="1:19" ht="13.5" thickBot="1" x14ac:dyDescent="0.25">
      <c r="A2" s="276" t="s">
        <v>239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  <c r="P2" s="277"/>
      <c r="Q2" s="277"/>
      <c r="R2" s="277"/>
      <c r="S2" s="277"/>
    </row>
    <row r="3" spans="1:19" ht="13.5" thickBot="1" x14ac:dyDescent="0.25">
      <c r="A3" s="288"/>
      <c r="B3" s="290" t="s">
        <v>33</v>
      </c>
      <c r="C3" s="292" t="s">
        <v>34</v>
      </c>
      <c r="D3" s="153" t="s">
        <v>342</v>
      </c>
      <c r="E3" s="153" t="s">
        <v>343</v>
      </c>
      <c r="F3" s="153" t="s">
        <v>344</v>
      </c>
      <c r="G3" s="153" t="s">
        <v>345</v>
      </c>
      <c r="H3" s="153" t="s">
        <v>391</v>
      </c>
      <c r="I3" s="153" t="s">
        <v>392</v>
      </c>
      <c r="J3" s="153" t="s">
        <v>393</v>
      </c>
      <c r="K3" s="153" t="s">
        <v>394</v>
      </c>
      <c r="L3" s="153" t="s">
        <v>397</v>
      </c>
      <c r="M3" s="153" t="s">
        <v>398</v>
      </c>
      <c r="N3" s="153" t="s">
        <v>399</v>
      </c>
      <c r="O3" s="153" t="s">
        <v>400</v>
      </c>
      <c r="P3" s="294" t="s">
        <v>39</v>
      </c>
      <c r="Q3" s="296" t="s">
        <v>40</v>
      </c>
      <c r="R3" s="294" t="s">
        <v>41</v>
      </c>
      <c r="S3" s="298" t="s">
        <v>42</v>
      </c>
    </row>
    <row r="4" spans="1:19" ht="13.5" thickBot="1" x14ac:dyDescent="0.25">
      <c r="A4" s="289"/>
      <c r="B4" s="291"/>
      <c r="C4" s="293"/>
      <c r="D4" s="154" t="s">
        <v>43</v>
      </c>
      <c r="E4" s="154" t="s">
        <v>43</v>
      </c>
      <c r="F4" s="154" t="s">
        <v>43</v>
      </c>
      <c r="G4" s="154" t="s">
        <v>43</v>
      </c>
      <c r="H4" s="154" t="s">
        <v>43</v>
      </c>
      <c r="I4" s="154" t="s">
        <v>43</v>
      </c>
      <c r="J4" s="154" t="s">
        <v>43</v>
      </c>
      <c r="K4" s="154" t="s">
        <v>43</v>
      </c>
      <c r="L4" s="154" t="s">
        <v>43</v>
      </c>
      <c r="M4" s="154" t="s">
        <v>43</v>
      </c>
      <c r="N4" s="154" t="s">
        <v>43</v>
      </c>
      <c r="O4" s="154" t="s">
        <v>43</v>
      </c>
      <c r="P4" s="295"/>
      <c r="Q4" s="297"/>
      <c r="R4" s="295"/>
      <c r="S4" s="299"/>
    </row>
    <row r="5" spans="1:19" ht="13.5" thickBot="1" x14ac:dyDescent="0.25">
      <c r="A5" s="38" t="s">
        <v>44</v>
      </c>
      <c r="B5" s="39">
        <v>3237.5295618031901</v>
      </c>
      <c r="C5" s="40">
        <v>269.79413015026603</v>
      </c>
      <c r="D5" s="4">
        <v>263.47334000000097</v>
      </c>
      <c r="E5" s="4">
        <v>266.52917000000002</v>
      </c>
      <c r="F5" s="4">
        <v>261.17806999999902</v>
      </c>
      <c r="G5" s="4">
        <v>260.82417999999899</v>
      </c>
      <c r="H5" s="4">
        <v>272.37311</v>
      </c>
      <c r="I5" s="4">
        <v>278.01903999999899</v>
      </c>
      <c r="J5" s="4">
        <v>397.08184</v>
      </c>
      <c r="K5" s="4">
        <v>285.89568000000099</v>
      </c>
      <c r="L5" s="4">
        <v>289.64129999999898</v>
      </c>
      <c r="M5" s="4">
        <v>297.01884999999999</v>
      </c>
      <c r="N5" s="4">
        <v>360.26395000000002</v>
      </c>
      <c r="O5" s="4">
        <v>351.45154000000002</v>
      </c>
      <c r="P5" s="4">
        <v>3237.5295618031901</v>
      </c>
      <c r="Q5" s="41">
        <v>3583.7500700000001</v>
      </c>
      <c r="R5" s="4">
        <v>346.22050819680902</v>
      </c>
      <c r="S5" s="42">
        <v>1.106939721039</v>
      </c>
    </row>
    <row r="6" spans="1:19" ht="13.5" thickBot="1" x14ac:dyDescent="0.25">
      <c r="A6" s="43" t="s">
        <v>45</v>
      </c>
      <c r="B6" s="39">
        <v>20.504915826097001</v>
      </c>
      <c r="C6" s="40">
        <v>1.7087429855080001</v>
      </c>
      <c r="D6" s="4">
        <v>3.2149100000000002</v>
      </c>
      <c r="E6" s="4">
        <v>0.52907000000000004</v>
      </c>
      <c r="F6" s="4">
        <v>2.966189999999</v>
      </c>
      <c r="G6" s="4">
        <v>0.77663999999900002</v>
      </c>
      <c r="H6" s="4">
        <v>0.63973999999999998</v>
      </c>
      <c r="I6" s="4">
        <v>6.0023999999989996</v>
      </c>
      <c r="J6" s="4">
        <v>0.20812</v>
      </c>
      <c r="K6" s="4">
        <v>1.1551</v>
      </c>
      <c r="L6" s="4">
        <v>0.64000999999899999</v>
      </c>
      <c r="M6" s="4">
        <v>2.99282</v>
      </c>
      <c r="N6" s="4">
        <v>1.52678</v>
      </c>
      <c r="O6" s="4">
        <v>1.41181</v>
      </c>
      <c r="P6" s="4">
        <v>20.504915826097001</v>
      </c>
      <c r="Q6" s="41">
        <v>22.063590000000001</v>
      </c>
      <c r="R6" s="4">
        <v>1.558674173902</v>
      </c>
      <c r="S6" s="42">
        <v>1.0760146584900001</v>
      </c>
    </row>
    <row r="7" spans="1:19" ht="13.5" thickBot="1" x14ac:dyDescent="0.25">
      <c r="A7" s="44" t="s">
        <v>46</v>
      </c>
      <c r="B7" s="39">
        <v>20.504915826097001</v>
      </c>
      <c r="C7" s="40">
        <v>1.7087429855080001</v>
      </c>
      <c r="D7" s="4">
        <v>3.2149100000000002</v>
      </c>
      <c r="E7" s="4">
        <v>0.52907000000000004</v>
      </c>
      <c r="F7" s="4">
        <v>2.966189999999</v>
      </c>
      <c r="G7" s="4">
        <v>0.77663999999900002</v>
      </c>
      <c r="H7" s="4">
        <v>0.63973999999999998</v>
      </c>
      <c r="I7" s="4">
        <v>6.0023999999989996</v>
      </c>
      <c r="J7" s="4">
        <v>0.20812</v>
      </c>
      <c r="K7" s="4">
        <v>1.1551</v>
      </c>
      <c r="L7" s="4">
        <v>0.64000999999899999</v>
      </c>
      <c r="M7" s="4">
        <v>2.99282</v>
      </c>
      <c r="N7" s="4">
        <v>1.52678</v>
      </c>
      <c r="O7" s="4">
        <v>1.41181</v>
      </c>
      <c r="P7" s="4">
        <v>20.504915826097001</v>
      </c>
      <c r="Q7" s="41">
        <v>22.063590000000001</v>
      </c>
      <c r="R7" s="4">
        <v>1.558674173902</v>
      </c>
      <c r="S7" s="42">
        <v>1.0760146584900001</v>
      </c>
    </row>
    <row r="8" spans="1:19" ht="13.5" thickBot="1" x14ac:dyDescent="0.25">
      <c r="A8" s="45" t="s">
        <v>74</v>
      </c>
      <c r="B8" s="46">
        <v>19.187505130864999</v>
      </c>
      <c r="C8" s="47">
        <v>1.598958760905</v>
      </c>
      <c r="D8" s="3">
        <v>1.1229100000000001</v>
      </c>
      <c r="E8" s="3">
        <v>0.52907000000000004</v>
      </c>
      <c r="F8" s="3">
        <v>2.966189999999</v>
      </c>
      <c r="G8" s="3">
        <v>0.77663999999900002</v>
      </c>
      <c r="H8" s="3">
        <v>0.63973999999999998</v>
      </c>
      <c r="I8" s="3">
        <v>5.690219999999</v>
      </c>
      <c r="J8" s="3">
        <v>0.20812</v>
      </c>
      <c r="K8" s="3">
        <v>1.1551</v>
      </c>
      <c r="L8" s="3">
        <v>0.64000999999899999</v>
      </c>
      <c r="M8" s="3">
        <v>2.99282</v>
      </c>
      <c r="N8" s="3">
        <v>1.2145999999999999</v>
      </c>
      <c r="O8" s="3">
        <v>0.76180999999900001</v>
      </c>
      <c r="P8" s="3">
        <v>19.187505130864999</v>
      </c>
      <c r="Q8" s="48">
        <v>18.697230000000001</v>
      </c>
      <c r="R8" s="3">
        <v>-0.49027513086500002</v>
      </c>
      <c r="S8" s="49">
        <v>0.974448208481</v>
      </c>
    </row>
    <row r="9" spans="1:19" ht="13.5" thickBot="1" x14ac:dyDescent="0.25">
      <c r="A9" s="50" t="s">
        <v>78</v>
      </c>
      <c r="B9" s="39">
        <v>8.4666853943970004</v>
      </c>
      <c r="C9" s="40">
        <v>0.70555711619899997</v>
      </c>
      <c r="D9" s="4">
        <v>0.68235000000000001</v>
      </c>
      <c r="E9" s="4">
        <v>0.52907000000000004</v>
      </c>
      <c r="F9" s="4">
        <v>0.69218999999899999</v>
      </c>
      <c r="G9" s="4">
        <v>0.77663999999900002</v>
      </c>
      <c r="H9" s="4">
        <v>0.63973999999999998</v>
      </c>
      <c r="I9" s="4">
        <v>0.466399999999</v>
      </c>
      <c r="J9" s="4">
        <v>0.20812</v>
      </c>
      <c r="K9" s="4">
        <v>0.86068</v>
      </c>
      <c r="L9" s="4">
        <v>0.64000999999899999</v>
      </c>
      <c r="M9" s="4">
        <v>0.73284000000000005</v>
      </c>
      <c r="N9" s="4">
        <v>0.98833000000000004</v>
      </c>
      <c r="O9" s="4">
        <v>0.76180999999900001</v>
      </c>
      <c r="P9" s="4">
        <v>8.4666853943970004</v>
      </c>
      <c r="Q9" s="41">
        <v>7.978179999999</v>
      </c>
      <c r="R9" s="4">
        <v>-0.48850539439700003</v>
      </c>
      <c r="S9" s="42">
        <v>0.94230264009499998</v>
      </c>
    </row>
    <row r="10" spans="1:19" ht="13.5" thickBot="1" x14ac:dyDescent="0.25">
      <c r="A10" s="50" t="s">
        <v>294</v>
      </c>
      <c r="B10" s="39">
        <v>10.218149485626</v>
      </c>
      <c r="C10" s="40">
        <v>0.85151245713500001</v>
      </c>
      <c r="D10" s="4">
        <v>0</v>
      </c>
      <c r="E10" s="4">
        <v>0</v>
      </c>
      <c r="F10" s="4">
        <v>2.2739999999989999</v>
      </c>
      <c r="G10" s="4">
        <v>0</v>
      </c>
      <c r="H10" s="4">
        <v>0</v>
      </c>
      <c r="I10" s="4">
        <v>5.1732499999990003</v>
      </c>
      <c r="J10" s="4">
        <v>0</v>
      </c>
      <c r="K10" s="4">
        <v>0.22627</v>
      </c>
      <c r="L10" s="4">
        <v>0</v>
      </c>
      <c r="M10" s="4">
        <v>2.2599800000000001</v>
      </c>
      <c r="N10" s="4">
        <v>0.22627</v>
      </c>
      <c r="O10" s="4">
        <v>0</v>
      </c>
      <c r="P10" s="4">
        <v>10.218149485626</v>
      </c>
      <c r="Q10" s="41">
        <v>10.15977</v>
      </c>
      <c r="R10" s="4">
        <v>-5.8379485625999997E-2</v>
      </c>
      <c r="S10" s="42">
        <v>0.99428668706500001</v>
      </c>
    </row>
    <row r="11" spans="1:19" ht="13.5" thickBot="1" x14ac:dyDescent="0.25">
      <c r="A11" s="50" t="s">
        <v>83</v>
      </c>
      <c r="B11" s="39">
        <v>0.50267025084100003</v>
      </c>
      <c r="C11" s="40">
        <v>4.188918757E-2</v>
      </c>
      <c r="D11" s="4">
        <v>0.44056000000000001</v>
      </c>
      <c r="E11" s="4">
        <v>0</v>
      </c>
      <c r="F11" s="4">
        <v>0</v>
      </c>
      <c r="G11" s="4">
        <v>0</v>
      </c>
      <c r="H11" s="4">
        <v>0</v>
      </c>
      <c r="I11" s="4">
        <v>5.0569999998999998E-2</v>
      </c>
      <c r="J11" s="4">
        <v>0</v>
      </c>
      <c r="K11" s="4">
        <v>6.8150000000000002E-2</v>
      </c>
      <c r="L11" s="4">
        <v>0</v>
      </c>
      <c r="M11" s="4">
        <v>0</v>
      </c>
      <c r="N11" s="4">
        <v>0</v>
      </c>
      <c r="O11" s="4">
        <v>0</v>
      </c>
      <c r="P11" s="4">
        <v>0.50267025084100003</v>
      </c>
      <c r="Q11" s="41">
        <v>0.55928</v>
      </c>
      <c r="R11" s="4">
        <v>5.6609749158000003E-2</v>
      </c>
      <c r="S11" s="42">
        <v>1.1126180613700001</v>
      </c>
    </row>
    <row r="12" spans="1:19" ht="13.5" thickBot="1" x14ac:dyDescent="0.25">
      <c r="A12" s="45" t="s">
        <v>85</v>
      </c>
      <c r="B12" s="46">
        <v>1.3174106952310001</v>
      </c>
      <c r="C12" s="47">
        <v>0.10978422460200001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1.3174106952310001</v>
      </c>
      <c r="Q12" s="48">
        <v>0</v>
      </c>
      <c r="R12" s="3">
        <v>-1.3174106952310001</v>
      </c>
      <c r="S12" s="49">
        <v>0</v>
      </c>
    </row>
    <row r="13" spans="1:19" ht="13.5" thickBot="1" x14ac:dyDescent="0.25">
      <c r="A13" s="50" t="s">
        <v>89</v>
      </c>
      <c r="B13" s="39">
        <v>1.283841846256</v>
      </c>
      <c r="C13" s="40">
        <v>0.106986820521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</v>
      </c>
      <c r="M13" s="4">
        <v>0</v>
      </c>
      <c r="N13" s="4">
        <v>0</v>
      </c>
      <c r="O13" s="4">
        <v>0</v>
      </c>
      <c r="P13" s="4">
        <v>1.283841846256</v>
      </c>
      <c r="Q13" s="41">
        <v>0</v>
      </c>
      <c r="R13" s="4">
        <v>-1.283841846256</v>
      </c>
      <c r="S13" s="42">
        <v>0</v>
      </c>
    </row>
    <row r="14" spans="1:19" ht="13.5" thickBot="1" x14ac:dyDescent="0.25">
      <c r="A14" s="50" t="s">
        <v>91</v>
      </c>
      <c r="B14" s="39">
        <v>3.3568848973999997E-2</v>
      </c>
      <c r="C14" s="40">
        <v>2.797404081E-3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3.3568848973999997E-2</v>
      </c>
      <c r="Q14" s="41">
        <v>0</v>
      </c>
      <c r="R14" s="4">
        <v>-3.3568848973999997E-2</v>
      </c>
      <c r="S14" s="42">
        <v>0</v>
      </c>
    </row>
    <row r="15" spans="1:19" ht="13.5" thickBot="1" x14ac:dyDescent="0.25">
      <c r="A15" s="45" t="s">
        <v>92</v>
      </c>
      <c r="B15" s="46">
        <v>0</v>
      </c>
      <c r="C15" s="47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0.31217999999899998</v>
      </c>
      <c r="J15" s="3">
        <v>0</v>
      </c>
      <c r="K15" s="3">
        <v>0</v>
      </c>
      <c r="L15" s="3">
        <v>0</v>
      </c>
      <c r="M15" s="3">
        <v>0</v>
      </c>
      <c r="N15" s="3">
        <v>0.31218000000000001</v>
      </c>
      <c r="O15" s="3">
        <v>0</v>
      </c>
      <c r="P15" s="3">
        <v>0</v>
      </c>
      <c r="Q15" s="48">
        <v>0.62435999999900005</v>
      </c>
      <c r="R15" s="3">
        <v>0.62435999999900005</v>
      </c>
      <c r="S15" s="55" t="s">
        <v>69</v>
      </c>
    </row>
    <row r="16" spans="1:19" ht="13.5" thickBot="1" x14ac:dyDescent="0.25">
      <c r="A16" s="50" t="s">
        <v>93</v>
      </c>
      <c r="B16" s="39">
        <v>0</v>
      </c>
      <c r="C16" s="40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0.31217999999899998</v>
      </c>
      <c r="J16" s="4">
        <v>0</v>
      </c>
      <c r="K16" s="4">
        <v>0</v>
      </c>
      <c r="L16" s="4">
        <v>0</v>
      </c>
      <c r="M16" s="4">
        <v>0</v>
      </c>
      <c r="N16" s="4">
        <v>0.31218000000000001</v>
      </c>
      <c r="O16" s="4">
        <v>0</v>
      </c>
      <c r="P16" s="4">
        <v>0</v>
      </c>
      <c r="Q16" s="41">
        <v>0.62435999999900005</v>
      </c>
      <c r="R16" s="4">
        <v>0.62435999999900005</v>
      </c>
      <c r="S16" s="51" t="s">
        <v>69</v>
      </c>
    </row>
    <row r="17" spans="1:19" ht="13.5" thickBot="1" x14ac:dyDescent="0.25">
      <c r="A17" s="45" t="s">
        <v>358</v>
      </c>
      <c r="B17" s="46">
        <v>0</v>
      </c>
      <c r="C17" s="47">
        <v>0</v>
      </c>
      <c r="D17" s="3">
        <v>2.0920000000000001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0.64999999999900004</v>
      </c>
      <c r="P17" s="3">
        <v>0</v>
      </c>
      <c r="Q17" s="48">
        <v>2.742</v>
      </c>
      <c r="R17" s="3">
        <v>2.742</v>
      </c>
      <c r="S17" s="55" t="s">
        <v>90</v>
      </c>
    </row>
    <row r="18" spans="1:19" ht="13.5" thickBot="1" x14ac:dyDescent="0.25">
      <c r="A18" s="50" t="s">
        <v>359</v>
      </c>
      <c r="B18" s="39">
        <v>0</v>
      </c>
      <c r="C18" s="40">
        <v>0</v>
      </c>
      <c r="D18" s="4">
        <v>2.0920000000000001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0.64999999999900004</v>
      </c>
      <c r="P18" s="4">
        <v>0</v>
      </c>
      <c r="Q18" s="41">
        <v>2.742</v>
      </c>
      <c r="R18" s="4">
        <v>2.742</v>
      </c>
      <c r="S18" s="51" t="s">
        <v>90</v>
      </c>
    </row>
    <row r="19" spans="1:19" ht="13.5" thickBot="1" x14ac:dyDescent="0.25">
      <c r="A19" s="52" t="s">
        <v>104</v>
      </c>
      <c r="B19" s="46">
        <v>295.44714797709099</v>
      </c>
      <c r="C19" s="47">
        <v>24.620595664757001</v>
      </c>
      <c r="D19" s="3">
        <v>6.72811</v>
      </c>
      <c r="E19" s="3">
        <v>4.9756299999999998</v>
      </c>
      <c r="F19" s="3">
        <v>4.2571899999990004</v>
      </c>
      <c r="G19" s="3">
        <v>5.4655299999990001</v>
      </c>
      <c r="H19" s="3">
        <v>6.2382499999999999</v>
      </c>
      <c r="I19" s="3">
        <v>6.0006999999990001</v>
      </c>
      <c r="J19" s="3">
        <v>20.574860000000001</v>
      </c>
      <c r="K19" s="3">
        <v>19.059449999999998</v>
      </c>
      <c r="L19" s="3">
        <v>24.971169999998999</v>
      </c>
      <c r="M19" s="3">
        <v>28.723790000000001</v>
      </c>
      <c r="N19" s="3">
        <v>22.023299999999999</v>
      </c>
      <c r="O19" s="3">
        <v>20.31315</v>
      </c>
      <c r="P19" s="3">
        <v>295.44714797709099</v>
      </c>
      <c r="Q19" s="48">
        <v>169.33113</v>
      </c>
      <c r="R19" s="3">
        <v>-126.116017977091</v>
      </c>
      <c r="S19" s="49">
        <v>0.57313509762799997</v>
      </c>
    </row>
    <row r="20" spans="1:19" ht="13.5" thickBot="1" x14ac:dyDescent="0.25">
      <c r="A20" s="44" t="s">
        <v>105</v>
      </c>
      <c r="B20" s="39">
        <v>6.2635210410219999</v>
      </c>
      <c r="C20" s="40">
        <v>0.52196008675100003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6.2635210410219999</v>
      </c>
      <c r="Q20" s="41">
        <v>0</v>
      </c>
      <c r="R20" s="4">
        <v>-6.2635210410219999</v>
      </c>
      <c r="S20" s="42">
        <v>0</v>
      </c>
    </row>
    <row r="21" spans="1:19" ht="13.5" thickBot="1" x14ac:dyDescent="0.25">
      <c r="A21" s="53" t="s">
        <v>106</v>
      </c>
      <c r="B21" s="39">
        <v>6.2635210410219999</v>
      </c>
      <c r="C21" s="40">
        <v>0.52196008675100003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6.2635210410219999</v>
      </c>
      <c r="Q21" s="41">
        <v>0</v>
      </c>
      <c r="R21" s="4">
        <v>-6.2635210410219999</v>
      </c>
      <c r="S21" s="42">
        <v>0</v>
      </c>
    </row>
    <row r="22" spans="1:19" ht="13.5" thickBot="1" x14ac:dyDescent="0.25">
      <c r="A22" s="50" t="s">
        <v>240</v>
      </c>
      <c r="B22" s="39">
        <v>4.7891567192469999</v>
      </c>
      <c r="C22" s="40">
        <v>0.39909639327000002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4.7891567192469999</v>
      </c>
      <c r="Q22" s="41">
        <v>0</v>
      </c>
      <c r="R22" s="4">
        <v>-4.7891567192469999</v>
      </c>
      <c r="S22" s="42">
        <v>0</v>
      </c>
    </row>
    <row r="23" spans="1:19" ht="13.5" thickBot="1" x14ac:dyDescent="0.25">
      <c r="A23" s="50" t="s">
        <v>110</v>
      </c>
      <c r="B23" s="39">
        <v>1.4743643217739999</v>
      </c>
      <c r="C23" s="40">
        <v>0.122863693481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1.4743643217739999</v>
      </c>
      <c r="Q23" s="41">
        <v>0</v>
      </c>
      <c r="R23" s="4">
        <v>-1.4743643217739999</v>
      </c>
      <c r="S23" s="42">
        <v>0</v>
      </c>
    </row>
    <row r="24" spans="1:19" ht="13.5" thickBot="1" x14ac:dyDescent="0.25">
      <c r="A24" s="54" t="s">
        <v>111</v>
      </c>
      <c r="B24" s="46">
        <v>0</v>
      </c>
      <c r="C24" s="47">
        <v>0</v>
      </c>
      <c r="D24" s="3">
        <v>8.2000000000000003E-2</v>
      </c>
      <c r="E24" s="3">
        <v>0</v>
      </c>
      <c r="F24" s="3">
        <v>0</v>
      </c>
      <c r="G24" s="3">
        <v>0.70399999999899998</v>
      </c>
      <c r="H24" s="3">
        <v>1.0720000000000001</v>
      </c>
      <c r="I24" s="3">
        <v>1.4079999999990001</v>
      </c>
      <c r="J24" s="3">
        <v>0</v>
      </c>
      <c r="K24" s="3">
        <v>0</v>
      </c>
      <c r="L24" s="3">
        <v>1.022</v>
      </c>
      <c r="M24" s="3">
        <v>8.1449999999999996</v>
      </c>
      <c r="N24" s="3">
        <v>1.24</v>
      </c>
      <c r="O24" s="3">
        <v>0.58599999999899999</v>
      </c>
      <c r="P24" s="3">
        <v>0</v>
      </c>
      <c r="Q24" s="48">
        <v>14.259</v>
      </c>
      <c r="R24" s="3">
        <v>14.259</v>
      </c>
      <c r="S24" s="55" t="s">
        <v>69</v>
      </c>
    </row>
    <row r="25" spans="1:19" ht="13.5" thickBot="1" x14ac:dyDescent="0.25">
      <c r="A25" s="45" t="s">
        <v>112</v>
      </c>
      <c r="B25" s="46">
        <v>0</v>
      </c>
      <c r="C25" s="47">
        <v>0</v>
      </c>
      <c r="D25" s="3">
        <v>8.2000000000000003E-2</v>
      </c>
      <c r="E25" s="3">
        <v>0</v>
      </c>
      <c r="F25" s="3">
        <v>0</v>
      </c>
      <c r="G25" s="3">
        <v>0.70399999999899998</v>
      </c>
      <c r="H25" s="3">
        <v>1.0720000000000001</v>
      </c>
      <c r="I25" s="3">
        <v>1.4079999999990001</v>
      </c>
      <c r="J25" s="3">
        <v>0</v>
      </c>
      <c r="K25" s="3">
        <v>0</v>
      </c>
      <c r="L25" s="3">
        <v>1.022</v>
      </c>
      <c r="M25" s="3">
        <v>0.64200000000000002</v>
      </c>
      <c r="N25" s="3">
        <v>1.24</v>
      </c>
      <c r="O25" s="3">
        <v>0.58599999999899999</v>
      </c>
      <c r="P25" s="3">
        <v>0</v>
      </c>
      <c r="Q25" s="48">
        <v>6.7559999999990001</v>
      </c>
      <c r="R25" s="3">
        <v>6.7559999999990001</v>
      </c>
      <c r="S25" s="55" t="s">
        <v>69</v>
      </c>
    </row>
    <row r="26" spans="1:19" ht="13.5" thickBot="1" x14ac:dyDescent="0.25">
      <c r="A26" s="50" t="s">
        <v>113</v>
      </c>
      <c r="B26" s="39">
        <v>0</v>
      </c>
      <c r="C26" s="40">
        <v>0</v>
      </c>
      <c r="D26" s="4">
        <v>8.2000000000000003E-2</v>
      </c>
      <c r="E26" s="4">
        <v>0</v>
      </c>
      <c r="F26" s="4">
        <v>0</v>
      </c>
      <c r="G26" s="4">
        <v>0.70399999999899998</v>
      </c>
      <c r="H26" s="4">
        <v>1.0720000000000001</v>
      </c>
      <c r="I26" s="4">
        <v>1.4079999999990001</v>
      </c>
      <c r="J26" s="4">
        <v>0</v>
      </c>
      <c r="K26" s="4">
        <v>0</v>
      </c>
      <c r="L26" s="4">
        <v>1.022</v>
      </c>
      <c r="M26" s="4">
        <v>0.64200000000000002</v>
      </c>
      <c r="N26" s="4">
        <v>1.24</v>
      </c>
      <c r="O26" s="4">
        <v>0.58599999999899999</v>
      </c>
      <c r="P26" s="4">
        <v>0</v>
      </c>
      <c r="Q26" s="41">
        <v>6.7559999999990001</v>
      </c>
      <c r="R26" s="4">
        <v>6.7559999999990001</v>
      </c>
      <c r="S26" s="51" t="s">
        <v>69</v>
      </c>
    </row>
    <row r="27" spans="1:19" ht="13.5" thickBot="1" x14ac:dyDescent="0.25">
      <c r="A27" s="45" t="s">
        <v>114</v>
      </c>
      <c r="B27" s="46">
        <v>0</v>
      </c>
      <c r="C27" s="47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7.5030000000000001</v>
      </c>
      <c r="N27" s="3">
        <v>0</v>
      </c>
      <c r="O27" s="3">
        <v>0</v>
      </c>
      <c r="P27" s="3">
        <v>0</v>
      </c>
      <c r="Q27" s="48">
        <v>7.5030000000000001</v>
      </c>
      <c r="R27" s="3">
        <v>7.5030000000000001</v>
      </c>
      <c r="S27" s="55" t="s">
        <v>69</v>
      </c>
    </row>
    <row r="28" spans="1:19" ht="13.5" thickBot="1" x14ac:dyDescent="0.25">
      <c r="A28" s="50" t="s">
        <v>278</v>
      </c>
      <c r="B28" s="39">
        <v>0</v>
      </c>
      <c r="C28" s="40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0</v>
      </c>
      <c r="M28" s="4">
        <v>7.5030000000000001</v>
      </c>
      <c r="N28" s="4">
        <v>0</v>
      </c>
      <c r="O28" s="4">
        <v>0</v>
      </c>
      <c r="P28" s="4">
        <v>0</v>
      </c>
      <c r="Q28" s="41">
        <v>7.5030000000000001</v>
      </c>
      <c r="R28" s="4">
        <v>7.5030000000000001</v>
      </c>
      <c r="S28" s="51" t="s">
        <v>69</v>
      </c>
    </row>
    <row r="29" spans="1:19" ht="13.5" thickBot="1" x14ac:dyDescent="0.25">
      <c r="A29" s="44" t="s">
        <v>116</v>
      </c>
      <c r="B29" s="39">
        <v>289.18362693606798</v>
      </c>
      <c r="C29" s="40">
        <v>24.098635578004998</v>
      </c>
      <c r="D29" s="4">
        <v>6.6461100000000002</v>
      </c>
      <c r="E29" s="4">
        <v>4.9756299999999998</v>
      </c>
      <c r="F29" s="4">
        <v>4.2571899999990004</v>
      </c>
      <c r="G29" s="4">
        <v>4.7615299999990004</v>
      </c>
      <c r="H29" s="4">
        <v>5.1662499999999998</v>
      </c>
      <c r="I29" s="4">
        <v>4.5926999999989997</v>
      </c>
      <c r="J29" s="4">
        <v>20.574860000000001</v>
      </c>
      <c r="K29" s="4">
        <v>19.059449999999998</v>
      </c>
      <c r="L29" s="4">
        <v>23.949169999999</v>
      </c>
      <c r="M29" s="4">
        <v>20.578790000000001</v>
      </c>
      <c r="N29" s="4">
        <v>20.783300000000001</v>
      </c>
      <c r="O29" s="4">
        <v>19.727150000000002</v>
      </c>
      <c r="P29" s="4">
        <v>289.18362693606798</v>
      </c>
      <c r="Q29" s="41">
        <v>155.07212999999999</v>
      </c>
      <c r="R29" s="4">
        <v>-134.11149693606799</v>
      </c>
      <c r="S29" s="42">
        <v>0.53624104394500005</v>
      </c>
    </row>
    <row r="30" spans="1:19" ht="13.5" thickBot="1" x14ac:dyDescent="0.25">
      <c r="A30" s="45" t="s">
        <v>117</v>
      </c>
      <c r="B30" s="46">
        <v>17.847638706876001</v>
      </c>
      <c r="C30" s="47">
        <v>1.4873032255730001</v>
      </c>
      <c r="D30" s="3">
        <v>1.29375</v>
      </c>
      <c r="E30" s="3">
        <v>1.2293700000000001</v>
      </c>
      <c r="F30" s="3">
        <v>1.4668300000000001</v>
      </c>
      <c r="G30" s="3">
        <v>1.3922899999989999</v>
      </c>
      <c r="H30" s="3">
        <v>1.2747900000000001</v>
      </c>
      <c r="I30" s="3">
        <v>1.1368400000000001</v>
      </c>
      <c r="J30" s="3">
        <v>1.63506</v>
      </c>
      <c r="K30" s="3">
        <v>1.3754500000000001</v>
      </c>
      <c r="L30" s="3">
        <v>1.258389999999</v>
      </c>
      <c r="M30" s="3">
        <v>1.42119</v>
      </c>
      <c r="N30" s="3">
        <v>2.3007</v>
      </c>
      <c r="O30" s="3">
        <v>1.24455</v>
      </c>
      <c r="P30" s="3">
        <v>17.847638706876001</v>
      </c>
      <c r="Q30" s="48">
        <v>17.029209999999999</v>
      </c>
      <c r="R30" s="3">
        <v>-0.818428706876</v>
      </c>
      <c r="S30" s="49">
        <v>0.95414358614500006</v>
      </c>
    </row>
    <row r="31" spans="1:19" ht="13.5" thickBot="1" x14ac:dyDescent="0.25">
      <c r="A31" s="50" t="s">
        <v>241</v>
      </c>
      <c r="B31" s="39">
        <v>10.916233626946999</v>
      </c>
      <c r="C31" s="40">
        <v>0.90968613557800004</v>
      </c>
      <c r="D31" s="4">
        <v>0.61750000000000005</v>
      </c>
      <c r="E31" s="4">
        <v>0.85309999999999997</v>
      </c>
      <c r="F31" s="4">
        <v>0.70109999999899997</v>
      </c>
      <c r="G31" s="4">
        <v>0.86619999999899999</v>
      </c>
      <c r="H31" s="4">
        <v>0.71440000000000003</v>
      </c>
      <c r="I31" s="4">
        <v>0.62889999999900004</v>
      </c>
      <c r="J31" s="4">
        <v>0.94110000000000005</v>
      </c>
      <c r="K31" s="4">
        <v>0.72199999999999998</v>
      </c>
      <c r="L31" s="4">
        <v>0.661499999999</v>
      </c>
      <c r="M31" s="4">
        <v>0.81510000000000005</v>
      </c>
      <c r="N31" s="4">
        <v>1.8867</v>
      </c>
      <c r="O31" s="4">
        <v>0.68589999999899998</v>
      </c>
      <c r="P31" s="4">
        <v>10.916233626946999</v>
      </c>
      <c r="Q31" s="41">
        <v>10.093500000000001</v>
      </c>
      <c r="R31" s="4">
        <v>-0.82273362694600005</v>
      </c>
      <c r="S31" s="42">
        <v>0.92463209793199996</v>
      </c>
    </row>
    <row r="32" spans="1:19" ht="13.5" thickBot="1" x14ac:dyDescent="0.25">
      <c r="A32" s="50" t="s">
        <v>118</v>
      </c>
      <c r="B32" s="39">
        <v>6.9314050799290001</v>
      </c>
      <c r="C32" s="40">
        <v>0.57761708999399997</v>
      </c>
      <c r="D32" s="4">
        <v>0.67625000000000002</v>
      </c>
      <c r="E32" s="4">
        <v>0.37626999999999999</v>
      </c>
      <c r="F32" s="4">
        <v>0.76572999999900004</v>
      </c>
      <c r="G32" s="4">
        <v>0.52608999999899997</v>
      </c>
      <c r="H32" s="4">
        <v>0.56039000000000005</v>
      </c>
      <c r="I32" s="4">
        <v>0.50793999999899997</v>
      </c>
      <c r="J32" s="4">
        <v>0.69396000000000002</v>
      </c>
      <c r="K32" s="4">
        <v>0.65344999999999998</v>
      </c>
      <c r="L32" s="4">
        <v>0.59688999999900005</v>
      </c>
      <c r="M32" s="4">
        <v>0.60609000000000002</v>
      </c>
      <c r="N32" s="4">
        <v>0.41399999999999998</v>
      </c>
      <c r="O32" s="4">
        <v>0.558649999999</v>
      </c>
      <c r="P32" s="4">
        <v>6.9314050799290001</v>
      </c>
      <c r="Q32" s="41">
        <v>6.9357099999990002</v>
      </c>
      <c r="R32" s="4">
        <v>4.30492007E-3</v>
      </c>
      <c r="S32" s="42">
        <v>1.0006210746619999</v>
      </c>
    </row>
    <row r="33" spans="1:19" ht="13.5" thickBot="1" x14ac:dyDescent="0.25">
      <c r="A33" s="45" t="s">
        <v>119</v>
      </c>
      <c r="B33" s="46">
        <v>2.9999999999989999</v>
      </c>
      <c r="C33" s="47">
        <v>0.24999999999899999</v>
      </c>
      <c r="D33" s="3">
        <v>0.67500000000000004</v>
      </c>
      <c r="E33" s="3">
        <v>0</v>
      </c>
      <c r="F33" s="3">
        <v>0</v>
      </c>
      <c r="G33" s="3">
        <v>0.67499999999899996</v>
      </c>
      <c r="H33" s="3">
        <v>0</v>
      </c>
      <c r="I33" s="3">
        <v>0</v>
      </c>
      <c r="J33" s="3">
        <v>0.67500000000000004</v>
      </c>
      <c r="K33" s="3">
        <v>0</v>
      </c>
      <c r="L33" s="3">
        <v>0</v>
      </c>
      <c r="M33" s="3">
        <v>0.67500000000000004</v>
      </c>
      <c r="N33" s="3">
        <v>0</v>
      </c>
      <c r="O33" s="3">
        <v>0</v>
      </c>
      <c r="P33" s="3">
        <v>2.9999999999989999</v>
      </c>
      <c r="Q33" s="48">
        <v>2.7</v>
      </c>
      <c r="R33" s="3">
        <v>-0.29999999999900001</v>
      </c>
      <c r="S33" s="49">
        <v>0.9</v>
      </c>
    </row>
    <row r="34" spans="1:19" ht="13.5" thickBot="1" x14ac:dyDescent="0.25">
      <c r="A34" s="50" t="s">
        <v>120</v>
      </c>
      <c r="B34" s="39">
        <v>2.9999999999989999</v>
      </c>
      <c r="C34" s="40">
        <v>0.24999999999899999</v>
      </c>
      <c r="D34" s="4">
        <v>0.67500000000000004</v>
      </c>
      <c r="E34" s="4">
        <v>0</v>
      </c>
      <c r="F34" s="4">
        <v>0</v>
      </c>
      <c r="G34" s="4">
        <v>0.67499999999899996</v>
      </c>
      <c r="H34" s="4">
        <v>0</v>
      </c>
      <c r="I34" s="4">
        <v>0</v>
      </c>
      <c r="J34" s="4">
        <v>0.67500000000000004</v>
      </c>
      <c r="K34" s="4">
        <v>0</v>
      </c>
      <c r="L34" s="4">
        <v>0</v>
      </c>
      <c r="M34" s="4">
        <v>0.67500000000000004</v>
      </c>
      <c r="N34" s="4">
        <v>0</v>
      </c>
      <c r="O34" s="4">
        <v>0</v>
      </c>
      <c r="P34" s="4">
        <v>2.9999999999989999</v>
      </c>
      <c r="Q34" s="41">
        <v>2.7</v>
      </c>
      <c r="R34" s="4">
        <v>-0.29999999999900001</v>
      </c>
      <c r="S34" s="42">
        <v>0.9</v>
      </c>
    </row>
    <row r="35" spans="1:19" ht="13.5" thickBot="1" x14ac:dyDescent="0.25">
      <c r="A35" s="45" t="s">
        <v>122</v>
      </c>
      <c r="B35" s="46">
        <v>266.39999999999998</v>
      </c>
      <c r="C35" s="47">
        <v>22.2</v>
      </c>
      <c r="D35" s="3">
        <v>3.4558599999999999</v>
      </c>
      <c r="E35" s="3">
        <v>3.4558599999999999</v>
      </c>
      <c r="F35" s="3">
        <v>2.3305599999990001</v>
      </c>
      <c r="G35" s="3">
        <v>2.6942399999990001</v>
      </c>
      <c r="H35" s="3">
        <v>3.8914599999999999</v>
      </c>
      <c r="I35" s="3">
        <v>3.4558599999989998</v>
      </c>
      <c r="J35" s="3">
        <v>18.264800000000001</v>
      </c>
      <c r="K35" s="3">
        <v>17.684000000000001</v>
      </c>
      <c r="L35" s="3">
        <v>18.482599999999</v>
      </c>
      <c r="M35" s="3">
        <v>18.482600000000001</v>
      </c>
      <c r="N35" s="3">
        <v>18.482600000000001</v>
      </c>
      <c r="O35" s="3">
        <v>18.482600000000001</v>
      </c>
      <c r="P35" s="3">
        <v>266.39999999999998</v>
      </c>
      <c r="Q35" s="48">
        <v>129.16304</v>
      </c>
      <c r="R35" s="3">
        <v>-137.23696000000001</v>
      </c>
      <c r="S35" s="49">
        <v>0.48484624624599998</v>
      </c>
    </row>
    <row r="36" spans="1:19" ht="13.5" thickBot="1" x14ac:dyDescent="0.25">
      <c r="A36" s="50" t="s">
        <v>123</v>
      </c>
      <c r="B36" s="39">
        <v>266.39999999999998</v>
      </c>
      <c r="C36" s="40">
        <v>22.2</v>
      </c>
      <c r="D36" s="4">
        <v>0</v>
      </c>
      <c r="E36" s="4">
        <v>0</v>
      </c>
      <c r="F36" s="4">
        <v>0</v>
      </c>
      <c r="G36" s="4">
        <v>0</v>
      </c>
      <c r="H36" s="4">
        <v>2.3305600000000002</v>
      </c>
      <c r="I36" s="4">
        <v>2.3305599999990001</v>
      </c>
      <c r="J36" s="4">
        <v>2.3305600000000002</v>
      </c>
      <c r="K36" s="4">
        <v>2.3305600000000002</v>
      </c>
      <c r="L36" s="4">
        <v>2.3305599999990001</v>
      </c>
      <c r="M36" s="4">
        <v>2.3305600000000002</v>
      </c>
      <c r="N36" s="4">
        <v>2.3305600000000002</v>
      </c>
      <c r="O36" s="4">
        <v>2.3305600000000002</v>
      </c>
      <c r="P36" s="4">
        <v>266.39999999999998</v>
      </c>
      <c r="Q36" s="41">
        <v>18.644480000000001</v>
      </c>
      <c r="R36" s="4">
        <v>-247.75551999999999</v>
      </c>
      <c r="S36" s="42">
        <v>6.9986786785999996E-2</v>
      </c>
    </row>
    <row r="37" spans="1:19" ht="13.5" thickBot="1" x14ac:dyDescent="0.25">
      <c r="A37" s="50" t="s">
        <v>124</v>
      </c>
      <c r="B37" s="39">
        <v>0</v>
      </c>
      <c r="C37" s="40">
        <v>0</v>
      </c>
      <c r="D37" s="4">
        <v>3.4558599999999999</v>
      </c>
      <c r="E37" s="4">
        <v>3.4558599999999999</v>
      </c>
      <c r="F37" s="4">
        <v>2.3305599999990001</v>
      </c>
      <c r="G37" s="4">
        <v>3.4558599999989998</v>
      </c>
      <c r="H37" s="4">
        <v>1.5609</v>
      </c>
      <c r="I37" s="4">
        <v>1.1253</v>
      </c>
      <c r="J37" s="4">
        <v>15.934240000000001</v>
      </c>
      <c r="K37" s="4">
        <v>15.353440000000001</v>
      </c>
      <c r="L37" s="4">
        <v>16.152039999999001</v>
      </c>
      <c r="M37" s="4">
        <v>16.15204</v>
      </c>
      <c r="N37" s="4">
        <v>16.15204</v>
      </c>
      <c r="O37" s="4">
        <v>16.15204</v>
      </c>
      <c r="P37" s="4">
        <v>0</v>
      </c>
      <c r="Q37" s="41">
        <v>111.28018</v>
      </c>
      <c r="R37" s="4">
        <v>111.28018</v>
      </c>
      <c r="S37" s="51" t="s">
        <v>69</v>
      </c>
    </row>
    <row r="38" spans="1:19" ht="13.5" thickBot="1" x14ac:dyDescent="0.25">
      <c r="A38" s="50" t="s">
        <v>351</v>
      </c>
      <c r="B38" s="39">
        <v>0</v>
      </c>
      <c r="C38" s="40">
        <v>0</v>
      </c>
      <c r="D38" s="4">
        <v>0</v>
      </c>
      <c r="E38" s="4">
        <v>0</v>
      </c>
      <c r="F38" s="4">
        <v>0</v>
      </c>
      <c r="G38" s="4">
        <v>-0.76161999999899999</v>
      </c>
      <c r="H38" s="4">
        <v>0</v>
      </c>
      <c r="I38" s="4">
        <v>0</v>
      </c>
      <c r="J38" s="4">
        <v>0</v>
      </c>
      <c r="K38" s="4">
        <v>0</v>
      </c>
      <c r="L38" s="4">
        <v>0</v>
      </c>
      <c r="M38" s="4">
        <v>0</v>
      </c>
      <c r="N38" s="4">
        <v>0</v>
      </c>
      <c r="O38" s="4">
        <v>0</v>
      </c>
      <c r="P38" s="4">
        <v>0</v>
      </c>
      <c r="Q38" s="41">
        <v>-0.76161999999899999</v>
      </c>
      <c r="R38" s="4">
        <v>-0.76161999999899999</v>
      </c>
      <c r="S38" s="51" t="s">
        <v>90</v>
      </c>
    </row>
    <row r="39" spans="1:19" ht="13.5" thickBot="1" x14ac:dyDescent="0.25">
      <c r="A39" s="45" t="s">
        <v>127</v>
      </c>
      <c r="B39" s="46">
        <v>1.935988229191</v>
      </c>
      <c r="C39" s="47">
        <v>0.161332352432</v>
      </c>
      <c r="D39" s="3">
        <v>0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0</v>
      </c>
      <c r="M39" s="3">
        <v>0</v>
      </c>
      <c r="N39" s="3">
        <v>0</v>
      </c>
      <c r="O39" s="3">
        <v>0</v>
      </c>
      <c r="P39" s="3">
        <v>1.935988229191</v>
      </c>
      <c r="Q39" s="48">
        <v>0</v>
      </c>
      <c r="R39" s="3">
        <v>-1.935988229191</v>
      </c>
      <c r="S39" s="49">
        <v>0</v>
      </c>
    </row>
    <row r="40" spans="1:19" ht="13.5" thickBot="1" x14ac:dyDescent="0.25">
      <c r="A40" s="50" t="s">
        <v>128</v>
      </c>
      <c r="B40" s="39">
        <v>1.935988229191</v>
      </c>
      <c r="C40" s="40">
        <v>0.161332352432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4">
        <v>0</v>
      </c>
      <c r="O40" s="4">
        <v>0</v>
      </c>
      <c r="P40" s="4">
        <v>1.935988229191</v>
      </c>
      <c r="Q40" s="41">
        <v>0</v>
      </c>
      <c r="R40" s="4">
        <v>-1.935988229191</v>
      </c>
      <c r="S40" s="42">
        <v>0</v>
      </c>
    </row>
    <row r="41" spans="1:19" ht="13.5" thickBot="1" x14ac:dyDescent="0.25">
      <c r="A41" s="45" t="s">
        <v>242</v>
      </c>
      <c r="B41" s="46">
        <v>0</v>
      </c>
      <c r="C41" s="47">
        <v>0</v>
      </c>
      <c r="D41" s="3">
        <v>1.2215</v>
      </c>
      <c r="E41" s="3">
        <v>0.29039999999999999</v>
      </c>
      <c r="F41" s="3">
        <v>0.45979999999900001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4.2081799999990004</v>
      </c>
      <c r="M41" s="3">
        <v>0</v>
      </c>
      <c r="N41" s="3">
        <v>0</v>
      </c>
      <c r="O41" s="3">
        <v>0</v>
      </c>
      <c r="P41" s="3">
        <v>0</v>
      </c>
      <c r="Q41" s="48">
        <v>6.1798799999989997</v>
      </c>
      <c r="R41" s="3">
        <v>6.1798799999989997</v>
      </c>
      <c r="S41" s="55" t="s">
        <v>69</v>
      </c>
    </row>
    <row r="42" spans="1:19" ht="13.5" thickBot="1" x14ac:dyDescent="0.25">
      <c r="A42" s="50" t="s">
        <v>243</v>
      </c>
      <c r="B42" s="39">
        <v>0</v>
      </c>
      <c r="C42" s="40">
        <v>0</v>
      </c>
      <c r="D42" s="4">
        <v>1.2215</v>
      </c>
      <c r="E42" s="4">
        <v>0.29039999999999999</v>
      </c>
      <c r="F42" s="4">
        <v>0.45979999999900001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4.2081799999990004</v>
      </c>
      <c r="M42" s="4">
        <v>0</v>
      </c>
      <c r="N42" s="4">
        <v>0</v>
      </c>
      <c r="O42" s="4">
        <v>0</v>
      </c>
      <c r="P42" s="4">
        <v>0</v>
      </c>
      <c r="Q42" s="41">
        <v>6.1798799999989997</v>
      </c>
      <c r="R42" s="4">
        <v>6.1798799999989997</v>
      </c>
      <c r="S42" s="51" t="s">
        <v>69</v>
      </c>
    </row>
    <row r="43" spans="1:19" ht="13.5" thickBot="1" x14ac:dyDescent="0.25">
      <c r="A43" s="43" t="s">
        <v>134</v>
      </c>
      <c r="B43" s="39">
        <v>2798.5774980000001</v>
      </c>
      <c r="C43" s="40">
        <v>233.21479149999999</v>
      </c>
      <c r="D43" s="4">
        <v>243.238120000001</v>
      </c>
      <c r="E43" s="4">
        <v>250.73228</v>
      </c>
      <c r="F43" s="4">
        <v>243.66247999999899</v>
      </c>
      <c r="G43" s="4">
        <v>244.28979999999899</v>
      </c>
      <c r="H43" s="4">
        <v>255.20292000000001</v>
      </c>
      <c r="I43" s="4">
        <v>255.723739999999</v>
      </c>
      <c r="J43" s="4">
        <v>366.00666000000001</v>
      </c>
      <c r="K43" s="4">
        <v>255.38892999999999</v>
      </c>
      <c r="L43" s="4">
        <v>252.73791999999901</v>
      </c>
      <c r="M43" s="4">
        <v>247.30004</v>
      </c>
      <c r="N43" s="4">
        <v>326.30617000000001</v>
      </c>
      <c r="O43" s="4">
        <v>319.31887999999998</v>
      </c>
      <c r="P43" s="4">
        <v>2798.5774980000001</v>
      </c>
      <c r="Q43" s="41">
        <v>3259.9079400000001</v>
      </c>
      <c r="R43" s="4">
        <v>461.330441999995</v>
      </c>
      <c r="S43" s="42">
        <v>1.1648446192140001</v>
      </c>
    </row>
    <row r="44" spans="1:19" ht="13.5" thickBot="1" x14ac:dyDescent="0.25">
      <c r="A44" s="54" t="s">
        <v>135</v>
      </c>
      <c r="B44" s="46">
        <v>1989.06</v>
      </c>
      <c r="C44" s="47">
        <v>165.755</v>
      </c>
      <c r="D44" s="3">
        <v>178.852</v>
      </c>
      <c r="E44" s="3">
        <v>184.36199999999999</v>
      </c>
      <c r="F44" s="3">
        <v>179.16300000000001</v>
      </c>
      <c r="G44" s="3">
        <v>179.623999999999</v>
      </c>
      <c r="H44" s="3">
        <v>187.649</v>
      </c>
      <c r="I44" s="3">
        <v>188.03199999999899</v>
      </c>
      <c r="J44" s="3">
        <v>269.517</v>
      </c>
      <c r="K44" s="3">
        <v>188.06299999999999</v>
      </c>
      <c r="L44" s="3">
        <v>186.10999999999899</v>
      </c>
      <c r="M44" s="3">
        <v>182.10599999999999</v>
      </c>
      <c r="N44" s="3">
        <v>240.286</v>
      </c>
      <c r="O44" s="3">
        <v>235.13800000000001</v>
      </c>
      <c r="P44" s="3">
        <v>1989.06</v>
      </c>
      <c r="Q44" s="48">
        <v>2398.902</v>
      </c>
      <c r="R44" s="3">
        <v>409.84199999999498</v>
      </c>
      <c r="S44" s="49">
        <v>1.2060480830139999</v>
      </c>
    </row>
    <row r="45" spans="1:19" ht="13.5" thickBot="1" x14ac:dyDescent="0.25">
      <c r="A45" s="45" t="s">
        <v>136</v>
      </c>
      <c r="B45" s="46">
        <v>1979.89</v>
      </c>
      <c r="C45" s="47">
        <v>164.990833333334</v>
      </c>
      <c r="D45" s="3">
        <v>178.852</v>
      </c>
      <c r="E45" s="3">
        <v>184.36199999999999</v>
      </c>
      <c r="F45" s="3">
        <v>179.16300000000001</v>
      </c>
      <c r="G45" s="3">
        <v>179.623999999999</v>
      </c>
      <c r="H45" s="3">
        <v>187.649</v>
      </c>
      <c r="I45" s="3">
        <v>188.03199999999899</v>
      </c>
      <c r="J45" s="3">
        <v>269.517</v>
      </c>
      <c r="K45" s="3">
        <v>188.06299999999999</v>
      </c>
      <c r="L45" s="3">
        <v>186.10999999999899</v>
      </c>
      <c r="M45" s="3">
        <v>182.10599999999999</v>
      </c>
      <c r="N45" s="3">
        <v>240.286</v>
      </c>
      <c r="O45" s="3">
        <v>235.13800000000001</v>
      </c>
      <c r="P45" s="3">
        <v>1979.89</v>
      </c>
      <c r="Q45" s="48">
        <v>2398.902</v>
      </c>
      <c r="R45" s="3">
        <v>419.011999999995</v>
      </c>
      <c r="S45" s="49">
        <v>1.211633979665</v>
      </c>
    </row>
    <row r="46" spans="1:19" ht="13.5" thickBot="1" x14ac:dyDescent="0.25">
      <c r="A46" s="50" t="s">
        <v>137</v>
      </c>
      <c r="B46" s="39">
        <v>1979.89</v>
      </c>
      <c r="C46" s="40">
        <v>164.990833333334</v>
      </c>
      <c r="D46" s="4">
        <v>178.852</v>
      </c>
      <c r="E46" s="4">
        <v>184.36199999999999</v>
      </c>
      <c r="F46" s="4">
        <v>179.16300000000001</v>
      </c>
      <c r="G46" s="4">
        <v>179.623999999999</v>
      </c>
      <c r="H46" s="4">
        <v>187.649</v>
      </c>
      <c r="I46" s="4">
        <v>188.03199999999899</v>
      </c>
      <c r="J46" s="4">
        <v>269.517</v>
      </c>
      <c r="K46" s="4">
        <v>188.06299999999999</v>
      </c>
      <c r="L46" s="4">
        <v>186.10999999999899</v>
      </c>
      <c r="M46" s="4">
        <v>182.10599999999999</v>
      </c>
      <c r="N46" s="4">
        <v>240.286</v>
      </c>
      <c r="O46" s="4">
        <v>235.13800000000001</v>
      </c>
      <c r="P46" s="4">
        <v>1979.89</v>
      </c>
      <c r="Q46" s="41">
        <v>2398.902</v>
      </c>
      <c r="R46" s="4">
        <v>419.011999999995</v>
      </c>
      <c r="S46" s="42">
        <v>1.211633979665</v>
      </c>
    </row>
    <row r="47" spans="1:19" ht="13.5" thickBot="1" x14ac:dyDescent="0.25">
      <c r="A47" s="45" t="s">
        <v>140</v>
      </c>
      <c r="B47" s="46">
        <v>9.17</v>
      </c>
      <c r="C47" s="47">
        <v>0.76416666666599997</v>
      </c>
      <c r="D47" s="3">
        <v>0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9.17</v>
      </c>
      <c r="Q47" s="48">
        <v>0</v>
      </c>
      <c r="R47" s="3">
        <v>-9.17</v>
      </c>
      <c r="S47" s="49">
        <v>0</v>
      </c>
    </row>
    <row r="48" spans="1:19" ht="13.5" thickBot="1" x14ac:dyDescent="0.25">
      <c r="A48" s="50" t="s">
        <v>141</v>
      </c>
      <c r="B48" s="39">
        <v>9.17</v>
      </c>
      <c r="C48" s="40">
        <v>0.76416666666599997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0</v>
      </c>
      <c r="O48" s="4">
        <v>0</v>
      </c>
      <c r="P48" s="4">
        <v>9.17</v>
      </c>
      <c r="Q48" s="41">
        <v>0</v>
      </c>
      <c r="R48" s="4">
        <v>-9.17</v>
      </c>
      <c r="S48" s="42">
        <v>0</v>
      </c>
    </row>
    <row r="49" spans="1:19" ht="13.5" thickBot="1" x14ac:dyDescent="0.25">
      <c r="A49" s="44" t="s">
        <v>144</v>
      </c>
      <c r="B49" s="39">
        <v>755.75999999999897</v>
      </c>
      <c r="C49" s="40">
        <v>62.979999999999002</v>
      </c>
      <c r="D49" s="4">
        <v>60.808999999999997</v>
      </c>
      <c r="E49" s="4">
        <v>62.682659999999998</v>
      </c>
      <c r="F49" s="4">
        <v>60.915749999999001</v>
      </c>
      <c r="G49" s="4">
        <v>61.071999999999001</v>
      </c>
      <c r="H49" s="4">
        <v>63.800249999999998</v>
      </c>
      <c r="I49" s="4">
        <v>63.930999999999003</v>
      </c>
      <c r="J49" s="4">
        <v>91.097210000000004</v>
      </c>
      <c r="K49" s="4">
        <v>63.564630000000001</v>
      </c>
      <c r="L49" s="4">
        <v>62.905279999999003</v>
      </c>
      <c r="M49" s="4">
        <v>61.552289999999999</v>
      </c>
      <c r="N49" s="4">
        <v>81.21593</v>
      </c>
      <c r="O49" s="4">
        <v>79.476229999999006</v>
      </c>
      <c r="P49" s="4">
        <v>755.75999999999897</v>
      </c>
      <c r="Q49" s="41">
        <v>813.02222999999901</v>
      </c>
      <c r="R49" s="4">
        <v>57.262230000000002</v>
      </c>
      <c r="S49" s="42">
        <v>1.075767743728</v>
      </c>
    </row>
    <row r="50" spans="1:19" ht="13.5" thickBot="1" x14ac:dyDescent="0.25">
      <c r="A50" s="45" t="s">
        <v>145</v>
      </c>
      <c r="B50" s="46">
        <v>200.05</v>
      </c>
      <c r="C50" s="47">
        <v>16.670833333333</v>
      </c>
      <c r="D50" s="3">
        <v>16.096</v>
      </c>
      <c r="E50" s="3">
        <v>16.59215</v>
      </c>
      <c r="F50" s="3">
        <v>16.125</v>
      </c>
      <c r="G50" s="3">
        <v>16.165999999998999</v>
      </c>
      <c r="H50" s="3">
        <v>16.888000000000002</v>
      </c>
      <c r="I50" s="3">
        <v>16.922999999999</v>
      </c>
      <c r="J50" s="3">
        <v>24.257000000000001</v>
      </c>
      <c r="K50" s="3">
        <v>16.925000000000001</v>
      </c>
      <c r="L50" s="3">
        <v>16.749999999999002</v>
      </c>
      <c r="M50" s="3">
        <v>16.39</v>
      </c>
      <c r="N50" s="3">
        <v>21.625</v>
      </c>
      <c r="O50" s="3">
        <v>21.161999999999999</v>
      </c>
      <c r="P50" s="3">
        <v>200.05</v>
      </c>
      <c r="Q50" s="48">
        <v>215.89914999999999</v>
      </c>
      <c r="R50" s="3">
        <v>15.84915</v>
      </c>
      <c r="S50" s="49">
        <v>1.0792259435139999</v>
      </c>
    </row>
    <row r="51" spans="1:19" ht="13.5" thickBot="1" x14ac:dyDescent="0.25">
      <c r="A51" s="50" t="s">
        <v>146</v>
      </c>
      <c r="B51" s="39">
        <v>200.05</v>
      </c>
      <c r="C51" s="40">
        <v>16.670833333333</v>
      </c>
      <c r="D51" s="4">
        <v>16.096</v>
      </c>
      <c r="E51" s="4">
        <v>16.59215</v>
      </c>
      <c r="F51" s="4">
        <v>16.125</v>
      </c>
      <c r="G51" s="4">
        <v>16.165999999998999</v>
      </c>
      <c r="H51" s="4">
        <v>16.888000000000002</v>
      </c>
      <c r="I51" s="4">
        <v>16.922999999999</v>
      </c>
      <c r="J51" s="4">
        <v>24.257000000000001</v>
      </c>
      <c r="K51" s="4">
        <v>16.925000000000001</v>
      </c>
      <c r="L51" s="4">
        <v>16.749999999999002</v>
      </c>
      <c r="M51" s="4">
        <v>16.39</v>
      </c>
      <c r="N51" s="4">
        <v>21.625</v>
      </c>
      <c r="O51" s="4">
        <v>21.161999999999999</v>
      </c>
      <c r="P51" s="4">
        <v>200.05</v>
      </c>
      <c r="Q51" s="41">
        <v>215.89914999999999</v>
      </c>
      <c r="R51" s="4">
        <v>15.84915</v>
      </c>
      <c r="S51" s="42">
        <v>1.0792259435139999</v>
      </c>
    </row>
    <row r="52" spans="1:19" ht="13.5" thickBot="1" x14ac:dyDescent="0.25">
      <c r="A52" s="45" t="s">
        <v>147</v>
      </c>
      <c r="B52" s="46">
        <v>555.71</v>
      </c>
      <c r="C52" s="47">
        <v>46.309166666666002</v>
      </c>
      <c r="D52" s="3">
        <v>44.713000000000001</v>
      </c>
      <c r="E52" s="3">
        <v>46.090510000000002</v>
      </c>
      <c r="F52" s="3">
        <v>44.790749999999001</v>
      </c>
      <c r="G52" s="3">
        <v>44.905999999998997</v>
      </c>
      <c r="H52" s="3">
        <v>46.91225</v>
      </c>
      <c r="I52" s="3">
        <v>47.007999999999001</v>
      </c>
      <c r="J52" s="3">
        <v>66.840209999999999</v>
      </c>
      <c r="K52" s="3">
        <v>46.639629999999997</v>
      </c>
      <c r="L52" s="3">
        <v>46.155279999999003</v>
      </c>
      <c r="M52" s="3">
        <v>45.162289999999999</v>
      </c>
      <c r="N52" s="3">
        <v>59.59093</v>
      </c>
      <c r="O52" s="3">
        <v>58.314229999999</v>
      </c>
      <c r="P52" s="3">
        <v>555.71</v>
      </c>
      <c r="Q52" s="48">
        <v>597.12307999999996</v>
      </c>
      <c r="R52" s="3">
        <v>41.413079999998999</v>
      </c>
      <c r="S52" s="49">
        <v>1.0745228266539999</v>
      </c>
    </row>
    <row r="53" spans="1:19" ht="13.5" thickBot="1" x14ac:dyDescent="0.25">
      <c r="A53" s="50" t="s">
        <v>148</v>
      </c>
      <c r="B53" s="39">
        <v>555.71</v>
      </c>
      <c r="C53" s="40">
        <v>46.309166666666002</v>
      </c>
      <c r="D53" s="4">
        <v>44.713000000000001</v>
      </c>
      <c r="E53" s="4">
        <v>46.090510000000002</v>
      </c>
      <c r="F53" s="4">
        <v>44.790749999999001</v>
      </c>
      <c r="G53" s="4">
        <v>44.905999999998997</v>
      </c>
      <c r="H53" s="4">
        <v>46.91225</v>
      </c>
      <c r="I53" s="4">
        <v>47.007999999999001</v>
      </c>
      <c r="J53" s="4">
        <v>66.840209999999999</v>
      </c>
      <c r="K53" s="4">
        <v>46.639629999999997</v>
      </c>
      <c r="L53" s="4">
        <v>46.155279999999003</v>
      </c>
      <c r="M53" s="4">
        <v>45.162289999999999</v>
      </c>
      <c r="N53" s="4">
        <v>59.59093</v>
      </c>
      <c r="O53" s="4">
        <v>58.314229999999</v>
      </c>
      <c r="P53" s="4">
        <v>555.71</v>
      </c>
      <c r="Q53" s="41">
        <v>597.12307999999996</v>
      </c>
      <c r="R53" s="4">
        <v>41.413079999998999</v>
      </c>
      <c r="S53" s="42">
        <v>1.0745228266539999</v>
      </c>
    </row>
    <row r="54" spans="1:19" ht="13.5" thickBot="1" x14ac:dyDescent="0.25">
      <c r="A54" s="44" t="s">
        <v>352</v>
      </c>
      <c r="B54" s="39">
        <v>9.2974979999999992</v>
      </c>
      <c r="C54" s="40">
        <v>0.77479149999999997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9.2974979999999992</v>
      </c>
      <c r="Q54" s="41">
        <v>0</v>
      </c>
      <c r="R54" s="4">
        <v>-9.2974979999999992</v>
      </c>
      <c r="S54" s="42">
        <v>0</v>
      </c>
    </row>
    <row r="55" spans="1:19" ht="13.5" thickBot="1" x14ac:dyDescent="0.25">
      <c r="A55" s="45" t="s">
        <v>353</v>
      </c>
      <c r="B55" s="46">
        <v>9.2974979999999992</v>
      </c>
      <c r="C55" s="47">
        <v>0.77479149999999997</v>
      </c>
      <c r="D55" s="3">
        <v>0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9.2974979999999992</v>
      </c>
      <c r="Q55" s="48">
        <v>0</v>
      </c>
      <c r="R55" s="3">
        <v>-9.2974979999999992</v>
      </c>
      <c r="S55" s="49">
        <v>0</v>
      </c>
    </row>
    <row r="56" spans="1:19" ht="13.5" thickBot="1" x14ac:dyDescent="0.25">
      <c r="A56" s="50" t="s">
        <v>354</v>
      </c>
      <c r="B56" s="39">
        <v>9.2974979999999992</v>
      </c>
      <c r="C56" s="40">
        <v>0.77479149999999997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9.2974979999999992</v>
      </c>
      <c r="Q56" s="41">
        <v>0</v>
      </c>
      <c r="R56" s="4">
        <v>-9.2974979999999992</v>
      </c>
      <c r="S56" s="42">
        <v>0</v>
      </c>
    </row>
    <row r="57" spans="1:19" ht="13.5" thickBot="1" x14ac:dyDescent="0.25">
      <c r="A57" s="44" t="s">
        <v>149</v>
      </c>
      <c r="B57" s="39">
        <v>44.459999999998999</v>
      </c>
      <c r="C57" s="40">
        <v>3.7050000000000001</v>
      </c>
      <c r="D57" s="4">
        <v>3.5771199999999999</v>
      </c>
      <c r="E57" s="4">
        <v>3.6876199999999999</v>
      </c>
      <c r="F57" s="4">
        <v>3.583729999999</v>
      </c>
      <c r="G57" s="4">
        <v>3.5937999999989998</v>
      </c>
      <c r="H57" s="4">
        <v>3.7536700000000001</v>
      </c>
      <c r="I57" s="4">
        <v>3.7607399999990001</v>
      </c>
      <c r="J57" s="4">
        <v>5.3924500000000002</v>
      </c>
      <c r="K57" s="4">
        <v>3.7612999999999999</v>
      </c>
      <c r="L57" s="4">
        <v>3.7226399999990001</v>
      </c>
      <c r="M57" s="4">
        <v>3.64175</v>
      </c>
      <c r="N57" s="4">
        <v>4.8042400000000001</v>
      </c>
      <c r="O57" s="4">
        <v>4.7046499999989999</v>
      </c>
      <c r="P57" s="4">
        <v>44.459999999998999</v>
      </c>
      <c r="Q57" s="41">
        <v>47.983710000000002</v>
      </c>
      <c r="R57" s="4">
        <v>3.5237099999999999</v>
      </c>
      <c r="S57" s="42">
        <v>1.079255735492</v>
      </c>
    </row>
    <row r="58" spans="1:19" ht="13.5" thickBot="1" x14ac:dyDescent="0.25">
      <c r="A58" s="45" t="s">
        <v>150</v>
      </c>
      <c r="B58" s="46">
        <v>44.459999999998999</v>
      </c>
      <c r="C58" s="47">
        <v>3.7050000000000001</v>
      </c>
      <c r="D58" s="3">
        <v>3.5771199999999999</v>
      </c>
      <c r="E58" s="3">
        <v>3.6876199999999999</v>
      </c>
      <c r="F58" s="3">
        <v>3.583729999999</v>
      </c>
      <c r="G58" s="3">
        <v>3.5937999999989998</v>
      </c>
      <c r="H58" s="3">
        <v>3.7536700000000001</v>
      </c>
      <c r="I58" s="3">
        <v>3.7607399999990001</v>
      </c>
      <c r="J58" s="3">
        <v>5.3924500000000002</v>
      </c>
      <c r="K58" s="3">
        <v>3.7612999999999999</v>
      </c>
      <c r="L58" s="3">
        <v>3.7226399999990001</v>
      </c>
      <c r="M58" s="3">
        <v>3.64175</v>
      </c>
      <c r="N58" s="3">
        <v>4.8042400000000001</v>
      </c>
      <c r="O58" s="3">
        <v>4.7046499999989999</v>
      </c>
      <c r="P58" s="3">
        <v>44.459999999998999</v>
      </c>
      <c r="Q58" s="48">
        <v>47.983710000000002</v>
      </c>
      <c r="R58" s="3">
        <v>3.5237099999999999</v>
      </c>
      <c r="S58" s="49">
        <v>1.079255735492</v>
      </c>
    </row>
    <row r="59" spans="1:19" ht="13.5" thickBot="1" x14ac:dyDescent="0.25">
      <c r="A59" s="50" t="s">
        <v>151</v>
      </c>
      <c r="B59" s="39">
        <v>44.459999999998999</v>
      </c>
      <c r="C59" s="40">
        <v>3.7050000000000001</v>
      </c>
      <c r="D59" s="4">
        <v>3.5771199999999999</v>
      </c>
      <c r="E59" s="4">
        <v>3.6876199999999999</v>
      </c>
      <c r="F59" s="4">
        <v>3.583729999999</v>
      </c>
      <c r="G59" s="4">
        <v>3.5937999999989998</v>
      </c>
      <c r="H59" s="4">
        <v>3.7536700000000001</v>
      </c>
      <c r="I59" s="4">
        <v>3.7607399999990001</v>
      </c>
      <c r="J59" s="4">
        <v>5.3924500000000002</v>
      </c>
      <c r="K59" s="4">
        <v>3.7612999999999999</v>
      </c>
      <c r="L59" s="4">
        <v>3.7226399999990001</v>
      </c>
      <c r="M59" s="4">
        <v>3.64175</v>
      </c>
      <c r="N59" s="4">
        <v>4.8042400000000001</v>
      </c>
      <c r="O59" s="4">
        <v>4.7046499999989999</v>
      </c>
      <c r="P59" s="4">
        <v>44.459999999998999</v>
      </c>
      <c r="Q59" s="41">
        <v>47.983710000000002</v>
      </c>
      <c r="R59" s="4">
        <v>3.5237099999999999</v>
      </c>
      <c r="S59" s="42">
        <v>1.079255735492</v>
      </c>
    </row>
    <row r="60" spans="1:19" ht="13.5" thickBot="1" x14ac:dyDescent="0.25">
      <c r="A60" s="43" t="s">
        <v>152</v>
      </c>
      <c r="B60" s="39">
        <v>0</v>
      </c>
      <c r="C60" s="40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0.99999999999900002</v>
      </c>
      <c r="M60" s="4">
        <v>7.71</v>
      </c>
      <c r="N60" s="4">
        <v>0</v>
      </c>
      <c r="O60" s="4">
        <v>0</v>
      </c>
      <c r="P60" s="4">
        <v>0</v>
      </c>
      <c r="Q60" s="41">
        <v>8.7100000000000009</v>
      </c>
      <c r="R60" s="4">
        <v>8.7100000000000009</v>
      </c>
      <c r="S60" s="51" t="s">
        <v>69</v>
      </c>
    </row>
    <row r="61" spans="1:19" ht="13.5" thickBot="1" x14ac:dyDescent="0.25">
      <c r="A61" s="44" t="s">
        <v>153</v>
      </c>
      <c r="B61" s="39">
        <v>0</v>
      </c>
      <c r="C61" s="40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  <c r="I61" s="4">
        <v>0</v>
      </c>
      <c r="J61" s="4">
        <v>0</v>
      </c>
      <c r="K61" s="4">
        <v>0</v>
      </c>
      <c r="L61" s="4">
        <v>0.99999999999900002</v>
      </c>
      <c r="M61" s="4">
        <v>7.71</v>
      </c>
      <c r="N61" s="4">
        <v>0</v>
      </c>
      <c r="O61" s="4">
        <v>0</v>
      </c>
      <c r="P61" s="4">
        <v>0</v>
      </c>
      <c r="Q61" s="41">
        <v>8.7100000000000009</v>
      </c>
      <c r="R61" s="4">
        <v>8.7100000000000009</v>
      </c>
      <c r="S61" s="51" t="s">
        <v>69</v>
      </c>
    </row>
    <row r="62" spans="1:19" ht="13.5" thickBot="1" x14ac:dyDescent="0.25">
      <c r="A62" s="45" t="s">
        <v>154</v>
      </c>
      <c r="B62" s="46">
        <v>0</v>
      </c>
      <c r="C62" s="47">
        <v>0</v>
      </c>
      <c r="D62" s="3">
        <v>0</v>
      </c>
      <c r="E62" s="3">
        <v>0</v>
      </c>
      <c r="F62" s="3">
        <v>0</v>
      </c>
      <c r="G62" s="3">
        <v>0</v>
      </c>
      <c r="H62" s="3">
        <v>0</v>
      </c>
      <c r="I62" s="3">
        <v>0</v>
      </c>
      <c r="J62" s="3">
        <v>0</v>
      </c>
      <c r="K62" s="3">
        <v>0</v>
      </c>
      <c r="L62" s="3">
        <v>0</v>
      </c>
      <c r="M62" s="3">
        <v>1.8149999999999999</v>
      </c>
      <c r="N62" s="3">
        <v>0</v>
      </c>
      <c r="O62" s="3">
        <v>0</v>
      </c>
      <c r="P62" s="3">
        <v>0</v>
      </c>
      <c r="Q62" s="48">
        <v>1.8149999999999999</v>
      </c>
      <c r="R62" s="3">
        <v>1.8149999999999999</v>
      </c>
      <c r="S62" s="55" t="s">
        <v>69</v>
      </c>
    </row>
    <row r="63" spans="1:19" ht="13.5" thickBot="1" x14ac:dyDescent="0.25">
      <c r="A63" s="50" t="s">
        <v>244</v>
      </c>
      <c r="B63" s="39">
        <v>0</v>
      </c>
      <c r="C63" s="40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0</v>
      </c>
      <c r="L63" s="4">
        <v>0</v>
      </c>
      <c r="M63" s="4">
        <v>1.8149999999999999</v>
      </c>
      <c r="N63" s="4">
        <v>0</v>
      </c>
      <c r="O63" s="4">
        <v>0</v>
      </c>
      <c r="P63" s="4">
        <v>0</v>
      </c>
      <c r="Q63" s="41">
        <v>1.8149999999999999</v>
      </c>
      <c r="R63" s="4">
        <v>1.8149999999999999</v>
      </c>
      <c r="S63" s="51" t="s">
        <v>69</v>
      </c>
    </row>
    <row r="64" spans="1:19" ht="13.5" thickBot="1" x14ac:dyDescent="0.25">
      <c r="A64" s="53" t="s">
        <v>158</v>
      </c>
      <c r="B64" s="39">
        <v>0</v>
      </c>
      <c r="C64" s="40">
        <v>0</v>
      </c>
      <c r="D64" s="4">
        <v>0</v>
      </c>
      <c r="E64" s="4">
        <v>0</v>
      </c>
      <c r="F64" s="4">
        <v>0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0.99999999999900002</v>
      </c>
      <c r="M64" s="4">
        <v>0</v>
      </c>
      <c r="N64" s="4">
        <v>0</v>
      </c>
      <c r="O64" s="4">
        <v>0</v>
      </c>
      <c r="P64" s="4">
        <v>0</v>
      </c>
      <c r="Q64" s="41">
        <v>0.99999999999900002</v>
      </c>
      <c r="R64" s="4">
        <v>0.99999999999900002</v>
      </c>
      <c r="S64" s="51" t="s">
        <v>69</v>
      </c>
    </row>
    <row r="65" spans="1:19" ht="13.5" thickBot="1" x14ac:dyDescent="0.25">
      <c r="A65" s="50" t="s">
        <v>159</v>
      </c>
      <c r="B65" s="39">
        <v>0</v>
      </c>
      <c r="C65" s="40">
        <v>0</v>
      </c>
      <c r="D65" s="4">
        <v>0</v>
      </c>
      <c r="E65" s="4">
        <v>0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0.99999999999900002</v>
      </c>
      <c r="M65" s="4">
        <v>0</v>
      </c>
      <c r="N65" s="4">
        <v>0</v>
      </c>
      <c r="O65" s="4">
        <v>0</v>
      </c>
      <c r="P65" s="4">
        <v>0</v>
      </c>
      <c r="Q65" s="41">
        <v>0.99999999999900002</v>
      </c>
      <c r="R65" s="4">
        <v>0.99999999999900002</v>
      </c>
      <c r="S65" s="51" t="s">
        <v>69</v>
      </c>
    </row>
    <row r="66" spans="1:19" ht="13.5" thickBot="1" x14ac:dyDescent="0.25">
      <c r="A66" s="53" t="s">
        <v>304</v>
      </c>
      <c r="B66" s="39">
        <v>0</v>
      </c>
      <c r="C66" s="40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5.8949999999999996</v>
      </c>
      <c r="N66" s="4">
        <v>0</v>
      </c>
      <c r="O66" s="4">
        <v>0</v>
      </c>
      <c r="P66" s="4">
        <v>0</v>
      </c>
      <c r="Q66" s="41">
        <v>5.8949999999999996</v>
      </c>
      <c r="R66" s="4">
        <v>5.8949999999999996</v>
      </c>
      <c r="S66" s="51" t="s">
        <v>69</v>
      </c>
    </row>
    <row r="67" spans="1:19" ht="13.5" thickBot="1" x14ac:dyDescent="0.25">
      <c r="A67" s="50" t="s">
        <v>305</v>
      </c>
      <c r="B67" s="39">
        <v>0</v>
      </c>
      <c r="C67" s="40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0</v>
      </c>
      <c r="J67" s="4">
        <v>0</v>
      </c>
      <c r="K67" s="4">
        <v>0</v>
      </c>
      <c r="L67" s="4">
        <v>0</v>
      </c>
      <c r="M67" s="4">
        <v>5.8949999999999996</v>
      </c>
      <c r="N67" s="4">
        <v>0</v>
      </c>
      <c r="O67" s="4">
        <v>0</v>
      </c>
      <c r="P67" s="4">
        <v>0</v>
      </c>
      <c r="Q67" s="41">
        <v>5.8949999999999996</v>
      </c>
      <c r="R67" s="4">
        <v>5.8949999999999996</v>
      </c>
      <c r="S67" s="51" t="s">
        <v>69</v>
      </c>
    </row>
    <row r="68" spans="1:19" ht="13.5" thickBot="1" x14ac:dyDescent="0.25">
      <c r="A68" s="43" t="s">
        <v>162</v>
      </c>
      <c r="B68" s="39">
        <v>122.999999999998</v>
      </c>
      <c r="C68" s="40">
        <v>10.249999999999</v>
      </c>
      <c r="D68" s="4">
        <v>10.292199999999999</v>
      </c>
      <c r="E68" s="4">
        <v>10.29219</v>
      </c>
      <c r="F68" s="4">
        <v>10.292210000000001</v>
      </c>
      <c r="G68" s="4">
        <v>10.292210000000001</v>
      </c>
      <c r="H68" s="4">
        <v>10.292199999999999</v>
      </c>
      <c r="I68" s="4">
        <v>10.292199999999999</v>
      </c>
      <c r="J68" s="4">
        <v>10.292199999999999</v>
      </c>
      <c r="K68" s="4">
        <v>10.292199999999999</v>
      </c>
      <c r="L68" s="4">
        <v>10.292199999999999</v>
      </c>
      <c r="M68" s="4">
        <v>10.292199999999999</v>
      </c>
      <c r="N68" s="4">
        <v>10.4077</v>
      </c>
      <c r="O68" s="4">
        <v>10.4077</v>
      </c>
      <c r="P68" s="4">
        <v>122.999999999998</v>
      </c>
      <c r="Q68" s="41">
        <v>123.73741</v>
      </c>
      <c r="R68" s="4">
        <v>0.73741000000099999</v>
      </c>
      <c r="S68" s="42">
        <v>1.0059952032520001</v>
      </c>
    </row>
    <row r="69" spans="1:19" ht="13.5" thickBot="1" x14ac:dyDescent="0.25">
      <c r="A69" s="44" t="s">
        <v>163</v>
      </c>
      <c r="B69" s="39">
        <v>122.999999999998</v>
      </c>
      <c r="C69" s="40">
        <v>10.249999999999</v>
      </c>
      <c r="D69" s="4">
        <v>10.292199999999999</v>
      </c>
      <c r="E69" s="4">
        <v>10.29219</v>
      </c>
      <c r="F69" s="4">
        <v>10.292210000000001</v>
      </c>
      <c r="G69" s="4">
        <v>10.292210000000001</v>
      </c>
      <c r="H69" s="4">
        <v>10.292199999999999</v>
      </c>
      <c r="I69" s="4">
        <v>10.292199999999999</v>
      </c>
      <c r="J69" s="4">
        <v>10.292199999999999</v>
      </c>
      <c r="K69" s="4">
        <v>10.292199999999999</v>
      </c>
      <c r="L69" s="4">
        <v>10.292199999999999</v>
      </c>
      <c r="M69" s="4">
        <v>10.292199999999999</v>
      </c>
      <c r="N69" s="4">
        <v>10.4077</v>
      </c>
      <c r="O69" s="4">
        <v>10.4077</v>
      </c>
      <c r="P69" s="4">
        <v>122.999999999998</v>
      </c>
      <c r="Q69" s="41">
        <v>123.73741</v>
      </c>
      <c r="R69" s="4">
        <v>0.73741000000099999</v>
      </c>
      <c r="S69" s="42">
        <v>1.0059952032520001</v>
      </c>
    </row>
    <row r="70" spans="1:19" ht="13.5" thickBot="1" x14ac:dyDescent="0.25">
      <c r="A70" s="45" t="s">
        <v>164</v>
      </c>
      <c r="B70" s="46">
        <v>122.999999999998</v>
      </c>
      <c r="C70" s="47">
        <v>10.249999999999</v>
      </c>
      <c r="D70" s="3">
        <v>10.292199999999999</v>
      </c>
      <c r="E70" s="3">
        <v>10.29219</v>
      </c>
      <c r="F70" s="3">
        <v>10.292210000000001</v>
      </c>
      <c r="G70" s="3">
        <v>10.292210000000001</v>
      </c>
      <c r="H70" s="3">
        <v>10.292199999999999</v>
      </c>
      <c r="I70" s="3">
        <v>10.292199999999999</v>
      </c>
      <c r="J70" s="3">
        <v>10.292199999999999</v>
      </c>
      <c r="K70" s="3">
        <v>10.292199999999999</v>
      </c>
      <c r="L70" s="3">
        <v>10.292199999999999</v>
      </c>
      <c r="M70" s="3">
        <v>10.292199999999999</v>
      </c>
      <c r="N70" s="3">
        <v>10.4077</v>
      </c>
      <c r="O70" s="3">
        <v>10.4077</v>
      </c>
      <c r="P70" s="3">
        <v>122.999999999998</v>
      </c>
      <c r="Q70" s="48">
        <v>123.73741</v>
      </c>
      <c r="R70" s="3">
        <v>0.73741000000099999</v>
      </c>
      <c r="S70" s="49">
        <v>1.0059952032520001</v>
      </c>
    </row>
    <row r="71" spans="1:19" ht="13.5" thickBot="1" x14ac:dyDescent="0.25">
      <c r="A71" s="50" t="s">
        <v>165</v>
      </c>
      <c r="B71" s="39">
        <v>85.999999999997996</v>
      </c>
      <c r="C71" s="40">
        <v>7.1666666666659999</v>
      </c>
      <c r="D71" s="4">
        <v>7.20892</v>
      </c>
      <c r="E71" s="4">
        <v>7.2089100000000004</v>
      </c>
      <c r="F71" s="4">
        <v>7.2089099999990003</v>
      </c>
      <c r="G71" s="4">
        <v>7.2089099999990003</v>
      </c>
      <c r="H71" s="4">
        <v>7.20892</v>
      </c>
      <c r="I71" s="4">
        <v>7.2089199999989999</v>
      </c>
      <c r="J71" s="4">
        <v>7.20892</v>
      </c>
      <c r="K71" s="4">
        <v>7.20892</v>
      </c>
      <c r="L71" s="4">
        <v>7.2089199999989999</v>
      </c>
      <c r="M71" s="4">
        <v>7.20892</v>
      </c>
      <c r="N71" s="4">
        <v>7.2873000000000001</v>
      </c>
      <c r="O71" s="4">
        <v>7.287299999999</v>
      </c>
      <c r="P71" s="4">
        <v>85.999999999997996</v>
      </c>
      <c r="Q71" s="41">
        <v>86.663769999999005</v>
      </c>
      <c r="R71" s="4">
        <v>0.66377000000099995</v>
      </c>
      <c r="S71" s="42">
        <v>1.007718255813</v>
      </c>
    </row>
    <row r="72" spans="1:19" ht="13.5" thickBot="1" x14ac:dyDescent="0.25">
      <c r="A72" s="50" t="s">
        <v>167</v>
      </c>
      <c r="B72" s="39">
        <v>36.999999999998998</v>
      </c>
      <c r="C72" s="40">
        <v>3.083333333333</v>
      </c>
      <c r="D72" s="4">
        <v>3.0832799999999998</v>
      </c>
      <c r="E72" s="4">
        <v>3.0832799999999998</v>
      </c>
      <c r="F72" s="4">
        <v>3.0832999999989998</v>
      </c>
      <c r="G72" s="4">
        <v>3.0832999999989998</v>
      </c>
      <c r="H72" s="4">
        <v>3.0832799999999998</v>
      </c>
      <c r="I72" s="4">
        <v>3.0832799999990002</v>
      </c>
      <c r="J72" s="4">
        <v>3.0832799999999998</v>
      </c>
      <c r="K72" s="4">
        <v>3.0832799999999998</v>
      </c>
      <c r="L72" s="4">
        <v>3.0832799999990002</v>
      </c>
      <c r="M72" s="4">
        <v>3.0832799999999998</v>
      </c>
      <c r="N72" s="4">
        <v>3.1204000000000001</v>
      </c>
      <c r="O72" s="4">
        <v>3.1204000000000001</v>
      </c>
      <c r="P72" s="4">
        <v>36.999999999998998</v>
      </c>
      <c r="Q72" s="41">
        <v>37.073639999999997</v>
      </c>
      <c r="R72" s="4">
        <v>7.3639999999999997E-2</v>
      </c>
      <c r="S72" s="42">
        <v>1.0019902702700001</v>
      </c>
    </row>
    <row r="73" spans="1:19" ht="13.5" thickBot="1" x14ac:dyDescent="0.25">
      <c r="A73" s="38" t="s">
        <v>180</v>
      </c>
      <c r="B73" s="39">
        <v>0</v>
      </c>
      <c r="C73" s="40">
        <v>0</v>
      </c>
      <c r="D73" s="4">
        <v>0.8</v>
      </c>
      <c r="E73" s="4">
        <v>0</v>
      </c>
      <c r="F73" s="4">
        <v>0</v>
      </c>
      <c r="G73" s="4">
        <v>8.2644599999999997</v>
      </c>
      <c r="H73" s="4">
        <v>0</v>
      </c>
      <c r="I73" s="4">
        <v>12.396699999999999</v>
      </c>
      <c r="J73" s="4">
        <v>0</v>
      </c>
      <c r="K73" s="4">
        <v>1.4875799999999999</v>
      </c>
      <c r="L73" s="4">
        <v>0</v>
      </c>
      <c r="M73" s="4">
        <v>0</v>
      </c>
      <c r="N73" s="4">
        <v>0</v>
      </c>
      <c r="O73" s="4">
        <v>0</v>
      </c>
      <c r="P73" s="4">
        <v>0</v>
      </c>
      <c r="Q73" s="41">
        <v>22.948740000000001</v>
      </c>
      <c r="R73" s="4">
        <v>22.948740000000001</v>
      </c>
      <c r="S73" s="51" t="s">
        <v>69</v>
      </c>
    </row>
    <row r="74" spans="1:19" ht="13.5" thickBot="1" x14ac:dyDescent="0.25">
      <c r="A74" s="43" t="s">
        <v>195</v>
      </c>
      <c r="B74" s="39">
        <v>0</v>
      </c>
      <c r="C74" s="40">
        <v>0</v>
      </c>
      <c r="D74" s="4">
        <v>0.8</v>
      </c>
      <c r="E74" s="4">
        <v>0</v>
      </c>
      <c r="F74" s="4">
        <v>0</v>
      </c>
      <c r="G74" s="4">
        <v>8.2644599999999997</v>
      </c>
      <c r="H74" s="4">
        <v>0</v>
      </c>
      <c r="I74" s="4">
        <v>12.396699999999999</v>
      </c>
      <c r="J74" s="4">
        <v>0</v>
      </c>
      <c r="K74" s="4">
        <v>1.4875799999999999</v>
      </c>
      <c r="L74" s="4">
        <v>0</v>
      </c>
      <c r="M74" s="4">
        <v>0</v>
      </c>
      <c r="N74" s="4">
        <v>0</v>
      </c>
      <c r="O74" s="4">
        <v>0</v>
      </c>
      <c r="P74" s="4">
        <v>0</v>
      </c>
      <c r="Q74" s="41">
        <v>22.948740000000001</v>
      </c>
      <c r="R74" s="4">
        <v>22.948740000000001</v>
      </c>
      <c r="S74" s="51" t="s">
        <v>69</v>
      </c>
    </row>
    <row r="75" spans="1:19" ht="13.5" thickBot="1" x14ac:dyDescent="0.25">
      <c r="A75" s="54" t="s">
        <v>245</v>
      </c>
      <c r="B75" s="46">
        <v>0</v>
      </c>
      <c r="C75" s="47">
        <v>0</v>
      </c>
      <c r="D75" s="3">
        <v>0.8</v>
      </c>
      <c r="E75" s="3">
        <v>0</v>
      </c>
      <c r="F75" s="3">
        <v>0</v>
      </c>
      <c r="G75" s="3">
        <v>8.2644599999999997</v>
      </c>
      <c r="H75" s="3">
        <v>0</v>
      </c>
      <c r="I75" s="3">
        <v>12.396699999999999</v>
      </c>
      <c r="J75" s="3">
        <v>0</v>
      </c>
      <c r="K75" s="3">
        <v>1.4875799999999999</v>
      </c>
      <c r="L75" s="3">
        <v>0</v>
      </c>
      <c r="M75" s="3">
        <v>0</v>
      </c>
      <c r="N75" s="3">
        <v>0</v>
      </c>
      <c r="O75" s="3">
        <v>0</v>
      </c>
      <c r="P75" s="3">
        <v>0</v>
      </c>
      <c r="Q75" s="48">
        <v>22.948740000000001</v>
      </c>
      <c r="R75" s="3">
        <v>22.948740000000001</v>
      </c>
      <c r="S75" s="55" t="s">
        <v>69</v>
      </c>
    </row>
    <row r="76" spans="1:19" ht="13.5" thickBot="1" x14ac:dyDescent="0.25">
      <c r="A76" s="45" t="s">
        <v>246</v>
      </c>
      <c r="B76" s="46">
        <v>0</v>
      </c>
      <c r="C76" s="47">
        <v>0</v>
      </c>
      <c r="D76" s="3">
        <v>0</v>
      </c>
      <c r="E76" s="3">
        <v>0</v>
      </c>
      <c r="F76" s="3">
        <v>0</v>
      </c>
      <c r="G76" s="3">
        <v>0</v>
      </c>
      <c r="H76" s="3">
        <v>0</v>
      </c>
      <c r="I76" s="3">
        <v>1.0000000000000001E-5</v>
      </c>
      <c r="J76" s="3">
        <v>0</v>
      </c>
      <c r="K76" s="3">
        <v>0</v>
      </c>
      <c r="L76" s="3">
        <v>0</v>
      </c>
      <c r="M76" s="3">
        <v>0</v>
      </c>
      <c r="N76" s="3">
        <v>0</v>
      </c>
      <c r="O76" s="3">
        <v>0</v>
      </c>
      <c r="P76" s="3">
        <v>0</v>
      </c>
      <c r="Q76" s="48">
        <v>1.0000000000000001E-5</v>
      </c>
      <c r="R76" s="3">
        <v>1.0000000000000001E-5</v>
      </c>
      <c r="S76" s="55" t="s">
        <v>69</v>
      </c>
    </row>
    <row r="77" spans="1:19" ht="13.5" thickBot="1" x14ac:dyDescent="0.25">
      <c r="A77" s="50" t="s">
        <v>247</v>
      </c>
      <c r="B77" s="39">
        <v>0</v>
      </c>
      <c r="C77" s="40">
        <v>0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  <c r="I77" s="4">
        <v>1.0000000000000001E-5</v>
      </c>
      <c r="J77" s="4">
        <v>0</v>
      </c>
      <c r="K77" s="4">
        <v>0</v>
      </c>
      <c r="L77" s="4">
        <v>0</v>
      </c>
      <c r="M77" s="4">
        <v>0</v>
      </c>
      <c r="N77" s="4">
        <v>0</v>
      </c>
      <c r="O77" s="4">
        <v>0</v>
      </c>
      <c r="P77" s="4">
        <v>0</v>
      </c>
      <c r="Q77" s="41">
        <v>1.0000000000000001E-5</v>
      </c>
      <c r="R77" s="4">
        <v>1.0000000000000001E-5</v>
      </c>
      <c r="S77" s="51" t="s">
        <v>69</v>
      </c>
    </row>
    <row r="78" spans="1:19" ht="13.5" thickBot="1" x14ac:dyDescent="0.25">
      <c r="A78" s="45" t="s">
        <v>248</v>
      </c>
      <c r="B78" s="46">
        <v>0</v>
      </c>
      <c r="C78" s="47">
        <v>0</v>
      </c>
      <c r="D78" s="3">
        <v>0.8</v>
      </c>
      <c r="E78" s="3">
        <v>0</v>
      </c>
      <c r="F78" s="3">
        <v>0</v>
      </c>
      <c r="G78" s="3">
        <v>8.2644599999999997</v>
      </c>
      <c r="H78" s="3">
        <v>0</v>
      </c>
      <c r="I78" s="3">
        <v>12.39669</v>
      </c>
      <c r="J78" s="3">
        <v>0</v>
      </c>
      <c r="K78" s="3">
        <v>1.4875799999999999</v>
      </c>
      <c r="L78" s="3">
        <v>0</v>
      </c>
      <c r="M78" s="3">
        <v>0</v>
      </c>
      <c r="N78" s="3">
        <v>0</v>
      </c>
      <c r="O78" s="3">
        <v>0</v>
      </c>
      <c r="P78" s="3">
        <v>0</v>
      </c>
      <c r="Q78" s="48">
        <v>22.948730000000001</v>
      </c>
      <c r="R78" s="3">
        <v>22.948730000000001</v>
      </c>
      <c r="S78" s="55" t="s">
        <v>69</v>
      </c>
    </row>
    <row r="79" spans="1:19" ht="13.5" thickBot="1" x14ac:dyDescent="0.25">
      <c r="A79" s="50" t="s">
        <v>250</v>
      </c>
      <c r="B79" s="39">
        <v>0</v>
      </c>
      <c r="C79" s="40">
        <v>0</v>
      </c>
      <c r="D79" s="4">
        <v>0.8</v>
      </c>
      <c r="E79" s="4">
        <v>0</v>
      </c>
      <c r="F79" s="4">
        <v>0</v>
      </c>
      <c r="G79" s="4">
        <v>8.2644599999999997</v>
      </c>
      <c r="H79" s="4">
        <v>0</v>
      </c>
      <c r="I79" s="4">
        <v>12.39669</v>
      </c>
      <c r="J79" s="4">
        <v>0</v>
      </c>
      <c r="K79" s="4">
        <v>1.4875799999999999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1">
        <v>22.948730000000001</v>
      </c>
      <c r="R79" s="4">
        <v>22.948730000000001</v>
      </c>
      <c r="S79" s="51" t="s">
        <v>69</v>
      </c>
    </row>
    <row r="80" spans="1:19" ht="13.5" thickBot="1" x14ac:dyDescent="0.25">
      <c r="A80" s="38" t="s">
        <v>201</v>
      </c>
      <c r="B80" s="39">
        <v>480.08930129764002</v>
      </c>
      <c r="C80" s="40">
        <v>40.007441774802999</v>
      </c>
      <c r="D80" s="4">
        <v>39.28378</v>
      </c>
      <c r="E80" s="4">
        <v>42.680320000000002</v>
      </c>
      <c r="F80" s="4">
        <v>35.548960000000001</v>
      </c>
      <c r="G80" s="4">
        <v>42.89931</v>
      </c>
      <c r="H80" s="4">
        <v>38.852580000000003</v>
      </c>
      <c r="I80" s="4">
        <v>60.598880000000001</v>
      </c>
      <c r="J80" s="4">
        <v>48.891849999999998</v>
      </c>
      <c r="K80" s="4">
        <v>34.682290000000002</v>
      </c>
      <c r="L80" s="4">
        <v>36.102409999999999</v>
      </c>
      <c r="M80" s="4">
        <v>40.542310000000001</v>
      </c>
      <c r="N80" s="4">
        <v>27.766500000000001</v>
      </c>
      <c r="O80" s="4">
        <v>40.05753</v>
      </c>
      <c r="P80" s="4">
        <v>480.08930129764002</v>
      </c>
      <c r="Q80" s="41">
        <v>487.90672000000001</v>
      </c>
      <c r="R80" s="4">
        <v>7.8174187023600004</v>
      </c>
      <c r="S80" s="42">
        <v>1.0162832595539999</v>
      </c>
    </row>
    <row r="81" spans="1:19" ht="13.5" thickBot="1" x14ac:dyDescent="0.25">
      <c r="A81" s="52" t="s">
        <v>202</v>
      </c>
      <c r="B81" s="46">
        <v>480.08930129764002</v>
      </c>
      <c r="C81" s="47">
        <v>40.007441774802999</v>
      </c>
      <c r="D81" s="3">
        <v>39.28378</v>
      </c>
      <c r="E81" s="3">
        <v>42.680320000000002</v>
      </c>
      <c r="F81" s="3">
        <v>35.548960000000001</v>
      </c>
      <c r="G81" s="3">
        <v>42.89931</v>
      </c>
      <c r="H81" s="3">
        <v>38.852580000000003</v>
      </c>
      <c r="I81" s="3">
        <v>60.598880000000001</v>
      </c>
      <c r="J81" s="3">
        <v>48.891849999999998</v>
      </c>
      <c r="K81" s="3">
        <v>34.682290000000002</v>
      </c>
      <c r="L81" s="3">
        <v>36.102409999999999</v>
      </c>
      <c r="M81" s="3">
        <v>40.542310000000001</v>
      </c>
      <c r="N81" s="3">
        <v>27.766500000000001</v>
      </c>
      <c r="O81" s="3">
        <v>40.05753</v>
      </c>
      <c r="P81" s="3">
        <v>480.08930129764002</v>
      </c>
      <c r="Q81" s="48">
        <v>487.90672000000001</v>
      </c>
      <c r="R81" s="3">
        <v>7.8174187023600004</v>
      </c>
      <c r="S81" s="49">
        <v>1.0162832595539999</v>
      </c>
    </row>
    <row r="82" spans="1:19" ht="13.5" thickBot="1" x14ac:dyDescent="0.25">
      <c r="A82" s="54" t="s">
        <v>203</v>
      </c>
      <c r="B82" s="46">
        <v>480.08930129764002</v>
      </c>
      <c r="C82" s="47">
        <v>40.007441774802999</v>
      </c>
      <c r="D82" s="3">
        <v>39.28378</v>
      </c>
      <c r="E82" s="3">
        <v>42.680320000000002</v>
      </c>
      <c r="F82" s="3">
        <v>35.548960000000001</v>
      </c>
      <c r="G82" s="3">
        <v>42.89931</v>
      </c>
      <c r="H82" s="3">
        <v>38.852580000000003</v>
      </c>
      <c r="I82" s="3">
        <v>60.598880000000001</v>
      </c>
      <c r="J82" s="3">
        <v>48.891849999999998</v>
      </c>
      <c r="K82" s="3">
        <v>34.682290000000002</v>
      </c>
      <c r="L82" s="3">
        <v>36.102409999999999</v>
      </c>
      <c r="M82" s="3">
        <v>40.542310000000001</v>
      </c>
      <c r="N82" s="3">
        <v>27.766500000000001</v>
      </c>
      <c r="O82" s="3">
        <v>40.05753</v>
      </c>
      <c r="P82" s="3">
        <v>480.08930129764002</v>
      </c>
      <c r="Q82" s="48">
        <v>487.90672000000001</v>
      </c>
      <c r="R82" s="3">
        <v>7.8174187023600004</v>
      </c>
      <c r="S82" s="49">
        <v>1.0162832595539999</v>
      </c>
    </row>
    <row r="83" spans="1:19" ht="13.5" thickBot="1" x14ac:dyDescent="0.25">
      <c r="A83" s="45" t="s">
        <v>206</v>
      </c>
      <c r="B83" s="46">
        <v>0</v>
      </c>
      <c r="C83" s="47">
        <v>0</v>
      </c>
      <c r="D83" s="3">
        <v>0</v>
      </c>
      <c r="E83" s="3">
        <v>0</v>
      </c>
      <c r="F83" s="3">
        <v>0</v>
      </c>
      <c r="G83" s="3">
        <v>0</v>
      </c>
      <c r="H83" s="3">
        <v>0.99</v>
      </c>
      <c r="I83" s="3">
        <v>0</v>
      </c>
      <c r="J83" s="3">
        <v>0.99</v>
      </c>
      <c r="K83" s="3">
        <v>0</v>
      </c>
      <c r="L83" s="3">
        <v>0</v>
      </c>
      <c r="M83" s="3">
        <v>0</v>
      </c>
      <c r="N83" s="3">
        <v>0</v>
      </c>
      <c r="O83" s="3">
        <v>0</v>
      </c>
      <c r="P83" s="3">
        <v>0</v>
      </c>
      <c r="Q83" s="48">
        <v>1.98</v>
      </c>
      <c r="R83" s="3">
        <v>1.98</v>
      </c>
      <c r="S83" s="55" t="s">
        <v>90</v>
      </c>
    </row>
    <row r="84" spans="1:19" ht="13.5" thickBot="1" x14ac:dyDescent="0.25">
      <c r="A84" s="50" t="s">
        <v>207</v>
      </c>
      <c r="B84" s="39">
        <v>0</v>
      </c>
      <c r="C84" s="40">
        <v>0</v>
      </c>
      <c r="D84" s="4">
        <v>0</v>
      </c>
      <c r="E84" s="4">
        <v>0</v>
      </c>
      <c r="F84" s="4">
        <v>0</v>
      </c>
      <c r="G84" s="4">
        <v>0</v>
      </c>
      <c r="H84" s="4">
        <v>0.99</v>
      </c>
      <c r="I84" s="4">
        <v>0</v>
      </c>
      <c r="J84" s="4">
        <v>0.99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1">
        <v>1.98</v>
      </c>
      <c r="R84" s="4">
        <v>1.98</v>
      </c>
      <c r="S84" s="51" t="s">
        <v>90</v>
      </c>
    </row>
    <row r="85" spans="1:19" ht="13.5" thickBot="1" x14ac:dyDescent="0.25">
      <c r="A85" s="45" t="s">
        <v>216</v>
      </c>
      <c r="B85" s="46">
        <v>197.622626222962</v>
      </c>
      <c r="C85" s="47">
        <v>16.468552185246001</v>
      </c>
      <c r="D85" s="3">
        <v>17.430700000000002</v>
      </c>
      <c r="E85" s="3">
        <v>14.16877</v>
      </c>
      <c r="F85" s="3">
        <v>11.226000000000001</v>
      </c>
      <c r="G85" s="3">
        <v>10.31528</v>
      </c>
      <c r="H85" s="3">
        <v>12.49226</v>
      </c>
      <c r="I85" s="3">
        <v>29.443359999999998</v>
      </c>
      <c r="J85" s="3">
        <v>11.902430000000001</v>
      </c>
      <c r="K85" s="3">
        <v>9.3968500000000006</v>
      </c>
      <c r="L85" s="3">
        <v>12.03434</v>
      </c>
      <c r="M85" s="3">
        <v>11.28021</v>
      </c>
      <c r="N85" s="3">
        <v>5.1801199999999996</v>
      </c>
      <c r="O85" s="3">
        <v>11.11402</v>
      </c>
      <c r="P85" s="3">
        <v>197.622626222962</v>
      </c>
      <c r="Q85" s="48">
        <v>155.98434</v>
      </c>
      <c r="R85" s="3">
        <v>-41.638286222961</v>
      </c>
      <c r="S85" s="49">
        <v>0.78930405379799995</v>
      </c>
    </row>
    <row r="86" spans="1:19" ht="13.5" thickBot="1" x14ac:dyDescent="0.25">
      <c r="A86" s="50" t="s">
        <v>217</v>
      </c>
      <c r="B86" s="39">
        <v>197.622626222962</v>
      </c>
      <c r="C86" s="40">
        <v>16.468552185246001</v>
      </c>
      <c r="D86" s="4">
        <v>17.430700000000002</v>
      </c>
      <c r="E86" s="4">
        <v>14.16877</v>
      </c>
      <c r="F86" s="4">
        <v>11.226000000000001</v>
      </c>
      <c r="G86" s="4">
        <v>10.31528</v>
      </c>
      <c r="H86" s="4">
        <v>12.49226</v>
      </c>
      <c r="I86" s="4">
        <v>29.443359999999998</v>
      </c>
      <c r="J86" s="4">
        <v>11.902430000000001</v>
      </c>
      <c r="K86" s="4">
        <v>9.3968500000000006</v>
      </c>
      <c r="L86" s="4">
        <v>12.03434</v>
      </c>
      <c r="M86" s="4">
        <v>11.28021</v>
      </c>
      <c r="N86" s="4">
        <v>5.1801199999999996</v>
      </c>
      <c r="O86" s="4">
        <v>11.11402</v>
      </c>
      <c r="P86" s="4">
        <v>197.622626222962</v>
      </c>
      <c r="Q86" s="41">
        <v>155.98434</v>
      </c>
      <c r="R86" s="4">
        <v>-41.638286222961</v>
      </c>
      <c r="S86" s="42">
        <v>0.78930405379799995</v>
      </c>
    </row>
    <row r="87" spans="1:19" ht="13.5" thickBot="1" x14ac:dyDescent="0.25">
      <c r="A87" s="45" t="s">
        <v>220</v>
      </c>
      <c r="B87" s="46">
        <v>282.46667507467799</v>
      </c>
      <c r="C87" s="47">
        <v>23.538889589556</v>
      </c>
      <c r="D87" s="3">
        <v>21.853079999999999</v>
      </c>
      <c r="E87" s="3">
        <v>28.51155</v>
      </c>
      <c r="F87" s="3">
        <v>24.322959999999998</v>
      </c>
      <c r="G87" s="3">
        <v>32.584029999999998</v>
      </c>
      <c r="H87" s="3">
        <v>25.37032</v>
      </c>
      <c r="I87" s="3">
        <v>31.155519999999999</v>
      </c>
      <c r="J87" s="3">
        <v>35.999420000000001</v>
      </c>
      <c r="K87" s="3">
        <v>25.285440000000001</v>
      </c>
      <c r="L87" s="3">
        <v>24.068069999999999</v>
      </c>
      <c r="M87" s="3">
        <v>29.2621</v>
      </c>
      <c r="N87" s="3">
        <v>22.586379999999998</v>
      </c>
      <c r="O87" s="3">
        <v>28.94351</v>
      </c>
      <c r="P87" s="3">
        <v>282.46667507467799</v>
      </c>
      <c r="Q87" s="48">
        <v>329.94238000000001</v>
      </c>
      <c r="R87" s="3">
        <v>47.475704925320997</v>
      </c>
      <c r="S87" s="49">
        <v>1.1680754195609999</v>
      </c>
    </row>
    <row r="88" spans="1:19" ht="13.5" thickBot="1" x14ac:dyDescent="0.25">
      <c r="A88" s="50" t="s">
        <v>221</v>
      </c>
      <c r="B88" s="39">
        <v>282.46667507467799</v>
      </c>
      <c r="C88" s="40">
        <v>23.538889589556</v>
      </c>
      <c r="D88" s="4">
        <v>21.853079999999999</v>
      </c>
      <c r="E88" s="4">
        <v>28.51155</v>
      </c>
      <c r="F88" s="4">
        <v>24.322959999999998</v>
      </c>
      <c r="G88" s="4">
        <v>32.584029999999998</v>
      </c>
      <c r="H88" s="4">
        <v>25.37032</v>
      </c>
      <c r="I88" s="4">
        <v>31.155519999999999</v>
      </c>
      <c r="J88" s="4">
        <v>35.999420000000001</v>
      </c>
      <c r="K88" s="4">
        <v>25.285440000000001</v>
      </c>
      <c r="L88" s="4">
        <v>24.068069999999999</v>
      </c>
      <c r="M88" s="4">
        <v>29.2621</v>
      </c>
      <c r="N88" s="4">
        <v>22.586379999999998</v>
      </c>
      <c r="O88" s="4">
        <v>28.94351</v>
      </c>
      <c r="P88" s="4">
        <v>282.46667507467799</v>
      </c>
      <c r="Q88" s="41">
        <v>329.94238000000001</v>
      </c>
      <c r="R88" s="4">
        <v>47.475704925320997</v>
      </c>
      <c r="S88" s="42">
        <v>1.1680754195609999</v>
      </c>
    </row>
    <row r="89" spans="1:19" ht="13.5" thickBot="1" x14ac:dyDescent="0.25">
      <c r="A89" s="56"/>
      <c r="B89" s="39">
        <v>-3717.6188631008299</v>
      </c>
      <c r="C89" s="40">
        <v>-309.80157192506903</v>
      </c>
      <c r="D89" s="4">
        <v>-301.957120000001</v>
      </c>
      <c r="E89" s="4">
        <v>-309.20949000000002</v>
      </c>
      <c r="F89" s="4">
        <v>-296.72702999999899</v>
      </c>
      <c r="G89" s="4">
        <v>-295.45902999999902</v>
      </c>
      <c r="H89" s="4">
        <v>-311.22568999999999</v>
      </c>
      <c r="I89" s="4">
        <v>-326.22121999999899</v>
      </c>
      <c r="J89" s="4">
        <v>-445.97368999999998</v>
      </c>
      <c r="K89" s="4">
        <v>-319.09039000000098</v>
      </c>
      <c r="L89" s="4">
        <v>-325.743709999999</v>
      </c>
      <c r="M89" s="4">
        <v>-337.56115999999997</v>
      </c>
      <c r="N89" s="4">
        <v>-388.03044999999997</v>
      </c>
      <c r="O89" s="4">
        <v>-391.50907000000001</v>
      </c>
      <c r="P89" s="4">
        <v>-3717.6188631008299</v>
      </c>
      <c r="Q89" s="41">
        <v>-4048.7080500000002</v>
      </c>
      <c r="R89" s="4">
        <v>-331.08918689916902</v>
      </c>
      <c r="S89" s="42">
        <v>1.0890594757259999</v>
      </c>
    </row>
    <row r="90" spans="1:19" ht="13.5" thickBot="1" x14ac:dyDescent="0.25">
      <c r="A90" s="57" t="s">
        <v>222</v>
      </c>
      <c r="B90" s="58">
        <v>-3717.6188631008299</v>
      </c>
      <c r="C90" s="59">
        <v>-309.80157192506903</v>
      </c>
      <c r="D90" s="60">
        <v>-301.957120000001</v>
      </c>
      <c r="E90" s="60">
        <v>-309.20949000000002</v>
      </c>
      <c r="F90" s="60">
        <v>-296.72702999999899</v>
      </c>
      <c r="G90" s="60">
        <v>-295.45902999999902</v>
      </c>
      <c r="H90" s="60">
        <v>-311.22568999999999</v>
      </c>
      <c r="I90" s="60">
        <v>-326.22121999999899</v>
      </c>
      <c r="J90" s="60">
        <v>-445.97368999999998</v>
      </c>
      <c r="K90" s="60">
        <v>-319.09039000000098</v>
      </c>
      <c r="L90" s="60">
        <v>-325.743709999999</v>
      </c>
      <c r="M90" s="60">
        <v>-337.56115999999997</v>
      </c>
      <c r="N90" s="60">
        <v>-388.03044999999997</v>
      </c>
      <c r="O90" s="60">
        <v>-391.50907000000001</v>
      </c>
      <c r="P90" s="61">
        <v>-3717.6188631008299</v>
      </c>
      <c r="Q90" s="62">
        <v>-4048.7080500000002</v>
      </c>
      <c r="R90" s="61">
        <v>-331.08918689916902</v>
      </c>
      <c r="S90" s="63">
        <v>1.0890594757259999</v>
      </c>
    </row>
    <row r="91" spans="1:19" x14ac:dyDescent="0.2">
      <c r="A91" s="269">
        <v>43857</v>
      </c>
      <c r="B91" s="270"/>
      <c r="C91" s="270"/>
      <c r="D91" s="270"/>
      <c r="E91" s="270"/>
      <c r="F91" s="270"/>
      <c r="G91" s="270"/>
      <c r="H91" s="271">
        <v>1</v>
      </c>
      <c r="I91" s="270"/>
      <c r="J91" s="270"/>
      <c r="K91" s="270"/>
      <c r="L91" s="270"/>
      <c r="M91" s="270"/>
      <c r="N91" s="272">
        <v>0.51787037000000002</v>
      </c>
      <c r="O91" s="270"/>
      <c r="P91" s="270"/>
      <c r="Q91" s="270"/>
      <c r="R91" s="270"/>
      <c r="S91" s="270"/>
    </row>
  </sheetData>
  <mergeCells count="12">
    <mergeCell ref="A91:G91"/>
    <mergeCell ref="H91:M91"/>
    <mergeCell ref="N91:S91"/>
    <mergeCell ref="A1:S1"/>
    <mergeCell ref="A2:S2"/>
    <mergeCell ref="A3:A4"/>
    <mergeCell ref="B3:B4"/>
    <mergeCell ref="C3:C4"/>
    <mergeCell ref="P3:P4"/>
    <mergeCell ref="Q3:Q4"/>
    <mergeCell ref="R3:R4"/>
    <mergeCell ref="S3:S4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75"/>
  <sheetViews>
    <sheetView workbookViewId="0">
      <selection sqref="A1:K1"/>
    </sheetView>
  </sheetViews>
  <sheetFormatPr defaultColWidth="9.140625" defaultRowHeight="12.75" customHeight="1" x14ac:dyDescent="0.2"/>
  <cols>
    <col min="1" max="1" width="70.7109375" style="155" bestFit="1" customWidth="1"/>
    <col min="2" max="2" width="9" style="155" bestFit="1" customWidth="1"/>
    <col min="3" max="3" width="15.85546875" style="155" bestFit="1" customWidth="1"/>
    <col min="4" max="7" width="10.140625" style="155" bestFit="1" customWidth="1"/>
    <col min="8" max="8" width="25" style="155" bestFit="1" customWidth="1"/>
    <col min="9" max="9" width="10.140625" style="155" bestFit="1" customWidth="1"/>
    <col min="10" max="10" width="21.5703125" style="155" bestFit="1" customWidth="1"/>
    <col min="11" max="11" width="18.140625" style="155" bestFit="1" customWidth="1"/>
    <col min="12" max="16384" width="9.140625" style="155"/>
  </cols>
  <sheetData>
    <row r="1" spans="1:11" ht="21" customHeight="1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</row>
    <row r="2" spans="1:11" ht="13.5" thickBot="1" x14ac:dyDescent="0.25">
      <c r="A2" s="276" t="s">
        <v>239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</row>
    <row r="3" spans="1:11" ht="13.5" thickBot="1" x14ac:dyDescent="0.25">
      <c r="A3" s="288"/>
      <c r="B3" s="290" t="s">
        <v>33</v>
      </c>
      <c r="C3" s="292" t="s">
        <v>34</v>
      </c>
      <c r="D3" s="153" t="s">
        <v>342</v>
      </c>
      <c r="E3" s="153" t="s">
        <v>343</v>
      </c>
      <c r="F3" s="153" t="s">
        <v>344</v>
      </c>
      <c r="G3" s="153" t="s">
        <v>345</v>
      </c>
      <c r="H3" s="294" t="s">
        <v>39</v>
      </c>
      <c r="I3" s="296" t="s">
        <v>40</v>
      </c>
      <c r="J3" s="294" t="s">
        <v>41</v>
      </c>
      <c r="K3" s="298" t="s">
        <v>42</v>
      </c>
    </row>
    <row r="4" spans="1:11" ht="13.5" thickBot="1" x14ac:dyDescent="0.25">
      <c r="A4" s="289"/>
      <c r="B4" s="291"/>
      <c r="C4" s="293"/>
      <c r="D4" s="154" t="s">
        <v>43</v>
      </c>
      <c r="E4" s="154" t="s">
        <v>43</v>
      </c>
      <c r="F4" s="154" t="s">
        <v>43</v>
      </c>
      <c r="G4" s="154" t="s">
        <v>43</v>
      </c>
      <c r="H4" s="295"/>
      <c r="I4" s="297"/>
      <c r="J4" s="295"/>
      <c r="K4" s="299"/>
    </row>
    <row r="5" spans="1:11" ht="13.5" thickBot="1" x14ac:dyDescent="0.25">
      <c r="A5" s="38" t="s">
        <v>44</v>
      </c>
      <c r="B5" s="39">
        <v>3237.5295618031901</v>
      </c>
      <c r="C5" s="40">
        <v>269.79413015026603</v>
      </c>
      <c r="D5" s="4">
        <v>263.47334000000097</v>
      </c>
      <c r="E5" s="4">
        <v>266.52917000000002</v>
      </c>
      <c r="F5" s="4">
        <v>261.17806999999902</v>
      </c>
      <c r="G5" s="4">
        <v>260.82417999999899</v>
      </c>
      <c r="H5" s="4">
        <v>1079.17652060106</v>
      </c>
      <c r="I5" s="41">
        <v>1052.00476</v>
      </c>
      <c r="J5" s="4">
        <v>-27.171760601062999</v>
      </c>
      <c r="K5" s="42">
        <v>0.32494058815999999</v>
      </c>
    </row>
    <row r="6" spans="1:11" ht="13.5" thickBot="1" x14ac:dyDescent="0.25">
      <c r="A6" s="43" t="s">
        <v>45</v>
      </c>
      <c r="B6" s="39">
        <v>20.504915826097001</v>
      </c>
      <c r="C6" s="40">
        <v>1.7087429855080001</v>
      </c>
      <c r="D6" s="4">
        <v>3.2149100000000002</v>
      </c>
      <c r="E6" s="4">
        <v>0.52907000000000004</v>
      </c>
      <c r="F6" s="4">
        <v>2.966189999999</v>
      </c>
      <c r="G6" s="4">
        <v>0.77663999999900002</v>
      </c>
      <c r="H6" s="4">
        <v>6.8349719420320003</v>
      </c>
      <c r="I6" s="41">
        <v>7.4868100000000002</v>
      </c>
      <c r="J6" s="4">
        <v>0.65183805796700001</v>
      </c>
      <c r="K6" s="42">
        <v>0.36512268879699999</v>
      </c>
    </row>
    <row r="7" spans="1:11" ht="13.5" thickBot="1" x14ac:dyDescent="0.25">
      <c r="A7" s="44" t="s">
        <v>46</v>
      </c>
      <c r="B7" s="39">
        <v>20.504915826097001</v>
      </c>
      <c r="C7" s="40">
        <v>1.7087429855080001</v>
      </c>
      <c r="D7" s="4">
        <v>3.2149100000000002</v>
      </c>
      <c r="E7" s="4">
        <v>0.52907000000000004</v>
      </c>
      <c r="F7" s="4">
        <v>2.966189999999</v>
      </c>
      <c r="G7" s="4">
        <v>0.77663999999900002</v>
      </c>
      <c r="H7" s="4">
        <v>6.8349719420320003</v>
      </c>
      <c r="I7" s="41">
        <v>7.4868100000000002</v>
      </c>
      <c r="J7" s="4">
        <v>0.65183805796700001</v>
      </c>
      <c r="K7" s="42">
        <v>0.36512268879699999</v>
      </c>
    </row>
    <row r="8" spans="1:11" ht="13.5" thickBot="1" x14ac:dyDescent="0.25">
      <c r="A8" s="45" t="s">
        <v>74</v>
      </c>
      <c r="B8" s="46">
        <v>19.187505130864999</v>
      </c>
      <c r="C8" s="47">
        <v>1.598958760905</v>
      </c>
      <c r="D8" s="3">
        <v>1.1229100000000001</v>
      </c>
      <c r="E8" s="3">
        <v>0.52907000000000004</v>
      </c>
      <c r="F8" s="3">
        <v>2.966189999999</v>
      </c>
      <c r="G8" s="3">
        <v>0.77663999999900002</v>
      </c>
      <c r="H8" s="3">
        <v>6.3958350436210001</v>
      </c>
      <c r="I8" s="48">
        <v>5.3948099999989996</v>
      </c>
      <c r="J8" s="3">
        <v>-1.001025043621</v>
      </c>
      <c r="K8" s="49">
        <v>0.28116266097100001</v>
      </c>
    </row>
    <row r="9" spans="1:11" ht="13.5" thickBot="1" x14ac:dyDescent="0.25">
      <c r="A9" s="50" t="s">
        <v>78</v>
      </c>
      <c r="B9" s="39">
        <v>8.4666853943970004</v>
      </c>
      <c r="C9" s="40">
        <v>0.70555711619899997</v>
      </c>
      <c r="D9" s="4">
        <v>0.68235000000000001</v>
      </c>
      <c r="E9" s="4">
        <v>0.52907000000000004</v>
      </c>
      <c r="F9" s="4">
        <v>0.69218999999899999</v>
      </c>
      <c r="G9" s="4">
        <v>0.77663999999900002</v>
      </c>
      <c r="H9" s="4">
        <v>2.8222284647990001</v>
      </c>
      <c r="I9" s="41">
        <v>2.68025</v>
      </c>
      <c r="J9" s="4">
        <v>-0.141978464799</v>
      </c>
      <c r="K9" s="42">
        <v>0.31656426040899999</v>
      </c>
    </row>
    <row r="10" spans="1:11" ht="13.5" thickBot="1" x14ac:dyDescent="0.25">
      <c r="A10" s="50" t="s">
        <v>294</v>
      </c>
      <c r="B10" s="39">
        <v>10.218149485626</v>
      </c>
      <c r="C10" s="40">
        <v>0.85151245713500001</v>
      </c>
      <c r="D10" s="4">
        <v>0</v>
      </c>
      <c r="E10" s="4">
        <v>0</v>
      </c>
      <c r="F10" s="4">
        <v>2.2739999999989999</v>
      </c>
      <c r="G10" s="4">
        <v>0</v>
      </c>
      <c r="H10" s="4">
        <v>3.4060498285419998</v>
      </c>
      <c r="I10" s="41">
        <v>2.2739999999989999</v>
      </c>
      <c r="J10" s="4">
        <v>-1.132049828542</v>
      </c>
      <c r="K10" s="42">
        <v>0.222545188167</v>
      </c>
    </row>
    <row r="11" spans="1:11" ht="13.5" thickBot="1" x14ac:dyDescent="0.25">
      <c r="A11" s="50" t="s">
        <v>83</v>
      </c>
      <c r="B11" s="39">
        <v>0.50267025084100003</v>
      </c>
      <c r="C11" s="40">
        <v>4.188918757E-2</v>
      </c>
      <c r="D11" s="4">
        <v>0.44056000000000001</v>
      </c>
      <c r="E11" s="4">
        <v>0</v>
      </c>
      <c r="F11" s="4">
        <v>0</v>
      </c>
      <c r="G11" s="4">
        <v>0</v>
      </c>
      <c r="H11" s="4">
        <v>0.16755675028</v>
      </c>
      <c r="I11" s="41">
        <v>0.44056000000000001</v>
      </c>
      <c r="J11" s="4">
        <v>0.27300324971899997</v>
      </c>
      <c r="K11" s="42">
        <v>0.87643937404700001</v>
      </c>
    </row>
    <row r="12" spans="1:11" ht="13.5" thickBot="1" x14ac:dyDescent="0.25">
      <c r="A12" s="45" t="s">
        <v>85</v>
      </c>
      <c r="B12" s="46">
        <v>1.3174106952310001</v>
      </c>
      <c r="C12" s="47">
        <v>0.10978422460200001</v>
      </c>
      <c r="D12" s="3">
        <v>0</v>
      </c>
      <c r="E12" s="3">
        <v>0</v>
      </c>
      <c r="F12" s="3">
        <v>0</v>
      </c>
      <c r="G12" s="3">
        <v>0</v>
      </c>
      <c r="H12" s="3">
        <v>0.43913689840999998</v>
      </c>
      <c r="I12" s="48">
        <v>0</v>
      </c>
      <c r="J12" s="3">
        <v>-0.43913689840999998</v>
      </c>
      <c r="K12" s="49">
        <v>0</v>
      </c>
    </row>
    <row r="13" spans="1:11" ht="13.5" thickBot="1" x14ac:dyDescent="0.25">
      <c r="A13" s="50" t="s">
        <v>89</v>
      </c>
      <c r="B13" s="39">
        <v>1.283841846256</v>
      </c>
      <c r="C13" s="40">
        <v>0.106986820521</v>
      </c>
      <c r="D13" s="4">
        <v>0</v>
      </c>
      <c r="E13" s="4">
        <v>0</v>
      </c>
      <c r="F13" s="4">
        <v>0</v>
      </c>
      <c r="G13" s="4">
        <v>0</v>
      </c>
      <c r="H13" s="4">
        <v>0.42794728208499999</v>
      </c>
      <c r="I13" s="41">
        <v>0</v>
      </c>
      <c r="J13" s="4">
        <v>-0.42794728208499999</v>
      </c>
      <c r="K13" s="42">
        <v>0</v>
      </c>
    </row>
    <row r="14" spans="1:11" ht="13.5" thickBot="1" x14ac:dyDescent="0.25">
      <c r="A14" s="50" t="s">
        <v>91</v>
      </c>
      <c r="B14" s="39">
        <v>3.3568848973999997E-2</v>
      </c>
      <c r="C14" s="40">
        <v>2.797404081E-3</v>
      </c>
      <c r="D14" s="4">
        <v>0</v>
      </c>
      <c r="E14" s="4">
        <v>0</v>
      </c>
      <c r="F14" s="4">
        <v>0</v>
      </c>
      <c r="G14" s="4">
        <v>0</v>
      </c>
      <c r="H14" s="4">
        <v>1.1189616324E-2</v>
      </c>
      <c r="I14" s="41">
        <v>0</v>
      </c>
      <c r="J14" s="4">
        <v>-1.1189616324E-2</v>
      </c>
      <c r="K14" s="42">
        <v>0</v>
      </c>
    </row>
    <row r="15" spans="1:11" ht="13.5" thickBot="1" x14ac:dyDescent="0.25">
      <c r="A15" s="45" t="s">
        <v>358</v>
      </c>
      <c r="B15" s="46">
        <v>0</v>
      </c>
      <c r="C15" s="47">
        <v>0</v>
      </c>
      <c r="D15" s="3">
        <v>2.0920000000000001</v>
      </c>
      <c r="E15" s="3">
        <v>0</v>
      </c>
      <c r="F15" s="3">
        <v>0</v>
      </c>
      <c r="G15" s="3">
        <v>0</v>
      </c>
      <c r="H15" s="3">
        <v>0</v>
      </c>
      <c r="I15" s="48">
        <v>2.0920000000000001</v>
      </c>
      <c r="J15" s="3">
        <v>2.0920000000000001</v>
      </c>
      <c r="K15" s="55" t="s">
        <v>90</v>
      </c>
    </row>
    <row r="16" spans="1:11" ht="13.5" thickBot="1" x14ac:dyDescent="0.25">
      <c r="A16" s="50" t="s">
        <v>359</v>
      </c>
      <c r="B16" s="39">
        <v>0</v>
      </c>
      <c r="C16" s="40">
        <v>0</v>
      </c>
      <c r="D16" s="4">
        <v>2.0920000000000001</v>
      </c>
      <c r="E16" s="4">
        <v>0</v>
      </c>
      <c r="F16" s="4">
        <v>0</v>
      </c>
      <c r="G16" s="4">
        <v>0</v>
      </c>
      <c r="H16" s="4">
        <v>0</v>
      </c>
      <c r="I16" s="41">
        <v>2.0920000000000001</v>
      </c>
      <c r="J16" s="4">
        <v>2.0920000000000001</v>
      </c>
      <c r="K16" s="51" t="s">
        <v>90</v>
      </c>
    </row>
    <row r="17" spans="1:11" ht="13.5" thickBot="1" x14ac:dyDescent="0.25">
      <c r="A17" s="52" t="s">
        <v>104</v>
      </c>
      <c r="B17" s="46">
        <v>295.44714797709099</v>
      </c>
      <c r="C17" s="47">
        <v>24.620595664757001</v>
      </c>
      <c r="D17" s="3">
        <v>6.72811</v>
      </c>
      <c r="E17" s="3">
        <v>4.9756299999999998</v>
      </c>
      <c r="F17" s="3">
        <v>4.2571899999990004</v>
      </c>
      <c r="G17" s="3">
        <v>5.4655299999990001</v>
      </c>
      <c r="H17" s="3">
        <v>98.482382659029994</v>
      </c>
      <c r="I17" s="48">
        <v>21.426459999999999</v>
      </c>
      <c r="J17" s="3">
        <v>-77.055922659030003</v>
      </c>
      <c r="K17" s="49">
        <v>7.2522141935000006E-2</v>
      </c>
    </row>
    <row r="18" spans="1:11" ht="13.5" thickBot="1" x14ac:dyDescent="0.25">
      <c r="A18" s="44" t="s">
        <v>105</v>
      </c>
      <c r="B18" s="39">
        <v>6.2635210410219999</v>
      </c>
      <c r="C18" s="40">
        <v>0.52196008675100003</v>
      </c>
      <c r="D18" s="4">
        <v>0</v>
      </c>
      <c r="E18" s="4">
        <v>0</v>
      </c>
      <c r="F18" s="4">
        <v>0</v>
      </c>
      <c r="G18" s="4">
        <v>0</v>
      </c>
      <c r="H18" s="4">
        <v>2.0878403470069999</v>
      </c>
      <c r="I18" s="41">
        <v>0</v>
      </c>
      <c r="J18" s="4">
        <v>-2.0878403470069999</v>
      </c>
      <c r="K18" s="42">
        <v>0</v>
      </c>
    </row>
    <row r="19" spans="1:11" ht="13.5" thickBot="1" x14ac:dyDescent="0.25">
      <c r="A19" s="53" t="s">
        <v>106</v>
      </c>
      <c r="B19" s="39">
        <v>6.2635210410219999</v>
      </c>
      <c r="C19" s="40">
        <v>0.52196008675100003</v>
      </c>
      <c r="D19" s="4">
        <v>0</v>
      </c>
      <c r="E19" s="4">
        <v>0</v>
      </c>
      <c r="F19" s="4">
        <v>0</v>
      </c>
      <c r="G19" s="4">
        <v>0</v>
      </c>
      <c r="H19" s="4">
        <v>2.0878403470069999</v>
      </c>
      <c r="I19" s="41">
        <v>0</v>
      </c>
      <c r="J19" s="4">
        <v>-2.0878403470069999</v>
      </c>
      <c r="K19" s="42">
        <v>0</v>
      </c>
    </row>
    <row r="20" spans="1:11" ht="13.5" thickBot="1" x14ac:dyDescent="0.25">
      <c r="A20" s="50" t="s">
        <v>240</v>
      </c>
      <c r="B20" s="39">
        <v>4.7891567192469999</v>
      </c>
      <c r="C20" s="40">
        <v>0.39909639327000002</v>
      </c>
      <c r="D20" s="4">
        <v>0</v>
      </c>
      <c r="E20" s="4">
        <v>0</v>
      </c>
      <c r="F20" s="4">
        <v>0</v>
      </c>
      <c r="G20" s="4">
        <v>0</v>
      </c>
      <c r="H20" s="4">
        <v>1.596385573082</v>
      </c>
      <c r="I20" s="41">
        <v>0</v>
      </c>
      <c r="J20" s="4">
        <v>-1.596385573082</v>
      </c>
      <c r="K20" s="42">
        <v>0</v>
      </c>
    </row>
    <row r="21" spans="1:11" ht="13.5" thickBot="1" x14ac:dyDescent="0.25">
      <c r="A21" s="50" t="s">
        <v>110</v>
      </c>
      <c r="B21" s="39">
        <v>1.4743643217739999</v>
      </c>
      <c r="C21" s="40">
        <v>0.122863693481</v>
      </c>
      <c r="D21" s="4">
        <v>0</v>
      </c>
      <c r="E21" s="4">
        <v>0</v>
      </c>
      <c r="F21" s="4">
        <v>0</v>
      </c>
      <c r="G21" s="4">
        <v>0</v>
      </c>
      <c r="H21" s="4">
        <v>0.491454773924</v>
      </c>
      <c r="I21" s="41">
        <v>0</v>
      </c>
      <c r="J21" s="4">
        <v>-0.491454773924</v>
      </c>
      <c r="K21" s="42">
        <v>0</v>
      </c>
    </row>
    <row r="22" spans="1:11" ht="13.5" thickBot="1" x14ac:dyDescent="0.25">
      <c r="A22" s="54" t="s">
        <v>111</v>
      </c>
      <c r="B22" s="46">
        <v>0</v>
      </c>
      <c r="C22" s="47">
        <v>0</v>
      </c>
      <c r="D22" s="3">
        <v>8.2000000000000003E-2</v>
      </c>
      <c r="E22" s="3">
        <v>0</v>
      </c>
      <c r="F22" s="3">
        <v>0</v>
      </c>
      <c r="G22" s="3">
        <v>0.70399999999899998</v>
      </c>
      <c r="H22" s="3">
        <v>0</v>
      </c>
      <c r="I22" s="48">
        <v>0.78599999999900005</v>
      </c>
      <c r="J22" s="3">
        <v>0.78599999999900005</v>
      </c>
      <c r="K22" s="55" t="s">
        <v>69</v>
      </c>
    </row>
    <row r="23" spans="1:11" ht="13.5" thickBot="1" x14ac:dyDescent="0.25">
      <c r="A23" s="45" t="s">
        <v>112</v>
      </c>
      <c r="B23" s="46">
        <v>0</v>
      </c>
      <c r="C23" s="47">
        <v>0</v>
      </c>
      <c r="D23" s="3">
        <v>8.2000000000000003E-2</v>
      </c>
      <c r="E23" s="3">
        <v>0</v>
      </c>
      <c r="F23" s="3">
        <v>0</v>
      </c>
      <c r="G23" s="3">
        <v>0.70399999999899998</v>
      </c>
      <c r="H23" s="3">
        <v>0</v>
      </c>
      <c r="I23" s="48">
        <v>0.78599999999900005</v>
      </c>
      <c r="J23" s="3">
        <v>0.78599999999900005</v>
      </c>
      <c r="K23" s="55" t="s">
        <v>69</v>
      </c>
    </row>
    <row r="24" spans="1:11" ht="13.5" thickBot="1" x14ac:dyDescent="0.25">
      <c r="A24" s="50" t="s">
        <v>113</v>
      </c>
      <c r="B24" s="39">
        <v>0</v>
      </c>
      <c r="C24" s="40">
        <v>0</v>
      </c>
      <c r="D24" s="4">
        <v>8.2000000000000003E-2</v>
      </c>
      <c r="E24" s="4">
        <v>0</v>
      </c>
      <c r="F24" s="4">
        <v>0</v>
      </c>
      <c r="G24" s="4">
        <v>0.70399999999899998</v>
      </c>
      <c r="H24" s="4">
        <v>0</v>
      </c>
      <c r="I24" s="41">
        <v>0.78599999999900005</v>
      </c>
      <c r="J24" s="4">
        <v>0.78599999999900005</v>
      </c>
      <c r="K24" s="51" t="s">
        <v>69</v>
      </c>
    </row>
    <row r="25" spans="1:11" ht="13.5" thickBot="1" x14ac:dyDescent="0.25">
      <c r="A25" s="44" t="s">
        <v>116</v>
      </c>
      <c r="B25" s="39">
        <v>289.18362693606798</v>
      </c>
      <c r="C25" s="40">
        <v>24.098635578004998</v>
      </c>
      <c r="D25" s="4">
        <v>6.6461100000000002</v>
      </c>
      <c r="E25" s="4">
        <v>4.9756299999999998</v>
      </c>
      <c r="F25" s="4">
        <v>4.2571899999990004</v>
      </c>
      <c r="G25" s="4">
        <v>4.7615299999990004</v>
      </c>
      <c r="H25" s="4">
        <v>96.394542312021997</v>
      </c>
      <c r="I25" s="41">
        <v>20.640460000000001</v>
      </c>
      <c r="J25" s="4">
        <v>-75.754082312022007</v>
      </c>
      <c r="K25" s="42">
        <v>7.1374926093000002E-2</v>
      </c>
    </row>
    <row r="26" spans="1:11" ht="13.5" thickBot="1" x14ac:dyDescent="0.25">
      <c r="A26" s="45" t="s">
        <v>117</v>
      </c>
      <c r="B26" s="46">
        <v>17.847638706876001</v>
      </c>
      <c r="C26" s="47">
        <v>1.4873032255730001</v>
      </c>
      <c r="D26" s="3">
        <v>1.29375</v>
      </c>
      <c r="E26" s="3">
        <v>1.2293700000000001</v>
      </c>
      <c r="F26" s="3">
        <v>1.4668300000000001</v>
      </c>
      <c r="G26" s="3">
        <v>1.3922899999989999</v>
      </c>
      <c r="H26" s="3">
        <v>5.9492129022920004</v>
      </c>
      <c r="I26" s="48">
        <v>5.3822400000000004</v>
      </c>
      <c r="J26" s="3">
        <v>-0.56697290229200004</v>
      </c>
      <c r="K26" s="49">
        <v>0.30156594317000002</v>
      </c>
    </row>
    <row r="27" spans="1:11" ht="13.5" thickBot="1" x14ac:dyDescent="0.25">
      <c r="A27" s="50" t="s">
        <v>241</v>
      </c>
      <c r="B27" s="39">
        <v>10.916233626946999</v>
      </c>
      <c r="C27" s="40">
        <v>0.90968613557800004</v>
      </c>
      <c r="D27" s="4">
        <v>0.61750000000000005</v>
      </c>
      <c r="E27" s="4">
        <v>0.85309999999999997</v>
      </c>
      <c r="F27" s="4">
        <v>0.70109999999899997</v>
      </c>
      <c r="G27" s="4">
        <v>0.86619999999899999</v>
      </c>
      <c r="H27" s="4">
        <v>3.638744542315</v>
      </c>
      <c r="I27" s="41">
        <v>3.0379</v>
      </c>
      <c r="J27" s="4">
        <v>-0.60084454231499995</v>
      </c>
      <c r="K27" s="42">
        <v>0.27829195524900002</v>
      </c>
    </row>
    <row r="28" spans="1:11" ht="13.5" thickBot="1" x14ac:dyDescent="0.25">
      <c r="A28" s="50" t="s">
        <v>118</v>
      </c>
      <c r="B28" s="39">
        <v>6.9314050799290001</v>
      </c>
      <c r="C28" s="40">
        <v>0.57761708999399997</v>
      </c>
      <c r="D28" s="4">
        <v>0.67625000000000002</v>
      </c>
      <c r="E28" s="4">
        <v>0.37626999999999999</v>
      </c>
      <c r="F28" s="4">
        <v>0.76572999999900004</v>
      </c>
      <c r="G28" s="4">
        <v>0.52608999999899997</v>
      </c>
      <c r="H28" s="4">
        <v>2.3104683599759999</v>
      </c>
      <c r="I28" s="41">
        <v>2.3443399999999999</v>
      </c>
      <c r="J28" s="4">
        <v>3.3871640022999999E-2</v>
      </c>
      <c r="K28" s="42">
        <v>0.33822002508299998</v>
      </c>
    </row>
    <row r="29" spans="1:11" ht="13.5" thickBot="1" x14ac:dyDescent="0.25">
      <c r="A29" s="45" t="s">
        <v>119</v>
      </c>
      <c r="B29" s="46">
        <v>2.9999999999989999</v>
      </c>
      <c r="C29" s="47">
        <v>0.24999999999899999</v>
      </c>
      <c r="D29" s="3">
        <v>0.67500000000000004</v>
      </c>
      <c r="E29" s="3">
        <v>0</v>
      </c>
      <c r="F29" s="3">
        <v>0</v>
      </c>
      <c r="G29" s="3">
        <v>0.67499999999899996</v>
      </c>
      <c r="H29" s="3">
        <v>0.99999999999900002</v>
      </c>
      <c r="I29" s="48">
        <v>1.35</v>
      </c>
      <c r="J29" s="3">
        <v>0.35</v>
      </c>
      <c r="K29" s="49">
        <v>0.45</v>
      </c>
    </row>
    <row r="30" spans="1:11" ht="13.5" thickBot="1" x14ac:dyDescent="0.25">
      <c r="A30" s="50" t="s">
        <v>120</v>
      </c>
      <c r="B30" s="39">
        <v>2.9999999999989999</v>
      </c>
      <c r="C30" s="40">
        <v>0.24999999999899999</v>
      </c>
      <c r="D30" s="4">
        <v>0.67500000000000004</v>
      </c>
      <c r="E30" s="4">
        <v>0</v>
      </c>
      <c r="F30" s="4">
        <v>0</v>
      </c>
      <c r="G30" s="4">
        <v>0.67499999999899996</v>
      </c>
      <c r="H30" s="4">
        <v>0.99999999999900002</v>
      </c>
      <c r="I30" s="41">
        <v>1.35</v>
      </c>
      <c r="J30" s="4">
        <v>0.35</v>
      </c>
      <c r="K30" s="42">
        <v>0.45</v>
      </c>
    </row>
    <row r="31" spans="1:11" ht="13.5" thickBot="1" x14ac:dyDescent="0.25">
      <c r="A31" s="45" t="s">
        <v>122</v>
      </c>
      <c r="B31" s="46">
        <v>266.39999999999998</v>
      </c>
      <c r="C31" s="47">
        <v>22.2</v>
      </c>
      <c r="D31" s="3">
        <v>3.4558599999999999</v>
      </c>
      <c r="E31" s="3">
        <v>3.4558599999999999</v>
      </c>
      <c r="F31" s="3">
        <v>2.3305599999990001</v>
      </c>
      <c r="G31" s="3">
        <v>2.6942399999990001</v>
      </c>
      <c r="H31" s="3">
        <v>88.8</v>
      </c>
      <c r="I31" s="48">
        <v>11.93652</v>
      </c>
      <c r="J31" s="3">
        <v>-76.863479999999996</v>
      </c>
      <c r="K31" s="49">
        <v>4.4806756756000002E-2</v>
      </c>
    </row>
    <row r="32" spans="1:11" ht="13.5" thickBot="1" x14ac:dyDescent="0.25">
      <c r="A32" s="50" t="s">
        <v>123</v>
      </c>
      <c r="B32" s="39">
        <v>266.39999999999998</v>
      </c>
      <c r="C32" s="40">
        <v>22.2</v>
      </c>
      <c r="D32" s="4">
        <v>0</v>
      </c>
      <c r="E32" s="4">
        <v>0</v>
      </c>
      <c r="F32" s="4">
        <v>0</v>
      </c>
      <c r="G32" s="4">
        <v>0</v>
      </c>
      <c r="H32" s="4">
        <v>88.8</v>
      </c>
      <c r="I32" s="41">
        <v>0</v>
      </c>
      <c r="J32" s="4">
        <v>-88.8</v>
      </c>
      <c r="K32" s="42">
        <v>0</v>
      </c>
    </row>
    <row r="33" spans="1:11" ht="13.5" thickBot="1" x14ac:dyDescent="0.25">
      <c r="A33" s="50" t="s">
        <v>124</v>
      </c>
      <c r="B33" s="39">
        <v>0</v>
      </c>
      <c r="C33" s="40">
        <v>0</v>
      </c>
      <c r="D33" s="4">
        <v>3.4558599999999999</v>
      </c>
      <c r="E33" s="4">
        <v>3.4558599999999999</v>
      </c>
      <c r="F33" s="4">
        <v>2.3305599999990001</v>
      </c>
      <c r="G33" s="4">
        <v>3.4558599999989998</v>
      </c>
      <c r="H33" s="4">
        <v>0</v>
      </c>
      <c r="I33" s="41">
        <v>12.69814</v>
      </c>
      <c r="J33" s="4">
        <v>12.69814</v>
      </c>
      <c r="K33" s="51" t="s">
        <v>69</v>
      </c>
    </row>
    <row r="34" spans="1:11" ht="13.5" thickBot="1" x14ac:dyDescent="0.25">
      <c r="A34" s="50" t="s">
        <v>351</v>
      </c>
      <c r="B34" s="39">
        <v>0</v>
      </c>
      <c r="C34" s="40">
        <v>0</v>
      </c>
      <c r="D34" s="4">
        <v>0</v>
      </c>
      <c r="E34" s="4">
        <v>0</v>
      </c>
      <c r="F34" s="4">
        <v>0</v>
      </c>
      <c r="G34" s="4">
        <v>-0.76161999999899999</v>
      </c>
      <c r="H34" s="4">
        <v>0</v>
      </c>
      <c r="I34" s="41">
        <v>-0.76161999999899999</v>
      </c>
      <c r="J34" s="4">
        <v>-0.76161999999899999</v>
      </c>
      <c r="K34" s="51" t="s">
        <v>90</v>
      </c>
    </row>
    <row r="35" spans="1:11" ht="13.5" thickBot="1" x14ac:dyDescent="0.25">
      <c r="A35" s="45" t="s">
        <v>127</v>
      </c>
      <c r="B35" s="46">
        <v>1.935988229191</v>
      </c>
      <c r="C35" s="47">
        <v>0.161332352432</v>
      </c>
      <c r="D35" s="3">
        <v>0</v>
      </c>
      <c r="E35" s="3">
        <v>0</v>
      </c>
      <c r="F35" s="3">
        <v>0</v>
      </c>
      <c r="G35" s="3">
        <v>0</v>
      </c>
      <c r="H35" s="3">
        <v>0.64532940972999997</v>
      </c>
      <c r="I35" s="48">
        <v>0</v>
      </c>
      <c r="J35" s="3">
        <v>-0.64532940972999997</v>
      </c>
      <c r="K35" s="49">
        <v>0</v>
      </c>
    </row>
    <row r="36" spans="1:11" ht="13.5" thickBot="1" x14ac:dyDescent="0.25">
      <c r="A36" s="50" t="s">
        <v>128</v>
      </c>
      <c r="B36" s="39">
        <v>1.935988229191</v>
      </c>
      <c r="C36" s="40">
        <v>0.161332352432</v>
      </c>
      <c r="D36" s="4">
        <v>0</v>
      </c>
      <c r="E36" s="4">
        <v>0</v>
      </c>
      <c r="F36" s="4">
        <v>0</v>
      </c>
      <c r="G36" s="4">
        <v>0</v>
      </c>
      <c r="H36" s="4">
        <v>0.64532940972999997</v>
      </c>
      <c r="I36" s="41">
        <v>0</v>
      </c>
      <c r="J36" s="4">
        <v>-0.64532940972999997</v>
      </c>
      <c r="K36" s="42">
        <v>0</v>
      </c>
    </row>
    <row r="37" spans="1:11" ht="13.5" thickBot="1" x14ac:dyDescent="0.25">
      <c r="A37" s="45" t="s">
        <v>242</v>
      </c>
      <c r="B37" s="46">
        <v>0</v>
      </c>
      <c r="C37" s="47">
        <v>0</v>
      </c>
      <c r="D37" s="3">
        <v>1.2215</v>
      </c>
      <c r="E37" s="3">
        <v>0.29039999999999999</v>
      </c>
      <c r="F37" s="3">
        <v>0.45979999999900001</v>
      </c>
      <c r="G37" s="3">
        <v>0</v>
      </c>
      <c r="H37" s="3">
        <v>0</v>
      </c>
      <c r="I37" s="48">
        <v>1.9717</v>
      </c>
      <c r="J37" s="3">
        <v>1.9717</v>
      </c>
      <c r="K37" s="55" t="s">
        <v>69</v>
      </c>
    </row>
    <row r="38" spans="1:11" ht="13.5" thickBot="1" x14ac:dyDescent="0.25">
      <c r="A38" s="50" t="s">
        <v>243</v>
      </c>
      <c r="B38" s="39">
        <v>0</v>
      </c>
      <c r="C38" s="40">
        <v>0</v>
      </c>
      <c r="D38" s="4">
        <v>1.2215</v>
      </c>
      <c r="E38" s="4">
        <v>0.29039999999999999</v>
      </c>
      <c r="F38" s="4">
        <v>0.45979999999900001</v>
      </c>
      <c r="G38" s="4">
        <v>0</v>
      </c>
      <c r="H38" s="4">
        <v>0</v>
      </c>
      <c r="I38" s="41">
        <v>1.9717</v>
      </c>
      <c r="J38" s="4">
        <v>1.9717</v>
      </c>
      <c r="K38" s="51" t="s">
        <v>69</v>
      </c>
    </row>
    <row r="39" spans="1:11" ht="13.5" thickBot="1" x14ac:dyDescent="0.25">
      <c r="A39" s="43" t="s">
        <v>134</v>
      </c>
      <c r="B39" s="39">
        <v>2798.5774980000001</v>
      </c>
      <c r="C39" s="40">
        <v>233.21479149999999</v>
      </c>
      <c r="D39" s="4">
        <v>243.238120000001</v>
      </c>
      <c r="E39" s="4">
        <v>250.73228</v>
      </c>
      <c r="F39" s="4">
        <v>243.66247999999899</v>
      </c>
      <c r="G39" s="4">
        <v>244.28979999999899</v>
      </c>
      <c r="H39" s="4">
        <v>932.85916600000098</v>
      </c>
      <c r="I39" s="41">
        <v>981.92268000000001</v>
      </c>
      <c r="J39" s="4">
        <v>49.063513999998001</v>
      </c>
      <c r="K39" s="42">
        <v>0.35086492359100002</v>
      </c>
    </row>
    <row r="40" spans="1:11" ht="13.5" thickBot="1" x14ac:dyDescent="0.25">
      <c r="A40" s="54" t="s">
        <v>135</v>
      </c>
      <c r="B40" s="46">
        <v>1989.06</v>
      </c>
      <c r="C40" s="47">
        <v>165.755</v>
      </c>
      <c r="D40" s="3">
        <v>178.852</v>
      </c>
      <c r="E40" s="3">
        <v>184.36199999999999</v>
      </c>
      <c r="F40" s="3">
        <v>179.16300000000001</v>
      </c>
      <c r="G40" s="3">
        <v>179.623999999999</v>
      </c>
      <c r="H40" s="3">
        <v>663.020000000001</v>
      </c>
      <c r="I40" s="48">
        <v>722.00099999999998</v>
      </c>
      <c r="J40" s="3">
        <v>58.980999999997998</v>
      </c>
      <c r="K40" s="49">
        <v>0.36298603360300002</v>
      </c>
    </row>
    <row r="41" spans="1:11" ht="13.5" thickBot="1" x14ac:dyDescent="0.25">
      <c r="A41" s="45" t="s">
        <v>136</v>
      </c>
      <c r="B41" s="46">
        <v>1979.89</v>
      </c>
      <c r="C41" s="47">
        <v>164.990833333334</v>
      </c>
      <c r="D41" s="3">
        <v>178.852</v>
      </c>
      <c r="E41" s="3">
        <v>184.36199999999999</v>
      </c>
      <c r="F41" s="3">
        <v>179.16300000000001</v>
      </c>
      <c r="G41" s="3">
        <v>179.623999999999</v>
      </c>
      <c r="H41" s="3">
        <v>659.96333333333496</v>
      </c>
      <c r="I41" s="48">
        <v>722.00099999999998</v>
      </c>
      <c r="J41" s="3">
        <v>62.037666666664997</v>
      </c>
      <c r="K41" s="49">
        <v>0.36466722898699999</v>
      </c>
    </row>
    <row r="42" spans="1:11" ht="13.5" thickBot="1" x14ac:dyDescent="0.25">
      <c r="A42" s="50" t="s">
        <v>137</v>
      </c>
      <c r="B42" s="39">
        <v>1979.89</v>
      </c>
      <c r="C42" s="40">
        <v>164.990833333334</v>
      </c>
      <c r="D42" s="4">
        <v>178.852</v>
      </c>
      <c r="E42" s="4">
        <v>184.36199999999999</v>
      </c>
      <c r="F42" s="4">
        <v>179.16300000000001</v>
      </c>
      <c r="G42" s="4">
        <v>179.623999999999</v>
      </c>
      <c r="H42" s="4">
        <v>659.96333333333496</v>
      </c>
      <c r="I42" s="41">
        <v>722.00099999999998</v>
      </c>
      <c r="J42" s="4">
        <v>62.037666666664997</v>
      </c>
      <c r="K42" s="42">
        <v>0.36466722898699999</v>
      </c>
    </row>
    <row r="43" spans="1:11" ht="13.5" thickBot="1" x14ac:dyDescent="0.25">
      <c r="A43" s="45" t="s">
        <v>140</v>
      </c>
      <c r="B43" s="46">
        <v>9.17</v>
      </c>
      <c r="C43" s="47">
        <v>0.76416666666599997</v>
      </c>
      <c r="D43" s="3">
        <v>0</v>
      </c>
      <c r="E43" s="3">
        <v>0</v>
      </c>
      <c r="F43" s="3">
        <v>0</v>
      </c>
      <c r="G43" s="3">
        <v>0</v>
      </c>
      <c r="H43" s="3">
        <v>3.0566666666660001</v>
      </c>
      <c r="I43" s="48">
        <v>0</v>
      </c>
      <c r="J43" s="3">
        <v>-3.0566666666660001</v>
      </c>
      <c r="K43" s="49">
        <v>0</v>
      </c>
    </row>
    <row r="44" spans="1:11" ht="13.5" thickBot="1" x14ac:dyDescent="0.25">
      <c r="A44" s="50" t="s">
        <v>141</v>
      </c>
      <c r="B44" s="39">
        <v>9.17</v>
      </c>
      <c r="C44" s="40">
        <v>0.76416666666599997</v>
      </c>
      <c r="D44" s="4">
        <v>0</v>
      </c>
      <c r="E44" s="4">
        <v>0</v>
      </c>
      <c r="F44" s="4">
        <v>0</v>
      </c>
      <c r="G44" s="4">
        <v>0</v>
      </c>
      <c r="H44" s="4">
        <v>3.0566666666660001</v>
      </c>
      <c r="I44" s="41">
        <v>0</v>
      </c>
      <c r="J44" s="4">
        <v>-3.0566666666660001</v>
      </c>
      <c r="K44" s="42">
        <v>0</v>
      </c>
    </row>
    <row r="45" spans="1:11" ht="13.5" thickBot="1" x14ac:dyDescent="0.25">
      <c r="A45" s="44" t="s">
        <v>144</v>
      </c>
      <c r="B45" s="39">
        <v>755.75999999999897</v>
      </c>
      <c r="C45" s="40">
        <v>62.979999999999002</v>
      </c>
      <c r="D45" s="4">
        <v>60.808999999999997</v>
      </c>
      <c r="E45" s="4">
        <v>62.682659999999998</v>
      </c>
      <c r="F45" s="4">
        <v>60.915749999999001</v>
      </c>
      <c r="G45" s="4">
        <v>61.071999999999001</v>
      </c>
      <c r="H45" s="4">
        <v>251.92</v>
      </c>
      <c r="I45" s="41">
        <v>245.47941</v>
      </c>
      <c r="J45" s="4">
        <v>-6.4405899999990002</v>
      </c>
      <c r="K45" s="42">
        <v>0.32481132899300003</v>
      </c>
    </row>
    <row r="46" spans="1:11" ht="13.5" thickBot="1" x14ac:dyDescent="0.25">
      <c r="A46" s="45" t="s">
        <v>145</v>
      </c>
      <c r="B46" s="46">
        <v>200.05</v>
      </c>
      <c r="C46" s="47">
        <v>16.670833333333</v>
      </c>
      <c r="D46" s="3">
        <v>16.096</v>
      </c>
      <c r="E46" s="3">
        <v>16.59215</v>
      </c>
      <c r="F46" s="3">
        <v>16.125</v>
      </c>
      <c r="G46" s="3">
        <v>16.165999999998999</v>
      </c>
      <c r="H46" s="3">
        <v>66.683333333332996</v>
      </c>
      <c r="I46" s="48">
        <v>64.979149999998995</v>
      </c>
      <c r="J46" s="3">
        <v>-1.7041833333330001</v>
      </c>
      <c r="K46" s="49">
        <v>0.324814546363</v>
      </c>
    </row>
    <row r="47" spans="1:11" ht="13.5" thickBot="1" x14ac:dyDescent="0.25">
      <c r="A47" s="50" t="s">
        <v>146</v>
      </c>
      <c r="B47" s="39">
        <v>200.05</v>
      </c>
      <c r="C47" s="40">
        <v>16.670833333333</v>
      </c>
      <c r="D47" s="4">
        <v>16.096</v>
      </c>
      <c r="E47" s="4">
        <v>16.59215</v>
      </c>
      <c r="F47" s="4">
        <v>16.125</v>
      </c>
      <c r="G47" s="4">
        <v>16.165999999998999</v>
      </c>
      <c r="H47" s="4">
        <v>66.683333333332996</v>
      </c>
      <c r="I47" s="41">
        <v>64.979149999998995</v>
      </c>
      <c r="J47" s="4">
        <v>-1.7041833333330001</v>
      </c>
      <c r="K47" s="42">
        <v>0.324814546363</v>
      </c>
    </row>
    <row r="48" spans="1:11" ht="13.5" thickBot="1" x14ac:dyDescent="0.25">
      <c r="A48" s="45" t="s">
        <v>147</v>
      </c>
      <c r="B48" s="46">
        <v>555.71</v>
      </c>
      <c r="C48" s="47">
        <v>46.309166666666002</v>
      </c>
      <c r="D48" s="3">
        <v>44.713000000000001</v>
      </c>
      <c r="E48" s="3">
        <v>46.090510000000002</v>
      </c>
      <c r="F48" s="3">
        <v>44.790749999999001</v>
      </c>
      <c r="G48" s="3">
        <v>44.905999999998997</v>
      </c>
      <c r="H48" s="3">
        <v>185.23666666666699</v>
      </c>
      <c r="I48" s="48">
        <v>180.50026</v>
      </c>
      <c r="J48" s="3">
        <v>-4.7364066666660003</v>
      </c>
      <c r="K48" s="49">
        <v>0.32481017077199997</v>
      </c>
    </row>
    <row r="49" spans="1:11" ht="13.5" thickBot="1" x14ac:dyDescent="0.25">
      <c r="A49" s="50" t="s">
        <v>148</v>
      </c>
      <c r="B49" s="39">
        <v>555.71</v>
      </c>
      <c r="C49" s="40">
        <v>46.309166666666002</v>
      </c>
      <c r="D49" s="4">
        <v>44.713000000000001</v>
      </c>
      <c r="E49" s="4">
        <v>46.090510000000002</v>
      </c>
      <c r="F49" s="4">
        <v>44.790749999999001</v>
      </c>
      <c r="G49" s="4">
        <v>44.905999999998997</v>
      </c>
      <c r="H49" s="4">
        <v>185.23666666666699</v>
      </c>
      <c r="I49" s="41">
        <v>180.50026</v>
      </c>
      <c r="J49" s="4">
        <v>-4.7364066666660003</v>
      </c>
      <c r="K49" s="42">
        <v>0.32481017077199997</v>
      </c>
    </row>
    <row r="50" spans="1:11" ht="13.5" thickBot="1" x14ac:dyDescent="0.25">
      <c r="A50" s="44" t="s">
        <v>352</v>
      </c>
      <c r="B50" s="39">
        <v>9.2974979999999992</v>
      </c>
      <c r="C50" s="40">
        <v>0.77479149999999997</v>
      </c>
      <c r="D50" s="4">
        <v>0</v>
      </c>
      <c r="E50" s="4">
        <v>0</v>
      </c>
      <c r="F50" s="4">
        <v>0</v>
      </c>
      <c r="G50" s="4">
        <v>0</v>
      </c>
      <c r="H50" s="4">
        <v>3.0991659999999999</v>
      </c>
      <c r="I50" s="41">
        <v>0</v>
      </c>
      <c r="J50" s="4">
        <v>-3.0991659999999999</v>
      </c>
      <c r="K50" s="42">
        <v>0</v>
      </c>
    </row>
    <row r="51" spans="1:11" ht="13.5" thickBot="1" x14ac:dyDescent="0.25">
      <c r="A51" s="45" t="s">
        <v>353</v>
      </c>
      <c r="B51" s="46">
        <v>9.2974979999999992</v>
      </c>
      <c r="C51" s="47">
        <v>0.77479149999999997</v>
      </c>
      <c r="D51" s="3">
        <v>0</v>
      </c>
      <c r="E51" s="3">
        <v>0</v>
      </c>
      <c r="F51" s="3">
        <v>0</v>
      </c>
      <c r="G51" s="3">
        <v>0</v>
      </c>
      <c r="H51" s="3">
        <v>3.0991659999999999</v>
      </c>
      <c r="I51" s="48">
        <v>0</v>
      </c>
      <c r="J51" s="3">
        <v>-3.0991659999999999</v>
      </c>
      <c r="K51" s="49">
        <v>0</v>
      </c>
    </row>
    <row r="52" spans="1:11" ht="13.5" thickBot="1" x14ac:dyDescent="0.25">
      <c r="A52" s="50" t="s">
        <v>354</v>
      </c>
      <c r="B52" s="39">
        <v>9.2974979999999992</v>
      </c>
      <c r="C52" s="40">
        <v>0.77479149999999997</v>
      </c>
      <c r="D52" s="4">
        <v>0</v>
      </c>
      <c r="E52" s="4">
        <v>0</v>
      </c>
      <c r="F52" s="4">
        <v>0</v>
      </c>
      <c r="G52" s="4">
        <v>0</v>
      </c>
      <c r="H52" s="4">
        <v>3.0991659999999999</v>
      </c>
      <c r="I52" s="41">
        <v>0</v>
      </c>
      <c r="J52" s="4">
        <v>-3.0991659999999999</v>
      </c>
      <c r="K52" s="42">
        <v>0</v>
      </c>
    </row>
    <row r="53" spans="1:11" ht="13.5" thickBot="1" x14ac:dyDescent="0.25">
      <c r="A53" s="44" t="s">
        <v>149</v>
      </c>
      <c r="B53" s="39">
        <v>44.459999999998999</v>
      </c>
      <c r="C53" s="40">
        <v>3.7050000000000001</v>
      </c>
      <c r="D53" s="4">
        <v>3.5771199999999999</v>
      </c>
      <c r="E53" s="4">
        <v>3.6876199999999999</v>
      </c>
      <c r="F53" s="4">
        <v>3.583729999999</v>
      </c>
      <c r="G53" s="4">
        <v>3.5937999999989998</v>
      </c>
      <c r="H53" s="4">
        <v>14.82</v>
      </c>
      <c r="I53" s="41">
        <v>14.442270000000001</v>
      </c>
      <c r="J53" s="4">
        <v>-0.37772999999899998</v>
      </c>
      <c r="K53" s="42">
        <v>0.32483738191599998</v>
      </c>
    </row>
    <row r="54" spans="1:11" ht="13.5" thickBot="1" x14ac:dyDescent="0.25">
      <c r="A54" s="45" t="s">
        <v>150</v>
      </c>
      <c r="B54" s="46">
        <v>44.459999999998999</v>
      </c>
      <c r="C54" s="47">
        <v>3.7050000000000001</v>
      </c>
      <c r="D54" s="3">
        <v>3.5771199999999999</v>
      </c>
      <c r="E54" s="3">
        <v>3.6876199999999999</v>
      </c>
      <c r="F54" s="3">
        <v>3.583729999999</v>
      </c>
      <c r="G54" s="3">
        <v>3.5937999999989998</v>
      </c>
      <c r="H54" s="3">
        <v>14.82</v>
      </c>
      <c r="I54" s="48">
        <v>14.442270000000001</v>
      </c>
      <c r="J54" s="3">
        <v>-0.37772999999899998</v>
      </c>
      <c r="K54" s="49">
        <v>0.32483738191599998</v>
      </c>
    </row>
    <row r="55" spans="1:11" ht="13.5" thickBot="1" x14ac:dyDescent="0.25">
      <c r="A55" s="50" t="s">
        <v>151</v>
      </c>
      <c r="B55" s="39">
        <v>44.459999999998999</v>
      </c>
      <c r="C55" s="40">
        <v>3.7050000000000001</v>
      </c>
      <c r="D55" s="4">
        <v>3.5771199999999999</v>
      </c>
      <c r="E55" s="4">
        <v>3.6876199999999999</v>
      </c>
      <c r="F55" s="4">
        <v>3.583729999999</v>
      </c>
      <c r="G55" s="4">
        <v>3.5937999999989998</v>
      </c>
      <c r="H55" s="4">
        <v>14.82</v>
      </c>
      <c r="I55" s="41">
        <v>14.442270000000001</v>
      </c>
      <c r="J55" s="4">
        <v>-0.37772999999899998</v>
      </c>
      <c r="K55" s="42">
        <v>0.32483738191599998</v>
      </c>
    </row>
    <row r="56" spans="1:11" ht="13.5" thickBot="1" x14ac:dyDescent="0.25">
      <c r="A56" s="43" t="s">
        <v>162</v>
      </c>
      <c r="B56" s="39">
        <v>122.999999999998</v>
      </c>
      <c r="C56" s="40">
        <v>10.249999999999</v>
      </c>
      <c r="D56" s="4">
        <v>10.292199999999999</v>
      </c>
      <c r="E56" s="4">
        <v>10.29219</v>
      </c>
      <c r="F56" s="4">
        <v>10.292210000000001</v>
      </c>
      <c r="G56" s="4">
        <v>10.292210000000001</v>
      </c>
      <c r="H56" s="4">
        <v>40.999999999998998</v>
      </c>
      <c r="I56" s="41">
        <v>41.168810000000001</v>
      </c>
      <c r="J56" s="4">
        <v>0.16880999999999999</v>
      </c>
      <c r="K56" s="42">
        <v>0.334705772357</v>
      </c>
    </row>
    <row r="57" spans="1:11" ht="13.5" thickBot="1" x14ac:dyDescent="0.25">
      <c r="A57" s="44" t="s">
        <v>163</v>
      </c>
      <c r="B57" s="39">
        <v>122.999999999998</v>
      </c>
      <c r="C57" s="40">
        <v>10.249999999999</v>
      </c>
      <c r="D57" s="4">
        <v>10.292199999999999</v>
      </c>
      <c r="E57" s="4">
        <v>10.29219</v>
      </c>
      <c r="F57" s="4">
        <v>10.292210000000001</v>
      </c>
      <c r="G57" s="4">
        <v>10.292210000000001</v>
      </c>
      <c r="H57" s="4">
        <v>40.999999999998998</v>
      </c>
      <c r="I57" s="41">
        <v>41.168810000000001</v>
      </c>
      <c r="J57" s="4">
        <v>0.16880999999999999</v>
      </c>
      <c r="K57" s="42">
        <v>0.334705772357</v>
      </c>
    </row>
    <row r="58" spans="1:11" ht="13.5" thickBot="1" x14ac:dyDescent="0.25">
      <c r="A58" s="45" t="s">
        <v>164</v>
      </c>
      <c r="B58" s="46">
        <v>122.999999999998</v>
      </c>
      <c r="C58" s="47">
        <v>10.249999999999</v>
      </c>
      <c r="D58" s="3">
        <v>10.292199999999999</v>
      </c>
      <c r="E58" s="3">
        <v>10.29219</v>
      </c>
      <c r="F58" s="3">
        <v>10.292210000000001</v>
      </c>
      <c r="G58" s="3">
        <v>10.292210000000001</v>
      </c>
      <c r="H58" s="3">
        <v>40.999999999998998</v>
      </c>
      <c r="I58" s="48">
        <v>41.168810000000001</v>
      </c>
      <c r="J58" s="3">
        <v>0.16880999999999999</v>
      </c>
      <c r="K58" s="49">
        <v>0.334705772357</v>
      </c>
    </row>
    <row r="59" spans="1:11" ht="13.5" thickBot="1" x14ac:dyDescent="0.25">
      <c r="A59" s="50" t="s">
        <v>165</v>
      </c>
      <c r="B59" s="39">
        <v>85.999999999997996</v>
      </c>
      <c r="C59" s="40">
        <v>7.1666666666659999</v>
      </c>
      <c r="D59" s="4">
        <v>7.20892</v>
      </c>
      <c r="E59" s="4">
        <v>7.2089100000000004</v>
      </c>
      <c r="F59" s="4">
        <v>7.2089099999990003</v>
      </c>
      <c r="G59" s="4">
        <v>7.2089099999990003</v>
      </c>
      <c r="H59" s="4">
        <v>28.666666666666</v>
      </c>
      <c r="I59" s="41">
        <v>28.835650000000001</v>
      </c>
      <c r="J59" s="4">
        <v>0.168983333333</v>
      </c>
      <c r="K59" s="42">
        <v>0.33529825581299999</v>
      </c>
    </row>
    <row r="60" spans="1:11" ht="13.5" thickBot="1" x14ac:dyDescent="0.25">
      <c r="A60" s="50" t="s">
        <v>167</v>
      </c>
      <c r="B60" s="39">
        <v>36.999999999998998</v>
      </c>
      <c r="C60" s="40">
        <v>3.083333333333</v>
      </c>
      <c r="D60" s="4">
        <v>3.0832799999999998</v>
      </c>
      <c r="E60" s="4">
        <v>3.0832799999999998</v>
      </c>
      <c r="F60" s="4">
        <v>3.0832999999989998</v>
      </c>
      <c r="G60" s="4">
        <v>3.0832999999989998</v>
      </c>
      <c r="H60" s="4">
        <v>12.333333333333</v>
      </c>
      <c r="I60" s="41">
        <v>12.333159999999999</v>
      </c>
      <c r="J60" s="4">
        <v>-1.7333333300000001E-4</v>
      </c>
      <c r="K60" s="42">
        <v>0.33332864864799999</v>
      </c>
    </row>
    <row r="61" spans="1:11" ht="13.5" thickBot="1" x14ac:dyDescent="0.25">
      <c r="A61" s="38" t="s">
        <v>180</v>
      </c>
      <c r="B61" s="39">
        <v>0</v>
      </c>
      <c r="C61" s="40">
        <v>0</v>
      </c>
      <c r="D61" s="4">
        <v>0.8</v>
      </c>
      <c r="E61" s="4">
        <v>0</v>
      </c>
      <c r="F61" s="4">
        <v>0</v>
      </c>
      <c r="G61" s="4">
        <v>8.2644599999999997</v>
      </c>
      <c r="H61" s="4">
        <v>0</v>
      </c>
      <c r="I61" s="41">
        <v>9.0644600000000004</v>
      </c>
      <c r="J61" s="4">
        <v>9.0644600000000004</v>
      </c>
      <c r="K61" s="51" t="s">
        <v>69</v>
      </c>
    </row>
    <row r="62" spans="1:11" ht="13.5" thickBot="1" x14ac:dyDescent="0.25">
      <c r="A62" s="43" t="s">
        <v>195</v>
      </c>
      <c r="B62" s="39">
        <v>0</v>
      </c>
      <c r="C62" s="40">
        <v>0</v>
      </c>
      <c r="D62" s="4">
        <v>0.8</v>
      </c>
      <c r="E62" s="4">
        <v>0</v>
      </c>
      <c r="F62" s="4">
        <v>0</v>
      </c>
      <c r="G62" s="4">
        <v>8.2644599999999997</v>
      </c>
      <c r="H62" s="4">
        <v>0</v>
      </c>
      <c r="I62" s="41">
        <v>9.0644600000000004</v>
      </c>
      <c r="J62" s="4">
        <v>9.0644600000000004</v>
      </c>
      <c r="K62" s="51" t="s">
        <v>69</v>
      </c>
    </row>
    <row r="63" spans="1:11" ht="13.5" thickBot="1" x14ac:dyDescent="0.25">
      <c r="A63" s="54" t="s">
        <v>245</v>
      </c>
      <c r="B63" s="46">
        <v>0</v>
      </c>
      <c r="C63" s="47">
        <v>0</v>
      </c>
      <c r="D63" s="3">
        <v>0.8</v>
      </c>
      <c r="E63" s="3">
        <v>0</v>
      </c>
      <c r="F63" s="3">
        <v>0</v>
      </c>
      <c r="G63" s="3">
        <v>8.2644599999999997</v>
      </c>
      <c r="H63" s="3">
        <v>0</v>
      </c>
      <c r="I63" s="48">
        <v>9.0644600000000004</v>
      </c>
      <c r="J63" s="3">
        <v>9.0644600000000004</v>
      </c>
      <c r="K63" s="55" t="s">
        <v>69</v>
      </c>
    </row>
    <row r="64" spans="1:11" ht="13.5" thickBot="1" x14ac:dyDescent="0.25">
      <c r="A64" s="45" t="s">
        <v>248</v>
      </c>
      <c r="B64" s="46">
        <v>0</v>
      </c>
      <c r="C64" s="47">
        <v>0</v>
      </c>
      <c r="D64" s="3">
        <v>0.8</v>
      </c>
      <c r="E64" s="3">
        <v>0</v>
      </c>
      <c r="F64" s="3">
        <v>0</v>
      </c>
      <c r="G64" s="3">
        <v>8.2644599999999997</v>
      </c>
      <c r="H64" s="3">
        <v>0</v>
      </c>
      <c r="I64" s="48">
        <v>9.0644600000000004</v>
      </c>
      <c r="J64" s="3">
        <v>9.0644600000000004</v>
      </c>
      <c r="K64" s="55" t="s">
        <v>69</v>
      </c>
    </row>
    <row r="65" spans="1:11" ht="13.5" thickBot="1" x14ac:dyDescent="0.25">
      <c r="A65" s="50" t="s">
        <v>250</v>
      </c>
      <c r="B65" s="39">
        <v>0</v>
      </c>
      <c r="C65" s="40">
        <v>0</v>
      </c>
      <c r="D65" s="4">
        <v>0.8</v>
      </c>
      <c r="E65" s="4">
        <v>0</v>
      </c>
      <c r="F65" s="4">
        <v>0</v>
      </c>
      <c r="G65" s="4">
        <v>8.2644599999999997</v>
      </c>
      <c r="H65" s="4">
        <v>0</v>
      </c>
      <c r="I65" s="41">
        <v>9.0644600000000004</v>
      </c>
      <c r="J65" s="4">
        <v>9.0644600000000004</v>
      </c>
      <c r="K65" s="51" t="s">
        <v>69</v>
      </c>
    </row>
    <row r="66" spans="1:11" ht="13.5" thickBot="1" x14ac:dyDescent="0.25">
      <c r="A66" s="38" t="s">
        <v>201</v>
      </c>
      <c r="B66" s="39">
        <v>480.08930129764002</v>
      </c>
      <c r="C66" s="40">
        <v>40.007441774802999</v>
      </c>
      <c r="D66" s="4">
        <v>39.28378</v>
      </c>
      <c r="E66" s="4">
        <v>42.680320000000002</v>
      </c>
      <c r="F66" s="4">
        <v>35.548960000000001</v>
      </c>
      <c r="G66" s="4">
        <v>42.89931</v>
      </c>
      <c r="H66" s="4">
        <v>160.02976709921299</v>
      </c>
      <c r="I66" s="41">
        <v>160.41237000000001</v>
      </c>
      <c r="J66" s="4">
        <v>0.38260290078600001</v>
      </c>
      <c r="K66" s="42">
        <v>0.33413027444299997</v>
      </c>
    </row>
    <row r="67" spans="1:11" ht="13.5" thickBot="1" x14ac:dyDescent="0.25">
      <c r="A67" s="52" t="s">
        <v>202</v>
      </c>
      <c r="B67" s="46">
        <v>480.08930129764002</v>
      </c>
      <c r="C67" s="47">
        <v>40.007441774802999</v>
      </c>
      <c r="D67" s="3">
        <v>39.28378</v>
      </c>
      <c r="E67" s="3">
        <v>42.680320000000002</v>
      </c>
      <c r="F67" s="3">
        <v>35.548960000000001</v>
      </c>
      <c r="G67" s="3">
        <v>42.89931</v>
      </c>
      <c r="H67" s="3">
        <v>160.02976709921299</v>
      </c>
      <c r="I67" s="48">
        <v>160.41237000000001</v>
      </c>
      <c r="J67" s="3">
        <v>0.38260290078600001</v>
      </c>
      <c r="K67" s="49">
        <v>0.33413027444299997</v>
      </c>
    </row>
    <row r="68" spans="1:11" ht="13.5" thickBot="1" x14ac:dyDescent="0.25">
      <c r="A68" s="54" t="s">
        <v>203</v>
      </c>
      <c r="B68" s="46">
        <v>480.08930129764002</v>
      </c>
      <c r="C68" s="47">
        <v>40.007441774802999</v>
      </c>
      <c r="D68" s="3">
        <v>39.28378</v>
      </c>
      <c r="E68" s="3">
        <v>42.680320000000002</v>
      </c>
      <c r="F68" s="3">
        <v>35.548960000000001</v>
      </c>
      <c r="G68" s="3">
        <v>42.89931</v>
      </c>
      <c r="H68" s="3">
        <v>160.02976709921299</v>
      </c>
      <c r="I68" s="48">
        <v>160.41237000000001</v>
      </c>
      <c r="J68" s="3">
        <v>0.38260290078600001</v>
      </c>
      <c r="K68" s="49">
        <v>0.33413027444299997</v>
      </c>
    </row>
    <row r="69" spans="1:11" ht="13.5" thickBot="1" x14ac:dyDescent="0.25">
      <c r="A69" s="45" t="s">
        <v>216</v>
      </c>
      <c r="B69" s="46">
        <v>197.622626222962</v>
      </c>
      <c r="C69" s="47">
        <v>16.468552185246001</v>
      </c>
      <c r="D69" s="3">
        <v>17.430700000000002</v>
      </c>
      <c r="E69" s="3">
        <v>14.16877</v>
      </c>
      <c r="F69" s="3">
        <v>11.226000000000001</v>
      </c>
      <c r="G69" s="3">
        <v>10.31528</v>
      </c>
      <c r="H69" s="3">
        <v>65.874208740987001</v>
      </c>
      <c r="I69" s="48">
        <v>53.140749999999997</v>
      </c>
      <c r="J69" s="3">
        <v>-12.733458740987</v>
      </c>
      <c r="K69" s="49">
        <v>0.26890013059500001</v>
      </c>
    </row>
    <row r="70" spans="1:11" ht="13.5" thickBot="1" x14ac:dyDescent="0.25">
      <c r="A70" s="50" t="s">
        <v>217</v>
      </c>
      <c r="B70" s="39">
        <v>197.622626222962</v>
      </c>
      <c r="C70" s="40">
        <v>16.468552185246001</v>
      </c>
      <c r="D70" s="4">
        <v>17.430700000000002</v>
      </c>
      <c r="E70" s="4">
        <v>14.16877</v>
      </c>
      <c r="F70" s="4">
        <v>11.226000000000001</v>
      </c>
      <c r="G70" s="4">
        <v>10.31528</v>
      </c>
      <c r="H70" s="4">
        <v>65.874208740987001</v>
      </c>
      <c r="I70" s="41">
        <v>53.140749999999997</v>
      </c>
      <c r="J70" s="4">
        <v>-12.733458740987</v>
      </c>
      <c r="K70" s="42">
        <v>0.26890013059500001</v>
      </c>
    </row>
    <row r="71" spans="1:11" ht="13.5" thickBot="1" x14ac:dyDescent="0.25">
      <c r="A71" s="45" t="s">
        <v>220</v>
      </c>
      <c r="B71" s="46">
        <v>282.46667507467799</v>
      </c>
      <c r="C71" s="47">
        <v>23.538889589556</v>
      </c>
      <c r="D71" s="3">
        <v>21.853079999999999</v>
      </c>
      <c r="E71" s="3">
        <v>28.51155</v>
      </c>
      <c r="F71" s="3">
        <v>24.322959999999998</v>
      </c>
      <c r="G71" s="3">
        <v>32.584029999999998</v>
      </c>
      <c r="H71" s="3">
        <v>94.155558358226003</v>
      </c>
      <c r="I71" s="48">
        <v>107.27162</v>
      </c>
      <c r="J71" s="3">
        <v>13.116061641773999</v>
      </c>
      <c r="K71" s="49">
        <v>0.37976734767600001</v>
      </c>
    </row>
    <row r="72" spans="1:11" ht="13.5" thickBot="1" x14ac:dyDescent="0.25">
      <c r="A72" s="50" t="s">
        <v>221</v>
      </c>
      <c r="B72" s="39">
        <v>282.46667507467799</v>
      </c>
      <c r="C72" s="40">
        <v>23.538889589556</v>
      </c>
      <c r="D72" s="4">
        <v>21.853079999999999</v>
      </c>
      <c r="E72" s="4">
        <v>28.51155</v>
      </c>
      <c r="F72" s="4">
        <v>24.322959999999998</v>
      </c>
      <c r="G72" s="4">
        <v>32.584029999999998</v>
      </c>
      <c r="H72" s="4">
        <v>94.155558358226003</v>
      </c>
      <c r="I72" s="41">
        <v>107.27162</v>
      </c>
      <c r="J72" s="4">
        <v>13.116061641773999</v>
      </c>
      <c r="K72" s="42">
        <v>0.37976734767600001</v>
      </c>
    </row>
    <row r="73" spans="1:11" ht="13.5" thickBot="1" x14ac:dyDescent="0.25">
      <c r="A73" s="56"/>
      <c r="B73" s="39">
        <v>-3717.6188631008299</v>
      </c>
      <c r="C73" s="40">
        <v>-309.80157192506903</v>
      </c>
      <c r="D73" s="4">
        <v>-301.957120000001</v>
      </c>
      <c r="E73" s="4">
        <v>-309.20949000000002</v>
      </c>
      <c r="F73" s="4">
        <v>-296.72702999999899</v>
      </c>
      <c r="G73" s="4">
        <v>-295.45902999999902</v>
      </c>
      <c r="H73" s="4">
        <v>-1239.20628770028</v>
      </c>
      <c r="I73" s="41">
        <v>-1203.35267</v>
      </c>
      <c r="J73" s="4">
        <v>35.853617700275997</v>
      </c>
      <c r="K73" s="42">
        <v>0.32368909086999997</v>
      </c>
    </row>
    <row r="74" spans="1:11" ht="13.5" thickBot="1" x14ac:dyDescent="0.25">
      <c r="A74" s="57" t="s">
        <v>222</v>
      </c>
      <c r="B74" s="58">
        <v>-3717.6188631008299</v>
      </c>
      <c r="C74" s="59">
        <v>-309.80157192506903</v>
      </c>
      <c r="D74" s="60">
        <v>-301.957120000001</v>
      </c>
      <c r="E74" s="60">
        <v>-309.20949000000002</v>
      </c>
      <c r="F74" s="60">
        <v>-296.72702999999899</v>
      </c>
      <c r="G74" s="60">
        <v>-295.45902999999902</v>
      </c>
      <c r="H74" s="61">
        <v>-1239.20628770028</v>
      </c>
      <c r="I74" s="62">
        <v>-1203.35267</v>
      </c>
      <c r="J74" s="61">
        <v>35.853617700275997</v>
      </c>
      <c r="K74" s="63">
        <v>0.32368909086999997</v>
      </c>
    </row>
    <row r="75" spans="1:11" x14ac:dyDescent="0.2">
      <c r="A75" s="269">
        <v>43614</v>
      </c>
      <c r="B75" s="270"/>
      <c r="C75" s="270"/>
      <c r="D75" s="270"/>
      <c r="E75" s="271">
        <v>1</v>
      </c>
      <c r="F75" s="270"/>
      <c r="G75" s="270"/>
      <c r="H75" s="270"/>
      <c r="I75" s="272">
        <v>0.41553240000000002</v>
      </c>
      <c r="J75" s="270"/>
      <c r="K75" s="270"/>
    </row>
  </sheetData>
  <mergeCells count="12">
    <mergeCell ref="A75:D75"/>
    <mergeCell ref="E75:H75"/>
    <mergeCell ref="I75:K75"/>
    <mergeCell ref="A1:K1"/>
    <mergeCell ref="A2:K2"/>
    <mergeCell ref="A3:A4"/>
    <mergeCell ref="B3:B4"/>
    <mergeCell ref="C3:C4"/>
    <mergeCell ref="H3:H4"/>
    <mergeCell ref="I3:I4"/>
    <mergeCell ref="J3:J4"/>
    <mergeCell ref="K3:K4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A6556-DDE8-4CA9-A0B9-60DFE2460174}">
  <dimension ref="A1:O81"/>
  <sheetViews>
    <sheetView workbookViewId="0">
      <selection activeCell="I32" sqref="I32"/>
    </sheetView>
  </sheetViews>
  <sheetFormatPr defaultRowHeight="12.75" customHeight="1" x14ac:dyDescent="0.2"/>
  <cols>
    <col min="1" max="1" width="70.7109375" style="223" bestFit="1" customWidth="1"/>
    <col min="2" max="2" width="9" style="223" bestFit="1" customWidth="1"/>
    <col min="3" max="3" width="15.85546875" style="223" bestFit="1" customWidth="1"/>
    <col min="4" max="11" width="10.140625" style="223" bestFit="1" customWidth="1"/>
    <col min="12" max="12" width="25" style="223" bestFit="1" customWidth="1"/>
    <col min="13" max="13" width="10.140625" style="223" bestFit="1" customWidth="1"/>
    <col min="14" max="14" width="21.5703125" style="223" bestFit="1" customWidth="1"/>
    <col min="15" max="15" width="18.140625" style="223" bestFit="1" customWidth="1"/>
    <col min="16" max="16384" width="9.140625" style="223"/>
  </cols>
  <sheetData>
    <row r="1" spans="1:15" ht="21" customHeight="1" x14ac:dyDescent="0.2">
      <c r="A1" s="275" t="s">
        <v>31</v>
      </c>
      <c r="B1" s="270"/>
      <c r="C1" s="270"/>
      <c r="D1" s="270"/>
      <c r="E1" s="270"/>
      <c r="F1" s="270"/>
      <c r="G1" s="270"/>
      <c r="H1" s="270"/>
      <c r="I1" s="270"/>
      <c r="J1" s="270"/>
      <c r="K1" s="270"/>
      <c r="L1" s="270"/>
      <c r="M1" s="270"/>
      <c r="N1" s="270"/>
      <c r="O1" s="270"/>
    </row>
    <row r="2" spans="1:15" ht="13.5" thickBot="1" x14ac:dyDescent="0.25">
      <c r="A2" s="276" t="s">
        <v>239</v>
      </c>
      <c r="B2" s="277"/>
      <c r="C2" s="277"/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7"/>
    </row>
    <row r="3" spans="1:15" ht="13.5" thickBot="1" x14ac:dyDescent="0.25">
      <c r="A3" s="288"/>
      <c r="B3" s="290" t="s">
        <v>33</v>
      </c>
      <c r="C3" s="292" t="s">
        <v>34</v>
      </c>
      <c r="D3" s="153" t="s">
        <v>342</v>
      </c>
      <c r="E3" s="153" t="s">
        <v>343</v>
      </c>
      <c r="F3" s="153" t="s">
        <v>344</v>
      </c>
      <c r="G3" s="153" t="s">
        <v>345</v>
      </c>
      <c r="H3" s="153" t="s">
        <v>391</v>
      </c>
      <c r="I3" s="153" t="s">
        <v>392</v>
      </c>
      <c r="J3" s="153" t="s">
        <v>393</v>
      </c>
      <c r="K3" s="153" t="s">
        <v>394</v>
      </c>
      <c r="L3" s="294" t="s">
        <v>39</v>
      </c>
      <c r="M3" s="296" t="s">
        <v>40</v>
      </c>
      <c r="N3" s="294" t="s">
        <v>41</v>
      </c>
      <c r="O3" s="298" t="s">
        <v>42</v>
      </c>
    </row>
    <row r="4" spans="1:15" ht="13.5" thickBot="1" x14ac:dyDescent="0.25">
      <c r="A4" s="289"/>
      <c r="B4" s="291"/>
      <c r="C4" s="293"/>
      <c r="D4" s="154" t="s">
        <v>43</v>
      </c>
      <c r="E4" s="154" t="s">
        <v>43</v>
      </c>
      <c r="F4" s="154" t="s">
        <v>43</v>
      </c>
      <c r="G4" s="154" t="s">
        <v>43</v>
      </c>
      <c r="H4" s="154" t="s">
        <v>43</v>
      </c>
      <c r="I4" s="154" t="s">
        <v>43</v>
      </c>
      <c r="J4" s="154" t="s">
        <v>43</v>
      </c>
      <c r="K4" s="154" t="s">
        <v>43</v>
      </c>
      <c r="L4" s="295"/>
      <c r="M4" s="297"/>
      <c r="N4" s="295"/>
      <c r="O4" s="299"/>
    </row>
    <row r="5" spans="1:15" ht="13.5" thickBot="1" x14ac:dyDescent="0.25">
      <c r="A5" s="38" t="s">
        <v>44</v>
      </c>
      <c r="B5" s="39">
        <v>3237.5295618031901</v>
      </c>
      <c r="C5" s="40">
        <v>269.79413015026603</v>
      </c>
      <c r="D5" s="4">
        <v>263.47334000000097</v>
      </c>
      <c r="E5" s="4">
        <v>266.52917000000002</v>
      </c>
      <c r="F5" s="4">
        <v>261.17806999999902</v>
      </c>
      <c r="G5" s="4">
        <v>260.82417999999899</v>
      </c>
      <c r="H5" s="4">
        <v>272.37311</v>
      </c>
      <c r="I5" s="4">
        <v>278.01903999999899</v>
      </c>
      <c r="J5" s="4">
        <v>397.08184</v>
      </c>
      <c r="K5" s="4">
        <v>285.89568000000099</v>
      </c>
      <c r="L5" s="4">
        <v>2158.35304120213</v>
      </c>
      <c r="M5" s="41">
        <v>2285.3744299999998</v>
      </c>
      <c r="N5" s="4">
        <v>127.021388797873</v>
      </c>
      <c r="O5" s="42">
        <v>0.70590071422400003</v>
      </c>
    </row>
    <row r="6" spans="1:15" ht="13.5" thickBot="1" x14ac:dyDescent="0.25">
      <c r="A6" s="43" t="s">
        <v>45</v>
      </c>
      <c r="B6" s="39">
        <v>20.504915826097001</v>
      </c>
      <c r="C6" s="40">
        <v>1.7087429855080001</v>
      </c>
      <c r="D6" s="4">
        <v>3.2149100000000002</v>
      </c>
      <c r="E6" s="4">
        <v>0.52907000000000004</v>
      </c>
      <c r="F6" s="4">
        <v>2.966189999999</v>
      </c>
      <c r="G6" s="4">
        <v>0.77663999999900002</v>
      </c>
      <c r="H6" s="4">
        <v>0.63973999999999998</v>
      </c>
      <c r="I6" s="4">
        <v>6.0023999999989996</v>
      </c>
      <c r="J6" s="4">
        <v>0.20812</v>
      </c>
      <c r="K6" s="4">
        <v>1.1551</v>
      </c>
      <c r="L6" s="4">
        <v>13.669943884064001</v>
      </c>
      <c r="M6" s="41">
        <v>15.49217</v>
      </c>
      <c r="N6" s="4">
        <v>1.8222261159349999</v>
      </c>
      <c r="O6" s="42">
        <v>0.75553443532200004</v>
      </c>
    </row>
    <row r="7" spans="1:15" ht="13.5" thickBot="1" x14ac:dyDescent="0.25">
      <c r="A7" s="44" t="s">
        <v>46</v>
      </c>
      <c r="B7" s="39">
        <v>20.504915826097001</v>
      </c>
      <c r="C7" s="40">
        <v>1.7087429855080001</v>
      </c>
      <c r="D7" s="4">
        <v>3.2149100000000002</v>
      </c>
      <c r="E7" s="4">
        <v>0.52907000000000004</v>
      </c>
      <c r="F7" s="4">
        <v>2.966189999999</v>
      </c>
      <c r="G7" s="4">
        <v>0.77663999999900002</v>
      </c>
      <c r="H7" s="4">
        <v>0.63973999999999998</v>
      </c>
      <c r="I7" s="4">
        <v>6.0023999999989996</v>
      </c>
      <c r="J7" s="4">
        <v>0.20812</v>
      </c>
      <c r="K7" s="4">
        <v>1.1551</v>
      </c>
      <c r="L7" s="4">
        <v>13.669943884064001</v>
      </c>
      <c r="M7" s="41">
        <v>15.49217</v>
      </c>
      <c r="N7" s="4">
        <v>1.8222261159349999</v>
      </c>
      <c r="O7" s="42">
        <v>0.75553443532200004</v>
      </c>
    </row>
    <row r="8" spans="1:15" ht="13.5" thickBot="1" x14ac:dyDescent="0.25">
      <c r="A8" s="45" t="s">
        <v>74</v>
      </c>
      <c r="B8" s="46">
        <v>19.187505130864999</v>
      </c>
      <c r="C8" s="47">
        <v>1.598958760905</v>
      </c>
      <c r="D8" s="3">
        <v>1.1229100000000001</v>
      </c>
      <c r="E8" s="3">
        <v>0.52907000000000004</v>
      </c>
      <c r="F8" s="3">
        <v>2.966189999999</v>
      </c>
      <c r="G8" s="3">
        <v>0.77663999999900002</v>
      </c>
      <c r="H8" s="3">
        <v>0.63973999999999998</v>
      </c>
      <c r="I8" s="3">
        <v>5.690219999999</v>
      </c>
      <c r="J8" s="3">
        <v>0.20812</v>
      </c>
      <c r="K8" s="3">
        <v>1.1551</v>
      </c>
      <c r="L8" s="3">
        <v>12.791670087243</v>
      </c>
      <c r="M8" s="48">
        <v>13.08799</v>
      </c>
      <c r="N8" s="3">
        <v>0.296319912756</v>
      </c>
      <c r="O8" s="49">
        <v>0.68211004561199995</v>
      </c>
    </row>
    <row r="9" spans="1:15" ht="13.5" thickBot="1" x14ac:dyDescent="0.25">
      <c r="A9" s="50" t="s">
        <v>78</v>
      </c>
      <c r="B9" s="39">
        <v>8.4666853943970004</v>
      </c>
      <c r="C9" s="40">
        <v>0.70555711619899997</v>
      </c>
      <c r="D9" s="4">
        <v>0.68235000000000001</v>
      </c>
      <c r="E9" s="4">
        <v>0.52907000000000004</v>
      </c>
      <c r="F9" s="4">
        <v>0.69218999999899999</v>
      </c>
      <c r="G9" s="4">
        <v>0.77663999999900002</v>
      </c>
      <c r="H9" s="4">
        <v>0.63973999999999998</v>
      </c>
      <c r="I9" s="4">
        <v>0.466399999999</v>
      </c>
      <c r="J9" s="4">
        <v>0.20812</v>
      </c>
      <c r="K9" s="4">
        <v>0.86068</v>
      </c>
      <c r="L9" s="4">
        <v>5.6444569295980003</v>
      </c>
      <c r="M9" s="41">
        <v>4.8551900000000003</v>
      </c>
      <c r="N9" s="4">
        <v>-0.78926692959800004</v>
      </c>
      <c r="O9" s="42">
        <v>0.57344636936799998</v>
      </c>
    </row>
    <row r="10" spans="1:15" ht="13.5" thickBot="1" x14ac:dyDescent="0.25">
      <c r="A10" s="50" t="s">
        <v>294</v>
      </c>
      <c r="B10" s="39">
        <v>10.218149485626</v>
      </c>
      <c r="C10" s="40">
        <v>0.85151245713500001</v>
      </c>
      <c r="D10" s="4">
        <v>0</v>
      </c>
      <c r="E10" s="4">
        <v>0</v>
      </c>
      <c r="F10" s="4">
        <v>2.2739999999989999</v>
      </c>
      <c r="G10" s="4">
        <v>0</v>
      </c>
      <c r="H10" s="4">
        <v>0</v>
      </c>
      <c r="I10" s="4">
        <v>5.1732499999990003</v>
      </c>
      <c r="J10" s="4">
        <v>0</v>
      </c>
      <c r="K10" s="4">
        <v>0.22627</v>
      </c>
      <c r="L10" s="4">
        <v>6.8120996570839996</v>
      </c>
      <c r="M10" s="41">
        <v>7.6735199999989998</v>
      </c>
      <c r="N10" s="4">
        <v>0.86142034291500003</v>
      </c>
      <c r="O10" s="42">
        <v>0.75096963601800004</v>
      </c>
    </row>
    <row r="11" spans="1:15" ht="13.5" thickBot="1" x14ac:dyDescent="0.25">
      <c r="A11" s="50" t="s">
        <v>83</v>
      </c>
      <c r="B11" s="39">
        <v>0.50267025084100003</v>
      </c>
      <c r="C11" s="40">
        <v>4.188918757E-2</v>
      </c>
      <c r="D11" s="4">
        <v>0.44056000000000001</v>
      </c>
      <c r="E11" s="4">
        <v>0</v>
      </c>
      <c r="F11" s="4">
        <v>0</v>
      </c>
      <c r="G11" s="4">
        <v>0</v>
      </c>
      <c r="H11" s="4">
        <v>0</v>
      </c>
      <c r="I11" s="4">
        <v>5.0569999998999998E-2</v>
      </c>
      <c r="J11" s="4">
        <v>0</v>
      </c>
      <c r="K11" s="4">
        <v>6.8150000000000002E-2</v>
      </c>
      <c r="L11" s="4">
        <v>0.33511350056099998</v>
      </c>
      <c r="M11" s="41">
        <v>0.55928</v>
      </c>
      <c r="N11" s="4">
        <v>0.22416649943799999</v>
      </c>
      <c r="O11" s="42">
        <v>1.1126180613700001</v>
      </c>
    </row>
    <row r="12" spans="1:15" ht="13.5" thickBot="1" x14ac:dyDescent="0.25">
      <c r="A12" s="45" t="s">
        <v>85</v>
      </c>
      <c r="B12" s="46">
        <v>1.3174106952310001</v>
      </c>
      <c r="C12" s="47">
        <v>0.10978422460200001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0.87827379681999995</v>
      </c>
      <c r="M12" s="48">
        <v>0</v>
      </c>
      <c r="N12" s="3">
        <v>-0.87827379681999995</v>
      </c>
      <c r="O12" s="49">
        <v>0</v>
      </c>
    </row>
    <row r="13" spans="1:15" ht="13.5" thickBot="1" x14ac:dyDescent="0.25">
      <c r="A13" s="50" t="s">
        <v>89</v>
      </c>
      <c r="B13" s="39">
        <v>1.283841846256</v>
      </c>
      <c r="C13" s="40">
        <v>0.106986820521</v>
      </c>
      <c r="D13" s="4">
        <v>0</v>
      </c>
      <c r="E13" s="4">
        <v>0</v>
      </c>
      <c r="F13" s="4">
        <v>0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0.85589456416999998</v>
      </c>
      <c r="M13" s="41">
        <v>0</v>
      </c>
      <c r="N13" s="4">
        <v>-0.85589456416999998</v>
      </c>
      <c r="O13" s="42">
        <v>0</v>
      </c>
    </row>
    <row r="14" spans="1:15" ht="13.5" thickBot="1" x14ac:dyDescent="0.25">
      <c r="A14" s="50" t="s">
        <v>91</v>
      </c>
      <c r="B14" s="39">
        <v>3.3568848973999997E-2</v>
      </c>
      <c r="C14" s="40">
        <v>2.797404081E-3</v>
      </c>
      <c r="D14" s="4">
        <v>0</v>
      </c>
      <c r="E14" s="4">
        <v>0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2.2379232648999998E-2</v>
      </c>
      <c r="M14" s="41">
        <v>0</v>
      </c>
      <c r="N14" s="4">
        <v>-2.2379232648999998E-2</v>
      </c>
      <c r="O14" s="42">
        <v>0</v>
      </c>
    </row>
    <row r="15" spans="1:15" ht="13.5" thickBot="1" x14ac:dyDescent="0.25">
      <c r="A15" s="45" t="s">
        <v>92</v>
      </c>
      <c r="B15" s="46">
        <v>0</v>
      </c>
      <c r="C15" s="47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0.31217999999899998</v>
      </c>
      <c r="J15" s="3">
        <v>0</v>
      </c>
      <c r="K15" s="3">
        <v>0</v>
      </c>
      <c r="L15" s="3">
        <v>0</v>
      </c>
      <c r="M15" s="48">
        <v>0.31217999999899998</v>
      </c>
      <c r="N15" s="3">
        <v>0.31217999999899998</v>
      </c>
      <c r="O15" s="55" t="s">
        <v>69</v>
      </c>
    </row>
    <row r="16" spans="1:15" ht="13.5" thickBot="1" x14ac:dyDescent="0.25">
      <c r="A16" s="50" t="s">
        <v>93</v>
      </c>
      <c r="B16" s="39">
        <v>0</v>
      </c>
      <c r="C16" s="40">
        <v>0</v>
      </c>
      <c r="D16" s="4">
        <v>0</v>
      </c>
      <c r="E16" s="4">
        <v>0</v>
      </c>
      <c r="F16" s="4">
        <v>0</v>
      </c>
      <c r="G16" s="4">
        <v>0</v>
      </c>
      <c r="H16" s="4">
        <v>0</v>
      </c>
      <c r="I16" s="4">
        <v>0.31217999999899998</v>
      </c>
      <c r="J16" s="4">
        <v>0</v>
      </c>
      <c r="K16" s="4">
        <v>0</v>
      </c>
      <c r="L16" s="4">
        <v>0</v>
      </c>
      <c r="M16" s="41">
        <v>0.31217999999899998</v>
      </c>
      <c r="N16" s="4">
        <v>0.31217999999899998</v>
      </c>
      <c r="O16" s="51" t="s">
        <v>69</v>
      </c>
    </row>
    <row r="17" spans="1:15" ht="13.5" thickBot="1" x14ac:dyDescent="0.25">
      <c r="A17" s="45" t="s">
        <v>358</v>
      </c>
      <c r="B17" s="46">
        <v>0</v>
      </c>
      <c r="C17" s="47">
        <v>0</v>
      </c>
      <c r="D17" s="3">
        <v>2.0920000000000001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48">
        <v>2.0920000000000001</v>
      </c>
      <c r="N17" s="3">
        <v>2.0920000000000001</v>
      </c>
      <c r="O17" s="55" t="s">
        <v>90</v>
      </c>
    </row>
    <row r="18" spans="1:15" ht="13.5" thickBot="1" x14ac:dyDescent="0.25">
      <c r="A18" s="50" t="s">
        <v>359</v>
      </c>
      <c r="B18" s="39">
        <v>0</v>
      </c>
      <c r="C18" s="40">
        <v>0</v>
      </c>
      <c r="D18" s="4">
        <v>2.0920000000000001</v>
      </c>
      <c r="E18" s="4">
        <v>0</v>
      </c>
      <c r="F18" s="4">
        <v>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4">
        <v>0</v>
      </c>
      <c r="M18" s="41">
        <v>2.0920000000000001</v>
      </c>
      <c r="N18" s="4">
        <v>2.0920000000000001</v>
      </c>
      <c r="O18" s="51" t="s">
        <v>90</v>
      </c>
    </row>
    <row r="19" spans="1:15" ht="13.5" thickBot="1" x14ac:dyDescent="0.25">
      <c r="A19" s="52" t="s">
        <v>104</v>
      </c>
      <c r="B19" s="46">
        <v>295.44714797709099</v>
      </c>
      <c r="C19" s="47">
        <v>24.620595664757001</v>
      </c>
      <c r="D19" s="3">
        <v>6.72811</v>
      </c>
      <c r="E19" s="3">
        <v>4.9756299999999998</v>
      </c>
      <c r="F19" s="3">
        <v>4.2571899999990004</v>
      </c>
      <c r="G19" s="3">
        <v>5.4655299999990001</v>
      </c>
      <c r="H19" s="3">
        <v>6.2382499999999999</v>
      </c>
      <c r="I19" s="3">
        <v>6.0006999999990001</v>
      </c>
      <c r="J19" s="3">
        <v>20.574860000000001</v>
      </c>
      <c r="K19" s="3">
        <v>19.059449999999998</v>
      </c>
      <c r="L19" s="3">
        <v>196.96476531806101</v>
      </c>
      <c r="M19" s="48">
        <v>73.299719999999994</v>
      </c>
      <c r="N19" s="3">
        <v>-123.665045318061</v>
      </c>
      <c r="O19" s="49">
        <v>0.248097571771</v>
      </c>
    </row>
    <row r="20" spans="1:15" ht="13.5" thickBot="1" x14ac:dyDescent="0.25">
      <c r="A20" s="44" t="s">
        <v>105</v>
      </c>
      <c r="B20" s="39">
        <v>6.2635210410219999</v>
      </c>
      <c r="C20" s="40">
        <v>0.52196008675100003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4.175680694015</v>
      </c>
      <c r="M20" s="41">
        <v>0</v>
      </c>
      <c r="N20" s="4">
        <v>-4.175680694015</v>
      </c>
      <c r="O20" s="42">
        <v>0</v>
      </c>
    </row>
    <row r="21" spans="1:15" ht="13.5" thickBot="1" x14ac:dyDescent="0.25">
      <c r="A21" s="53" t="s">
        <v>106</v>
      </c>
      <c r="B21" s="39">
        <v>6.2635210410219999</v>
      </c>
      <c r="C21" s="40">
        <v>0.52196008675100003</v>
      </c>
      <c r="D21" s="4">
        <v>0</v>
      </c>
      <c r="E21" s="4">
        <v>0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4.175680694015</v>
      </c>
      <c r="M21" s="41">
        <v>0</v>
      </c>
      <c r="N21" s="4">
        <v>-4.175680694015</v>
      </c>
      <c r="O21" s="42">
        <v>0</v>
      </c>
    </row>
    <row r="22" spans="1:15" ht="13.5" thickBot="1" x14ac:dyDescent="0.25">
      <c r="A22" s="50" t="s">
        <v>240</v>
      </c>
      <c r="B22" s="39">
        <v>4.7891567192469999</v>
      </c>
      <c r="C22" s="40">
        <v>0.39909639327000002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3.1927711461650001</v>
      </c>
      <c r="M22" s="41">
        <v>0</v>
      </c>
      <c r="N22" s="4">
        <v>-3.1927711461650001</v>
      </c>
      <c r="O22" s="42">
        <v>0</v>
      </c>
    </row>
    <row r="23" spans="1:15" ht="13.5" thickBot="1" x14ac:dyDescent="0.25">
      <c r="A23" s="50" t="s">
        <v>110</v>
      </c>
      <c r="B23" s="39">
        <v>1.4743643217739999</v>
      </c>
      <c r="C23" s="40">
        <v>0.122863693481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0.98290954784899998</v>
      </c>
      <c r="M23" s="41">
        <v>0</v>
      </c>
      <c r="N23" s="4">
        <v>-0.98290954784899998</v>
      </c>
      <c r="O23" s="42">
        <v>0</v>
      </c>
    </row>
    <row r="24" spans="1:15" ht="13.5" thickBot="1" x14ac:dyDescent="0.25">
      <c r="A24" s="54" t="s">
        <v>111</v>
      </c>
      <c r="B24" s="46">
        <v>0</v>
      </c>
      <c r="C24" s="47">
        <v>0</v>
      </c>
      <c r="D24" s="3">
        <v>8.2000000000000003E-2</v>
      </c>
      <c r="E24" s="3">
        <v>0</v>
      </c>
      <c r="F24" s="3">
        <v>0</v>
      </c>
      <c r="G24" s="3">
        <v>0.70399999999899998</v>
      </c>
      <c r="H24" s="3">
        <v>1.0720000000000001</v>
      </c>
      <c r="I24" s="3">
        <v>1.4079999999990001</v>
      </c>
      <c r="J24" s="3">
        <v>0</v>
      </c>
      <c r="K24" s="3">
        <v>0</v>
      </c>
      <c r="L24" s="3">
        <v>0</v>
      </c>
      <c r="M24" s="48">
        <v>3.2659999999989999</v>
      </c>
      <c r="N24" s="3">
        <v>3.2659999999989999</v>
      </c>
      <c r="O24" s="55" t="s">
        <v>69</v>
      </c>
    </row>
    <row r="25" spans="1:15" ht="13.5" thickBot="1" x14ac:dyDescent="0.25">
      <c r="A25" s="45" t="s">
        <v>112</v>
      </c>
      <c r="B25" s="46">
        <v>0</v>
      </c>
      <c r="C25" s="47">
        <v>0</v>
      </c>
      <c r="D25" s="3">
        <v>8.2000000000000003E-2</v>
      </c>
      <c r="E25" s="3">
        <v>0</v>
      </c>
      <c r="F25" s="3">
        <v>0</v>
      </c>
      <c r="G25" s="3">
        <v>0.70399999999899998</v>
      </c>
      <c r="H25" s="3">
        <v>1.0720000000000001</v>
      </c>
      <c r="I25" s="3">
        <v>1.4079999999990001</v>
      </c>
      <c r="J25" s="3">
        <v>0</v>
      </c>
      <c r="K25" s="3">
        <v>0</v>
      </c>
      <c r="L25" s="3">
        <v>0</v>
      </c>
      <c r="M25" s="48">
        <v>3.2659999999989999</v>
      </c>
      <c r="N25" s="3">
        <v>3.2659999999989999</v>
      </c>
      <c r="O25" s="55" t="s">
        <v>69</v>
      </c>
    </row>
    <row r="26" spans="1:15" ht="13.5" thickBot="1" x14ac:dyDescent="0.25">
      <c r="A26" s="50" t="s">
        <v>113</v>
      </c>
      <c r="B26" s="39">
        <v>0</v>
      </c>
      <c r="C26" s="40">
        <v>0</v>
      </c>
      <c r="D26" s="4">
        <v>8.2000000000000003E-2</v>
      </c>
      <c r="E26" s="4">
        <v>0</v>
      </c>
      <c r="F26" s="4">
        <v>0</v>
      </c>
      <c r="G26" s="4">
        <v>0.70399999999899998</v>
      </c>
      <c r="H26" s="4">
        <v>1.0720000000000001</v>
      </c>
      <c r="I26" s="4">
        <v>1.4079999999990001</v>
      </c>
      <c r="J26" s="4">
        <v>0</v>
      </c>
      <c r="K26" s="4">
        <v>0</v>
      </c>
      <c r="L26" s="4">
        <v>0</v>
      </c>
      <c r="M26" s="41">
        <v>3.2659999999989999</v>
      </c>
      <c r="N26" s="4">
        <v>3.2659999999989999</v>
      </c>
      <c r="O26" s="51" t="s">
        <v>69</v>
      </c>
    </row>
    <row r="27" spans="1:15" ht="13.5" thickBot="1" x14ac:dyDescent="0.25">
      <c r="A27" s="44" t="s">
        <v>116</v>
      </c>
      <c r="B27" s="39">
        <v>289.18362693606798</v>
      </c>
      <c r="C27" s="40">
        <v>24.098635578004998</v>
      </c>
      <c r="D27" s="4">
        <v>6.6461100000000002</v>
      </c>
      <c r="E27" s="4">
        <v>4.9756299999999998</v>
      </c>
      <c r="F27" s="4">
        <v>4.2571899999990004</v>
      </c>
      <c r="G27" s="4">
        <v>4.7615299999990004</v>
      </c>
      <c r="H27" s="4">
        <v>5.1662499999999998</v>
      </c>
      <c r="I27" s="4">
        <v>4.5926999999989997</v>
      </c>
      <c r="J27" s="4">
        <v>20.574860000000001</v>
      </c>
      <c r="K27" s="4">
        <v>19.059449999999998</v>
      </c>
      <c r="L27" s="4">
        <v>192.78908462404499</v>
      </c>
      <c r="M27" s="41">
        <v>70.033720000000002</v>
      </c>
      <c r="N27" s="4">
        <v>-122.755364624045</v>
      </c>
      <c r="O27" s="42">
        <v>0.24217733466399999</v>
      </c>
    </row>
    <row r="28" spans="1:15" ht="13.5" thickBot="1" x14ac:dyDescent="0.25">
      <c r="A28" s="45" t="s">
        <v>117</v>
      </c>
      <c r="B28" s="46">
        <v>17.847638706876001</v>
      </c>
      <c r="C28" s="47">
        <v>1.4873032255730001</v>
      </c>
      <c r="D28" s="3">
        <v>1.29375</v>
      </c>
      <c r="E28" s="3">
        <v>1.2293700000000001</v>
      </c>
      <c r="F28" s="3">
        <v>1.4668300000000001</v>
      </c>
      <c r="G28" s="3">
        <v>1.3922899999989999</v>
      </c>
      <c r="H28" s="3">
        <v>1.2747900000000001</v>
      </c>
      <c r="I28" s="3">
        <v>1.1368400000000001</v>
      </c>
      <c r="J28" s="3">
        <v>1.63506</v>
      </c>
      <c r="K28" s="3">
        <v>1.3754500000000001</v>
      </c>
      <c r="L28" s="3">
        <v>11.898425804584001</v>
      </c>
      <c r="M28" s="48">
        <v>10.80438</v>
      </c>
      <c r="N28" s="3">
        <v>-1.094045804584</v>
      </c>
      <c r="O28" s="49">
        <v>0.60536747619300002</v>
      </c>
    </row>
    <row r="29" spans="1:15" ht="13.5" thickBot="1" x14ac:dyDescent="0.25">
      <c r="A29" s="50" t="s">
        <v>241</v>
      </c>
      <c r="B29" s="39">
        <v>10.916233626946999</v>
      </c>
      <c r="C29" s="40">
        <v>0.90968613557800004</v>
      </c>
      <c r="D29" s="4">
        <v>0.61750000000000005</v>
      </c>
      <c r="E29" s="4">
        <v>0.85309999999999997</v>
      </c>
      <c r="F29" s="4">
        <v>0.70109999999899997</v>
      </c>
      <c r="G29" s="4">
        <v>0.86619999999899999</v>
      </c>
      <c r="H29" s="4">
        <v>0.71440000000000003</v>
      </c>
      <c r="I29" s="4">
        <v>0.62889999999900004</v>
      </c>
      <c r="J29" s="4">
        <v>0.94110000000000005</v>
      </c>
      <c r="K29" s="4">
        <v>0.72199999999999998</v>
      </c>
      <c r="L29" s="4">
        <v>7.2774890846310001</v>
      </c>
      <c r="M29" s="41">
        <v>6.0442999999999998</v>
      </c>
      <c r="N29" s="4">
        <v>-1.2331890846310001</v>
      </c>
      <c r="O29" s="42">
        <v>0.55369829984899999</v>
      </c>
    </row>
    <row r="30" spans="1:15" ht="13.5" thickBot="1" x14ac:dyDescent="0.25">
      <c r="A30" s="50" t="s">
        <v>118</v>
      </c>
      <c r="B30" s="39">
        <v>6.9314050799290001</v>
      </c>
      <c r="C30" s="40">
        <v>0.57761708999399997</v>
      </c>
      <c r="D30" s="4">
        <v>0.67625000000000002</v>
      </c>
      <c r="E30" s="4">
        <v>0.37626999999999999</v>
      </c>
      <c r="F30" s="4">
        <v>0.76572999999900004</v>
      </c>
      <c r="G30" s="4">
        <v>0.52608999999899997</v>
      </c>
      <c r="H30" s="4">
        <v>0.56039000000000005</v>
      </c>
      <c r="I30" s="4">
        <v>0.50793999999899997</v>
      </c>
      <c r="J30" s="4">
        <v>0.69396000000000002</v>
      </c>
      <c r="K30" s="4">
        <v>0.65344999999999998</v>
      </c>
      <c r="L30" s="4">
        <v>4.6209367199529998</v>
      </c>
      <c r="M30" s="41">
        <v>4.7600800000000003</v>
      </c>
      <c r="N30" s="4">
        <v>0.13914328004599999</v>
      </c>
      <c r="O30" s="42">
        <v>0.68674099192100002</v>
      </c>
    </row>
    <row r="31" spans="1:15" ht="13.5" thickBot="1" x14ac:dyDescent="0.25">
      <c r="A31" s="45" t="s">
        <v>119</v>
      </c>
      <c r="B31" s="46">
        <v>2.9999999999989999</v>
      </c>
      <c r="C31" s="47">
        <v>0.24999999999899999</v>
      </c>
      <c r="D31" s="3">
        <v>0.67500000000000004</v>
      </c>
      <c r="E31" s="3">
        <v>0</v>
      </c>
      <c r="F31" s="3">
        <v>0</v>
      </c>
      <c r="G31" s="3">
        <v>0.67499999999899996</v>
      </c>
      <c r="H31" s="3">
        <v>0</v>
      </c>
      <c r="I31" s="3">
        <v>0</v>
      </c>
      <c r="J31" s="3">
        <v>0.67500000000000004</v>
      </c>
      <c r="K31" s="3">
        <v>0</v>
      </c>
      <c r="L31" s="3">
        <v>1.9999999999989999</v>
      </c>
      <c r="M31" s="48">
        <v>2.0249999999999999</v>
      </c>
      <c r="N31" s="3">
        <v>2.5000000000000001E-2</v>
      </c>
      <c r="O31" s="49">
        <v>0.67500000000000004</v>
      </c>
    </row>
    <row r="32" spans="1:15" ht="13.5" thickBot="1" x14ac:dyDescent="0.25">
      <c r="A32" s="50" t="s">
        <v>120</v>
      </c>
      <c r="B32" s="39">
        <v>2.9999999999989999</v>
      </c>
      <c r="C32" s="40">
        <v>0.24999999999899999</v>
      </c>
      <c r="D32" s="4">
        <v>0.67500000000000004</v>
      </c>
      <c r="E32" s="4">
        <v>0</v>
      </c>
      <c r="F32" s="4">
        <v>0</v>
      </c>
      <c r="G32" s="4">
        <v>0.67499999999899996</v>
      </c>
      <c r="H32" s="4">
        <v>0</v>
      </c>
      <c r="I32" s="4">
        <v>0</v>
      </c>
      <c r="J32" s="4">
        <v>0.67500000000000004</v>
      </c>
      <c r="K32" s="4">
        <v>0</v>
      </c>
      <c r="L32" s="4">
        <v>1.9999999999989999</v>
      </c>
      <c r="M32" s="41">
        <v>2.0249999999999999</v>
      </c>
      <c r="N32" s="4">
        <v>2.5000000000000001E-2</v>
      </c>
      <c r="O32" s="42">
        <v>0.67500000000000004</v>
      </c>
    </row>
    <row r="33" spans="1:15" ht="13.5" thickBot="1" x14ac:dyDescent="0.25">
      <c r="A33" s="45" t="s">
        <v>122</v>
      </c>
      <c r="B33" s="46">
        <v>266.39999999999998</v>
      </c>
      <c r="C33" s="47">
        <v>22.2</v>
      </c>
      <c r="D33" s="3">
        <v>3.4558599999999999</v>
      </c>
      <c r="E33" s="3">
        <v>3.4558599999999999</v>
      </c>
      <c r="F33" s="3">
        <v>2.3305599999990001</v>
      </c>
      <c r="G33" s="3">
        <v>2.6942399999990001</v>
      </c>
      <c r="H33" s="3">
        <v>3.8914599999999999</v>
      </c>
      <c r="I33" s="3">
        <v>3.4558599999989998</v>
      </c>
      <c r="J33" s="3">
        <v>18.264800000000001</v>
      </c>
      <c r="K33" s="3">
        <v>17.684000000000001</v>
      </c>
      <c r="L33" s="3">
        <v>177.6</v>
      </c>
      <c r="M33" s="48">
        <v>55.232640000000004</v>
      </c>
      <c r="N33" s="3">
        <v>-122.36736000000001</v>
      </c>
      <c r="O33" s="49">
        <v>0.20732972972899999</v>
      </c>
    </row>
    <row r="34" spans="1:15" ht="13.5" thickBot="1" x14ac:dyDescent="0.25">
      <c r="A34" s="50" t="s">
        <v>123</v>
      </c>
      <c r="B34" s="39">
        <v>266.39999999999998</v>
      </c>
      <c r="C34" s="40">
        <v>22.2</v>
      </c>
      <c r="D34" s="4">
        <v>0</v>
      </c>
      <c r="E34" s="4">
        <v>0</v>
      </c>
      <c r="F34" s="4">
        <v>0</v>
      </c>
      <c r="G34" s="4">
        <v>0</v>
      </c>
      <c r="H34" s="4">
        <v>2.3305600000000002</v>
      </c>
      <c r="I34" s="4">
        <v>2.3305599999990001</v>
      </c>
      <c r="J34" s="4">
        <v>2.3305600000000002</v>
      </c>
      <c r="K34" s="4">
        <v>2.3305600000000002</v>
      </c>
      <c r="L34" s="4">
        <v>177.6</v>
      </c>
      <c r="M34" s="41">
        <v>9.3222399999990007</v>
      </c>
      <c r="N34" s="4">
        <v>-168.27776</v>
      </c>
      <c r="O34" s="42">
        <v>3.4993393392999998E-2</v>
      </c>
    </row>
    <row r="35" spans="1:15" ht="13.5" thickBot="1" x14ac:dyDescent="0.25">
      <c r="A35" s="50" t="s">
        <v>124</v>
      </c>
      <c r="B35" s="39">
        <v>0</v>
      </c>
      <c r="C35" s="40">
        <v>0</v>
      </c>
      <c r="D35" s="4">
        <v>3.4558599999999999</v>
      </c>
      <c r="E35" s="4">
        <v>3.4558599999999999</v>
      </c>
      <c r="F35" s="4">
        <v>2.3305599999990001</v>
      </c>
      <c r="G35" s="4">
        <v>3.4558599999989998</v>
      </c>
      <c r="H35" s="4">
        <v>1.5609</v>
      </c>
      <c r="I35" s="4">
        <v>1.1253</v>
      </c>
      <c r="J35" s="4">
        <v>15.934240000000001</v>
      </c>
      <c r="K35" s="4">
        <v>15.353440000000001</v>
      </c>
      <c r="L35" s="4">
        <v>0</v>
      </c>
      <c r="M35" s="41">
        <v>46.672020000000003</v>
      </c>
      <c r="N35" s="4">
        <v>46.672020000000003</v>
      </c>
      <c r="O35" s="51" t="s">
        <v>69</v>
      </c>
    </row>
    <row r="36" spans="1:15" ht="13.5" thickBot="1" x14ac:dyDescent="0.25">
      <c r="A36" s="50" t="s">
        <v>351</v>
      </c>
      <c r="B36" s="39">
        <v>0</v>
      </c>
      <c r="C36" s="40">
        <v>0</v>
      </c>
      <c r="D36" s="4">
        <v>0</v>
      </c>
      <c r="E36" s="4">
        <v>0</v>
      </c>
      <c r="F36" s="4">
        <v>0</v>
      </c>
      <c r="G36" s="4">
        <v>-0.76161999999899999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1">
        <v>-0.76161999999899999</v>
      </c>
      <c r="N36" s="4">
        <v>-0.76161999999899999</v>
      </c>
      <c r="O36" s="51" t="s">
        <v>90</v>
      </c>
    </row>
    <row r="37" spans="1:15" ht="13.5" thickBot="1" x14ac:dyDescent="0.25">
      <c r="A37" s="45" t="s">
        <v>127</v>
      </c>
      <c r="B37" s="46">
        <v>1.935988229191</v>
      </c>
      <c r="C37" s="47">
        <v>0.161332352432</v>
      </c>
      <c r="D37" s="3">
        <v>0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</v>
      </c>
      <c r="L37" s="3">
        <v>1.290658819461</v>
      </c>
      <c r="M37" s="48">
        <v>0</v>
      </c>
      <c r="N37" s="3">
        <v>-1.290658819461</v>
      </c>
      <c r="O37" s="49">
        <v>0</v>
      </c>
    </row>
    <row r="38" spans="1:15" ht="13.5" thickBot="1" x14ac:dyDescent="0.25">
      <c r="A38" s="50" t="s">
        <v>128</v>
      </c>
      <c r="B38" s="39">
        <v>1.935988229191</v>
      </c>
      <c r="C38" s="40">
        <v>0.161332352432</v>
      </c>
      <c r="D38" s="4">
        <v>0</v>
      </c>
      <c r="E38" s="4">
        <v>0</v>
      </c>
      <c r="F38" s="4">
        <v>0</v>
      </c>
      <c r="G38" s="4">
        <v>0</v>
      </c>
      <c r="H38" s="4">
        <v>0</v>
      </c>
      <c r="I38" s="4">
        <v>0</v>
      </c>
      <c r="J38" s="4">
        <v>0</v>
      </c>
      <c r="K38" s="4">
        <v>0</v>
      </c>
      <c r="L38" s="4">
        <v>1.290658819461</v>
      </c>
      <c r="M38" s="41">
        <v>0</v>
      </c>
      <c r="N38" s="4">
        <v>-1.290658819461</v>
      </c>
      <c r="O38" s="42">
        <v>0</v>
      </c>
    </row>
    <row r="39" spans="1:15" ht="13.5" thickBot="1" x14ac:dyDescent="0.25">
      <c r="A39" s="45" t="s">
        <v>242</v>
      </c>
      <c r="B39" s="46">
        <v>0</v>
      </c>
      <c r="C39" s="47">
        <v>0</v>
      </c>
      <c r="D39" s="3">
        <v>1.2215</v>
      </c>
      <c r="E39" s="3">
        <v>0.29039999999999999</v>
      </c>
      <c r="F39" s="3">
        <v>0.45979999999900001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0</v>
      </c>
      <c r="M39" s="48">
        <v>1.9717</v>
      </c>
      <c r="N39" s="3">
        <v>1.9717</v>
      </c>
      <c r="O39" s="55" t="s">
        <v>69</v>
      </c>
    </row>
    <row r="40" spans="1:15" ht="13.5" thickBot="1" x14ac:dyDescent="0.25">
      <c r="A40" s="50" t="s">
        <v>243</v>
      </c>
      <c r="B40" s="39">
        <v>0</v>
      </c>
      <c r="C40" s="40">
        <v>0</v>
      </c>
      <c r="D40" s="4">
        <v>1.2215</v>
      </c>
      <c r="E40" s="4">
        <v>0.29039999999999999</v>
      </c>
      <c r="F40" s="4">
        <v>0.45979999999900001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1">
        <v>1.9717</v>
      </c>
      <c r="N40" s="4">
        <v>1.9717</v>
      </c>
      <c r="O40" s="51" t="s">
        <v>69</v>
      </c>
    </row>
    <row r="41" spans="1:15" ht="13.5" thickBot="1" x14ac:dyDescent="0.25">
      <c r="A41" s="43" t="s">
        <v>134</v>
      </c>
      <c r="B41" s="39">
        <v>2798.5774980000001</v>
      </c>
      <c r="C41" s="40">
        <v>233.21479149999999</v>
      </c>
      <c r="D41" s="4">
        <v>243.238120000001</v>
      </c>
      <c r="E41" s="4">
        <v>250.73228</v>
      </c>
      <c r="F41" s="4">
        <v>243.66247999999899</v>
      </c>
      <c r="G41" s="4">
        <v>244.28979999999899</v>
      </c>
      <c r="H41" s="4">
        <v>255.20292000000001</v>
      </c>
      <c r="I41" s="4">
        <v>255.723739999999</v>
      </c>
      <c r="J41" s="4">
        <v>366.00666000000001</v>
      </c>
      <c r="K41" s="4">
        <v>255.38892999999999</v>
      </c>
      <c r="L41" s="4">
        <v>1865.7183319999999</v>
      </c>
      <c r="M41" s="41">
        <v>2114.2449299999998</v>
      </c>
      <c r="N41" s="4">
        <v>248.52659799999699</v>
      </c>
      <c r="O41" s="42">
        <v>0.75547128193099999</v>
      </c>
    </row>
    <row r="42" spans="1:15" ht="13.5" thickBot="1" x14ac:dyDescent="0.25">
      <c r="A42" s="54" t="s">
        <v>135</v>
      </c>
      <c r="B42" s="46">
        <v>1989.06</v>
      </c>
      <c r="C42" s="47">
        <v>165.755</v>
      </c>
      <c r="D42" s="3">
        <v>178.852</v>
      </c>
      <c r="E42" s="3">
        <v>184.36199999999999</v>
      </c>
      <c r="F42" s="3">
        <v>179.16300000000001</v>
      </c>
      <c r="G42" s="3">
        <v>179.623999999999</v>
      </c>
      <c r="H42" s="3">
        <v>187.649</v>
      </c>
      <c r="I42" s="3">
        <v>188.03199999999899</v>
      </c>
      <c r="J42" s="3">
        <v>269.517</v>
      </c>
      <c r="K42" s="3">
        <v>188.06299999999999</v>
      </c>
      <c r="L42" s="3">
        <v>1326.04</v>
      </c>
      <c r="M42" s="48">
        <v>1555.2619999999999</v>
      </c>
      <c r="N42" s="3">
        <v>229.221999999997</v>
      </c>
      <c r="O42" s="49">
        <v>0.78190803696199995</v>
      </c>
    </row>
    <row r="43" spans="1:15" ht="13.5" thickBot="1" x14ac:dyDescent="0.25">
      <c r="A43" s="45" t="s">
        <v>136</v>
      </c>
      <c r="B43" s="46">
        <v>1979.89</v>
      </c>
      <c r="C43" s="47">
        <v>164.990833333334</v>
      </c>
      <c r="D43" s="3">
        <v>178.852</v>
      </c>
      <c r="E43" s="3">
        <v>184.36199999999999</v>
      </c>
      <c r="F43" s="3">
        <v>179.16300000000001</v>
      </c>
      <c r="G43" s="3">
        <v>179.623999999999</v>
      </c>
      <c r="H43" s="3">
        <v>187.649</v>
      </c>
      <c r="I43" s="3">
        <v>188.03199999999899</v>
      </c>
      <c r="J43" s="3">
        <v>269.517</v>
      </c>
      <c r="K43" s="3">
        <v>188.06299999999999</v>
      </c>
      <c r="L43" s="3">
        <v>1319.9266666666699</v>
      </c>
      <c r="M43" s="48">
        <v>1555.2619999999999</v>
      </c>
      <c r="N43" s="3">
        <v>235.33533333333</v>
      </c>
      <c r="O43" s="49">
        <v>0.78552949911299996</v>
      </c>
    </row>
    <row r="44" spans="1:15" ht="13.5" thickBot="1" x14ac:dyDescent="0.25">
      <c r="A44" s="50" t="s">
        <v>137</v>
      </c>
      <c r="B44" s="39">
        <v>1979.89</v>
      </c>
      <c r="C44" s="40">
        <v>164.990833333334</v>
      </c>
      <c r="D44" s="4">
        <v>178.852</v>
      </c>
      <c r="E44" s="4">
        <v>184.36199999999999</v>
      </c>
      <c r="F44" s="4">
        <v>179.16300000000001</v>
      </c>
      <c r="G44" s="4">
        <v>179.623999999999</v>
      </c>
      <c r="H44" s="4">
        <v>187.649</v>
      </c>
      <c r="I44" s="4">
        <v>188.03199999999899</v>
      </c>
      <c r="J44" s="4">
        <v>269.517</v>
      </c>
      <c r="K44" s="4">
        <v>188.06299999999999</v>
      </c>
      <c r="L44" s="4">
        <v>1319.9266666666699</v>
      </c>
      <c r="M44" s="41">
        <v>1555.2619999999999</v>
      </c>
      <c r="N44" s="4">
        <v>235.33533333333</v>
      </c>
      <c r="O44" s="42">
        <v>0.78552949911299996</v>
      </c>
    </row>
    <row r="45" spans="1:15" ht="13.5" thickBot="1" x14ac:dyDescent="0.25">
      <c r="A45" s="45" t="s">
        <v>140</v>
      </c>
      <c r="B45" s="46">
        <v>9.17</v>
      </c>
      <c r="C45" s="47">
        <v>0.76416666666599997</v>
      </c>
      <c r="D45" s="3">
        <v>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6.1133333333330002</v>
      </c>
      <c r="M45" s="48">
        <v>0</v>
      </c>
      <c r="N45" s="3">
        <v>-6.1133333333330002</v>
      </c>
      <c r="O45" s="49">
        <v>0</v>
      </c>
    </row>
    <row r="46" spans="1:15" ht="13.5" thickBot="1" x14ac:dyDescent="0.25">
      <c r="A46" s="50" t="s">
        <v>141</v>
      </c>
      <c r="B46" s="39">
        <v>9.17</v>
      </c>
      <c r="C46" s="40">
        <v>0.76416666666599997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6.1133333333330002</v>
      </c>
      <c r="M46" s="41">
        <v>0</v>
      </c>
      <c r="N46" s="4">
        <v>-6.1133333333330002</v>
      </c>
      <c r="O46" s="42">
        <v>0</v>
      </c>
    </row>
    <row r="47" spans="1:15" ht="13.5" thickBot="1" x14ac:dyDescent="0.25">
      <c r="A47" s="44" t="s">
        <v>144</v>
      </c>
      <c r="B47" s="39">
        <v>755.75999999999897</v>
      </c>
      <c r="C47" s="40">
        <v>62.979999999999002</v>
      </c>
      <c r="D47" s="4">
        <v>60.808999999999997</v>
      </c>
      <c r="E47" s="4">
        <v>62.682659999999998</v>
      </c>
      <c r="F47" s="4">
        <v>60.915749999999001</v>
      </c>
      <c r="G47" s="4">
        <v>61.071999999999001</v>
      </c>
      <c r="H47" s="4">
        <v>63.800249999999998</v>
      </c>
      <c r="I47" s="4">
        <v>63.930999999999003</v>
      </c>
      <c r="J47" s="4">
        <v>91.097210000000004</v>
      </c>
      <c r="K47" s="4">
        <v>63.564630000000001</v>
      </c>
      <c r="L47" s="4">
        <v>503.84</v>
      </c>
      <c r="M47" s="41">
        <v>527.87249999999995</v>
      </c>
      <c r="N47" s="4">
        <v>24.032499999999999</v>
      </c>
      <c r="O47" s="42">
        <v>0.69846578278799998</v>
      </c>
    </row>
    <row r="48" spans="1:15" ht="13.5" thickBot="1" x14ac:dyDescent="0.25">
      <c r="A48" s="45" t="s">
        <v>145</v>
      </c>
      <c r="B48" s="46">
        <v>200.05</v>
      </c>
      <c r="C48" s="47">
        <v>16.670833333333</v>
      </c>
      <c r="D48" s="3">
        <v>16.096</v>
      </c>
      <c r="E48" s="3">
        <v>16.59215</v>
      </c>
      <c r="F48" s="3">
        <v>16.125</v>
      </c>
      <c r="G48" s="3">
        <v>16.165999999998999</v>
      </c>
      <c r="H48" s="3">
        <v>16.888000000000002</v>
      </c>
      <c r="I48" s="3">
        <v>16.922999999999</v>
      </c>
      <c r="J48" s="3">
        <v>24.257000000000001</v>
      </c>
      <c r="K48" s="3">
        <v>16.925000000000001</v>
      </c>
      <c r="L48" s="3">
        <v>133.36666666666599</v>
      </c>
      <c r="M48" s="48">
        <v>139.97215</v>
      </c>
      <c r="N48" s="3">
        <v>6.6054833333329999</v>
      </c>
      <c r="O48" s="49">
        <v>0.69968582854200001</v>
      </c>
    </row>
    <row r="49" spans="1:15" ht="13.5" thickBot="1" x14ac:dyDescent="0.25">
      <c r="A49" s="50" t="s">
        <v>146</v>
      </c>
      <c r="B49" s="39">
        <v>200.05</v>
      </c>
      <c r="C49" s="40">
        <v>16.670833333333</v>
      </c>
      <c r="D49" s="4">
        <v>16.096</v>
      </c>
      <c r="E49" s="4">
        <v>16.59215</v>
      </c>
      <c r="F49" s="4">
        <v>16.125</v>
      </c>
      <c r="G49" s="4">
        <v>16.165999999998999</v>
      </c>
      <c r="H49" s="4">
        <v>16.888000000000002</v>
      </c>
      <c r="I49" s="4">
        <v>16.922999999999</v>
      </c>
      <c r="J49" s="4">
        <v>24.257000000000001</v>
      </c>
      <c r="K49" s="4">
        <v>16.925000000000001</v>
      </c>
      <c r="L49" s="4">
        <v>133.36666666666599</v>
      </c>
      <c r="M49" s="41">
        <v>139.97215</v>
      </c>
      <c r="N49" s="4">
        <v>6.6054833333329999</v>
      </c>
      <c r="O49" s="42">
        <v>0.69968582854200001</v>
      </c>
    </row>
    <row r="50" spans="1:15" ht="13.5" thickBot="1" x14ac:dyDescent="0.25">
      <c r="A50" s="45" t="s">
        <v>147</v>
      </c>
      <c r="B50" s="46">
        <v>555.71</v>
      </c>
      <c r="C50" s="47">
        <v>46.309166666666002</v>
      </c>
      <c r="D50" s="3">
        <v>44.713000000000001</v>
      </c>
      <c r="E50" s="3">
        <v>46.090510000000002</v>
      </c>
      <c r="F50" s="3">
        <v>44.790749999999001</v>
      </c>
      <c r="G50" s="3">
        <v>44.905999999998997</v>
      </c>
      <c r="H50" s="3">
        <v>46.91225</v>
      </c>
      <c r="I50" s="3">
        <v>47.007999999999001</v>
      </c>
      <c r="J50" s="3">
        <v>66.840209999999999</v>
      </c>
      <c r="K50" s="3">
        <v>46.639629999999997</v>
      </c>
      <c r="L50" s="3">
        <v>370.47333333333302</v>
      </c>
      <c r="M50" s="48">
        <v>387.90035</v>
      </c>
      <c r="N50" s="3">
        <v>17.427016666665999</v>
      </c>
      <c r="O50" s="49">
        <v>0.69802657861100004</v>
      </c>
    </row>
    <row r="51" spans="1:15" ht="13.5" thickBot="1" x14ac:dyDescent="0.25">
      <c r="A51" s="50" t="s">
        <v>148</v>
      </c>
      <c r="B51" s="39">
        <v>555.71</v>
      </c>
      <c r="C51" s="40">
        <v>46.309166666666002</v>
      </c>
      <c r="D51" s="4">
        <v>44.713000000000001</v>
      </c>
      <c r="E51" s="4">
        <v>46.090510000000002</v>
      </c>
      <c r="F51" s="4">
        <v>44.790749999999001</v>
      </c>
      <c r="G51" s="4">
        <v>44.905999999998997</v>
      </c>
      <c r="H51" s="4">
        <v>46.91225</v>
      </c>
      <c r="I51" s="4">
        <v>47.007999999999001</v>
      </c>
      <c r="J51" s="4">
        <v>66.840209999999999</v>
      </c>
      <c r="K51" s="4">
        <v>46.639629999999997</v>
      </c>
      <c r="L51" s="4">
        <v>370.47333333333302</v>
      </c>
      <c r="M51" s="41">
        <v>387.90035</v>
      </c>
      <c r="N51" s="4">
        <v>17.427016666665999</v>
      </c>
      <c r="O51" s="42">
        <v>0.69802657861100004</v>
      </c>
    </row>
    <row r="52" spans="1:15" ht="13.5" thickBot="1" x14ac:dyDescent="0.25">
      <c r="A52" s="44" t="s">
        <v>352</v>
      </c>
      <c r="B52" s="39">
        <v>9.2974979999999992</v>
      </c>
      <c r="C52" s="40">
        <v>0.77479149999999997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  <c r="I52" s="4">
        <v>0</v>
      </c>
      <c r="J52" s="4">
        <v>0</v>
      </c>
      <c r="K52" s="4">
        <v>0</v>
      </c>
      <c r="L52" s="4">
        <v>6.1983319999999997</v>
      </c>
      <c r="M52" s="41">
        <v>0</v>
      </c>
      <c r="N52" s="4">
        <v>-6.1983319999999997</v>
      </c>
      <c r="O52" s="42">
        <v>0</v>
      </c>
    </row>
    <row r="53" spans="1:15" ht="13.5" thickBot="1" x14ac:dyDescent="0.25">
      <c r="A53" s="45" t="s">
        <v>353</v>
      </c>
      <c r="B53" s="46">
        <v>9.2974979999999992</v>
      </c>
      <c r="C53" s="47">
        <v>0.77479149999999997</v>
      </c>
      <c r="D53" s="3">
        <v>0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6.1983319999999997</v>
      </c>
      <c r="M53" s="48">
        <v>0</v>
      </c>
      <c r="N53" s="3">
        <v>-6.1983319999999997</v>
      </c>
      <c r="O53" s="49">
        <v>0</v>
      </c>
    </row>
    <row r="54" spans="1:15" ht="13.5" thickBot="1" x14ac:dyDescent="0.25">
      <c r="A54" s="50" t="s">
        <v>354</v>
      </c>
      <c r="B54" s="39">
        <v>9.2974979999999992</v>
      </c>
      <c r="C54" s="40">
        <v>0.77479149999999997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6.1983319999999997</v>
      </c>
      <c r="M54" s="41">
        <v>0</v>
      </c>
      <c r="N54" s="4">
        <v>-6.1983319999999997</v>
      </c>
      <c r="O54" s="42">
        <v>0</v>
      </c>
    </row>
    <row r="55" spans="1:15" ht="13.5" thickBot="1" x14ac:dyDescent="0.25">
      <c r="A55" s="44" t="s">
        <v>149</v>
      </c>
      <c r="B55" s="39">
        <v>44.459999999998999</v>
      </c>
      <c r="C55" s="40">
        <v>3.7050000000000001</v>
      </c>
      <c r="D55" s="4">
        <v>3.5771199999999999</v>
      </c>
      <c r="E55" s="4">
        <v>3.6876199999999999</v>
      </c>
      <c r="F55" s="4">
        <v>3.583729999999</v>
      </c>
      <c r="G55" s="4">
        <v>3.5937999999989998</v>
      </c>
      <c r="H55" s="4">
        <v>3.7536700000000001</v>
      </c>
      <c r="I55" s="4">
        <v>3.7607399999990001</v>
      </c>
      <c r="J55" s="4">
        <v>5.3924500000000002</v>
      </c>
      <c r="K55" s="4">
        <v>3.7612999999999999</v>
      </c>
      <c r="L55" s="4">
        <v>29.64</v>
      </c>
      <c r="M55" s="41">
        <v>31.110430000000001</v>
      </c>
      <c r="N55" s="4">
        <v>1.4704299999999999</v>
      </c>
      <c r="O55" s="42">
        <v>0.69973976608099997</v>
      </c>
    </row>
    <row r="56" spans="1:15" ht="13.5" thickBot="1" x14ac:dyDescent="0.25">
      <c r="A56" s="45" t="s">
        <v>150</v>
      </c>
      <c r="B56" s="46">
        <v>44.459999999998999</v>
      </c>
      <c r="C56" s="47">
        <v>3.7050000000000001</v>
      </c>
      <c r="D56" s="3">
        <v>3.5771199999999999</v>
      </c>
      <c r="E56" s="3">
        <v>3.6876199999999999</v>
      </c>
      <c r="F56" s="3">
        <v>3.583729999999</v>
      </c>
      <c r="G56" s="3">
        <v>3.5937999999989998</v>
      </c>
      <c r="H56" s="3">
        <v>3.7536700000000001</v>
      </c>
      <c r="I56" s="3">
        <v>3.7607399999990001</v>
      </c>
      <c r="J56" s="3">
        <v>5.3924500000000002</v>
      </c>
      <c r="K56" s="3">
        <v>3.7612999999999999</v>
      </c>
      <c r="L56" s="3">
        <v>29.64</v>
      </c>
      <c r="M56" s="48">
        <v>31.110430000000001</v>
      </c>
      <c r="N56" s="3">
        <v>1.4704299999999999</v>
      </c>
      <c r="O56" s="49">
        <v>0.69973976608099997</v>
      </c>
    </row>
    <row r="57" spans="1:15" ht="13.5" thickBot="1" x14ac:dyDescent="0.25">
      <c r="A57" s="50" t="s">
        <v>151</v>
      </c>
      <c r="B57" s="39">
        <v>44.459999999998999</v>
      </c>
      <c r="C57" s="40">
        <v>3.7050000000000001</v>
      </c>
      <c r="D57" s="4">
        <v>3.5771199999999999</v>
      </c>
      <c r="E57" s="4">
        <v>3.6876199999999999</v>
      </c>
      <c r="F57" s="4">
        <v>3.583729999999</v>
      </c>
      <c r="G57" s="4">
        <v>3.5937999999989998</v>
      </c>
      <c r="H57" s="4">
        <v>3.7536700000000001</v>
      </c>
      <c r="I57" s="4">
        <v>3.7607399999990001</v>
      </c>
      <c r="J57" s="4">
        <v>5.3924500000000002</v>
      </c>
      <c r="K57" s="4">
        <v>3.7612999999999999</v>
      </c>
      <c r="L57" s="4">
        <v>29.64</v>
      </c>
      <c r="M57" s="41">
        <v>31.110430000000001</v>
      </c>
      <c r="N57" s="4">
        <v>1.4704299999999999</v>
      </c>
      <c r="O57" s="42">
        <v>0.69973976608099997</v>
      </c>
    </row>
    <row r="58" spans="1:15" ht="13.5" thickBot="1" x14ac:dyDescent="0.25">
      <c r="A58" s="43" t="s">
        <v>162</v>
      </c>
      <c r="B58" s="39">
        <v>122.999999999998</v>
      </c>
      <c r="C58" s="40">
        <v>10.249999999999</v>
      </c>
      <c r="D58" s="4">
        <v>10.292199999999999</v>
      </c>
      <c r="E58" s="4">
        <v>10.29219</v>
      </c>
      <c r="F58" s="4">
        <v>10.292210000000001</v>
      </c>
      <c r="G58" s="4">
        <v>10.292210000000001</v>
      </c>
      <c r="H58" s="4">
        <v>10.292199999999999</v>
      </c>
      <c r="I58" s="4">
        <v>10.292199999999999</v>
      </c>
      <c r="J58" s="4">
        <v>10.292199999999999</v>
      </c>
      <c r="K58" s="4">
        <v>10.292199999999999</v>
      </c>
      <c r="L58" s="4">
        <v>81.999999999997996</v>
      </c>
      <c r="M58" s="41">
        <v>82.337609999999998</v>
      </c>
      <c r="N58" s="4">
        <v>0.337610000001</v>
      </c>
      <c r="O58" s="42">
        <v>0.66941146341400004</v>
      </c>
    </row>
    <row r="59" spans="1:15" ht="13.5" thickBot="1" x14ac:dyDescent="0.25">
      <c r="A59" s="44" t="s">
        <v>163</v>
      </c>
      <c r="B59" s="39">
        <v>122.999999999998</v>
      </c>
      <c r="C59" s="40">
        <v>10.249999999999</v>
      </c>
      <c r="D59" s="4">
        <v>10.292199999999999</v>
      </c>
      <c r="E59" s="4">
        <v>10.29219</v>
      </c>
      <c r="F59" s="4">
        <v>10.292210000000001</v>
      </c>
      <c r="G59" s="4">
        <v>10.292210000000001</v>
      </c>
      <c r="H59" s="4">
        <v>10.292199999999999</v>
      </c>
      <c r="I59" s="4">
        <v>10.292199999999999</v>
      </c>
      <c r="J59" s="4">
        <v>10.292199999999999</v>
      </c>
      <c r="K59" s="4">
        <v>10.292199999999999</v>
      </c>
      <c r="L59" s="4">
        <v>81.999999999997996</v>
      </c>
      <c r="M59" s="41">
        <v>82.337609999999998</v>
      </c>
      <c r="N59" s="4">
        <v>0.337610000001</v>
      </c>
      <c r="O59" s="42">
        <v>0.66941146341400004</v>
      </c>
    </row>
    <row r="60" spans="1:15" ht="13.5" thickBot="1" x14ac:dyDescent="0.25">
      <c r="A60" s="45" t="s">
        <v>164</v>
      </c>
      <c r="B60" s="46">
        <v>122.999999999998</v>
      </c>
      <c r="C60" s="47">
        <v>10.249999999999</v>
      </c>
      <c r="D60" s="3">
        <v>10.292199999999999</v>
      </c>
      <c r="E60" s="3">
        <v>10.29219</v>
      </c>
      <c r="F60" s="3">
        <v>10.292210000000001</v>
      </c>
      <c r="G60" s="3">
        <v>10.292210000000001</v>
      </c>
      <c r="H60" s="3">
        <v>10.292199999999999</v>
      </c>
      <c r="I60" s="3">
        <v>10.292199999999999</v>
      </c>
      <c r="J60" s="3">
        <v>10.292199999999999</v>
      </c>
      <c r="K60" s="3">
        <v>10.292199999999999</v>
      </c>
      <c r="L60" s="3">
        <v>81.999999999997996</v>
      </c>
      <c r="M60" s="48">
        <v>82.337609999999998</v>
      </c>
      <c r="N60" s="3">
        <v>0.337610000001</v>
      </c>
      <c r="O60" s="49">
        <v>0.66941146341400004</v>
      </c>
    </row>
    <row r="61" spans="1:15" ht="13.5" thickBot="1" x14ac:dyDescent="0.25">
      <c r="A61" s="50" t="s">
        <v>165</v>
      </c>
      <c r="B61" s="39">
        <v>85.999999999997996</v>
      </c>
      <c r="C61" s="40">
        <v>7.1666666666659999</v>
      </c>
      <c r="D61" s="4">
        <v>7.20892</v>
      </c>
      <c r="E61" s="4">
        <v>7.2089100000000004</v>
      </c>
      <c r="F61" s="4">
        <v>7.2089099999990003</v>
      </c>
      <c r="G61" s="4">
        <v>7.2089099999990003</v>
      </c>
      <c r="H61" s="4">
        <v>7.20892</v>
      </c>
      <c r="I61" s="4">
        <v>7.2089199999989999</v>
      </c>
      <c r="J61" s="4">
        <v>7.20892</v>
      </c>
      <c r="K61" s="4">
        <v>7.20892</v>
      </c>
      <c r="L61" s="4">
        <v>57.333333333332</v>
      </c>
      <c r="M61" s="41">
        <v>57.671329999999998</v>
      </c>
      <c r="N61" s="4">
        <v>0.33799666666700001</v>
      </c>
      <c r="O61" s="42">
        <v>0.670596860465</v>
      </c>
    </row>
    <row r="62" spans="1:15" ht="13.5" thickBot="1" x14ac:dyDescent="0.25">
      <c r="A62" s="50" t="s">
        <v>167</v>
      </c>
      <c r="B62" s="39">
        <v>36.999999999998998</v>
      </c>
      <c r="C62" s="40">
        <v>3.083333333333</v>
      </c>
      <c r="D62" s="4">
        <v>3.0832799999999998</v>
      </c>
      <c r="E62" s="4">
        <v>3.0832799999999998</v>
      </c>
      <c r="F62" s="4">
        <v>3.0832999999989998</v>
      </c>
      <c r="G62" s="4">
        <v>3.0832999999989998</v>
      </c>
      <c r="H62" s="4">
        <v>3.0832799999999998</v>
      </c>
      <c r="I62" s="4">
        <v>3.0832799999990002</v>
      </c>
      <c r="J62" s="4">
        <v>3.0832799999999998</v>
      </c>
      <c r="K62" s="4">
        <v>3.0832799999999998</v>
      </c>
      <c r="L62" s="4">
        <v>24.666666666666</v>
      </c>
      <c r="M62" s="41">
        <v>24.66628</v>
      </c>
      <c r="N62" s="4">
        <v>-3.8666666600000002E-4</v>
      </c>
      <c r="O62" s="42">
        <v>0.66665621621600002</v>
      </c>
    </row>
    <row r="63" spans="1:15" ht="13.5" thickBot="1" x14ac:dyDescent="0.25">
      <c r="A63" s="38" t="s">
        <v>180</v>
      </c>
      <c r="B63" s="39">
        <v>0</v>
      </c>
      <c r="C63" s="40">
        <v>0</v>
      </c>
      <c r="D63" s="4">
        <v>0.8</v>
      </c>
      <c r="E63" s="4">
        <v>0</v>
      </c>
      <c r="F63" s="4">
        <v>0</v>
      </c>
      <c r="G63" s="4">
        <v>8.2644599999999997</v>
      </c>
      <c r="H63" s="4">
        <v>0</v>
      </c>
      <c r="I63" s="4">
        <v>12.396699999999999</v>
      </c>
      <c r="J63" s="4">
        <v>0</v>
      </c>
      <c r="K63" s="4">
        <v>1.4875799999999999</v>
      </c>
      <c r="L63" s="4">
        <v>0</v>
      </c>
      <c r="M63" s="41">
        <v>22.948740000000001</v>
      </c>
      <c r="N63" s="4">
        <v>22.948740000000001</v>
      </c>
      <c r="O63" s="51" t="s">
        <v>69</v>
      </c>
    </row>
    <row r="64" spans="1:15" ht="13.5" thickBot="1" x14ac:dyDescent="0.25">
      <c r="A64" s="43" t="s">
        <v>195</v>
      </c>
      <c r="B64" s="39">
        <v>0</v>
      </c>
      <c r="C64" s="40">
        <v>0</v>
      </c>
      <c r="D64" s="4">
        <v>0.8</v>
      </c>
      <c r="E64" s="4">
        <v>0</v>
      </c>
      <c r="F64" s="4">
        <v>0</v>
      </c>
      <c r="G64" s="4">
        <v>8.2644599999999997</v>
      </c>
      <c r="H64" s="4">
        <v>0</v>
      </c>
      <c r="I64" s="4">
        <v>12.396699999999999</v>
      </c>
      <c r="J64" s="4">
        <v>0</v>
      </c>
      <c r="K64" s="4">
        <v>1.4875799999999999</v>
      </c>
      <c r="L64" s="4">
        <v>0</v>
      </c>
      <c r="M64" s="41">
        <v>22.948740000000001</v>
      </c>
      <c r="N64" s="4">
        <v>22.948740000000001</v>
      </c>
      <c r="O64" s="51" t="s">
        <v>69</v>
      </c>
    </row>
    <row r="65" spans="1:15" ht="13.5" thickBot="1" x14ac:dyDescent="0.25">
      <c r="A65" s="54" t="s">
        <v>245</v>
      </c>
      <c r="B65" s="46">
        <v>0</v>
      </c>
      <c r="C65" s="47">
        <v>0</v>
      </c>
      <c r="D65" s="3">
        <v>0.8</v>
      </c>
      <c r="E65" s="3">
        <v>0</v>
      </c>
      <c r="F65" s="3">
        <v>0</v>
      </c>
      <c r="G65" s="3">
        <v>8.2644599999999997</v>
      </c>
      <c r="H65" s="3">
        <v>0</v>
      </c>
      <c r="I65" s="3">
        <v>12.396699999999999</v>
      </c>
      <c r="J65" s="3">
        <v>0</v>
      </c>
      <c r="K65" s="3">
        <v>1.4875799999999999</v>
      </c>
      <c r="L65" s="3">
        <v>0</v>
      </c>
      <c r="M65" s="48">
        <v>22.948740000000001</v>
      </c>
      <c r="N65" s="3">
        <v>22.948740000000001</v>
      </c>
      <c r="O65" s="55" t="s">
        <v>69</v>
      </c>
    </row>
    <row r="66" spans="1:15" ht="13.5" thickBot="1" x14ac:dyDescent="0.25">
      <c r="A66" s="45" t="s">
        <v>246</v>
      </c>
      <c r="B66" s="46">
        <v>0</v>
      </c>
      <c r="C66" s="47">
        <v>0</v>
      </c>
      <c r="D66" s="3">
        <v>0</v>
      </c>
      <c r="E66" s="3">
        <v>0</v>
      </c>
      <c r="F66" s="3">
        <v>0</v>
      </c>
      <c r="G66" s="3">
        <v>0</v>
      </c>
      <c r="H66" s="3">
        <v>0</v>
      </c>
      <c r="I66" s="3">
        <v>1.0000000000000001E-5</v>
      </c>
      <c r="J66" s="3">
        <v>0</v>
      </c>
      <c r="K66" s="3">
        <v>0</v>
      </c>
      <c r="L66" s="3">
        <v>0</v>
      </c>
      <c r="M66" s="48">
        <v>1.0000000000000001E-5</v>
      </c>
      <c r="N66" s="3">
        <v>1.0000000000000001E-5</v>
      </c>
      <c r="O66" s="55" t="s">
        <v>69</v>
      </c>
    </row>
    <row r="67" spans="1:15" ht="13.5" thickBot="1" x14ac:dyDescent="0.25">
      <c r="A67" s="50" t="s">
        <v>247</v>
      </c>
      <c r="B67" s="39">
        <v>0</v>
      </c>
      <c r="C67" s="40">
        <v>0</v>
      </c>
      <c r="D67" s="4">
        <v>0</v>
      </c>
      <c r="E67" s="4">
        <v>0</v>
      </c>
      <c r="F67" s="4">
        <v>0</v>
      </c>
      <c r="G67" s="4">
        <v>0</v>
      </c>
      <c r="H67" s="4">
        <v>0</v>
      </c>
      <c r="I67" s="4">
        <v>1.0000000000000001E-5</v>
      </c>
      <c r="J67" s="4">
        <v>0</v>
      </c>
      <c r="K67" s="4">
        <v>0</v>
      </c>
      <c r="L67" s="4">
        <v>0</v>
      </c>
      <c r="M67" s="41">
        <v>1.0000000000000001E-5</v>
      </c>
      <c r="N67" s="4">
        <v>1.0000000000000001E-5</v>
      </c>
      <c r="O67" s="51" t="s">
        <v>69</v>
      </c>
    </row>
    <row r="68" spans="1:15" ht="13.5" thickBot="1" x14ac:dyDescent="0.25">
      <c r="A68" s="45" t="s">
        <v>248</v>
      </c>
      <c r="B68" s="46">
        <v>0</v>
      </c>
      <c r="C68" s="47">
        <v>0</v>
      </c>
      <c r="D68" s="3">
        <v>0.8</v>
      </c>
      <c r="E68" s="3">
        <v>0</v>
      </c>
      <c r="F68" s="3">
        <v>0</v>
      </c>
      <c r="G68" s="3">
        <v>8.2644599999999997</v>
      </c>
      <c r="H68" s="3">
        <v>0</v>
      </c>
      <c r="I68" s="3">
        <v>12.39669</v>
      </c>
      <c r="J68" s="3">
        <v>0</v>
      </c>
      <c r="K68" s="3">
        <v>1.4875799999999999</v>
      </c>
      <c r="L68" s="3">
        <v>0</v>
      </c>
      <c r="M68" s="48">
        <v>22.948730000000001</v>
      </c>
      <c r="N68" s="3">
        <v>22.948730000000001</v>
      </c>
      <c r="O68" s="55" t="s">
        <v>69</v>
      </c>
    </row>
    <row r="69" spans="1:15" ht="13.5" thickBot="1" x14ac:dyDescent="0.25">
      <c r="A69" s="50" t="s">
        <v>250</v>
      </c>
      <c r="B69" s="39">
        <v>0</v>
      </c>
      <c r="C69" s="40">
        <v>0</v>
      </c>
      <c r="D69" s="4">
        <v>0.8</v>
      </c>
      <c r="E69" s="4">
        <v>0</v>
      </c>
      <c r="F69" s="4">
        <v>0</v>
      </c>
      <c r="G69" s="4">
        <v>8.2644599999999997</v>
      </c>
      <c r="H69" s="4">
        <v>0</v>
      </c>
      <c r="I69" s="4">
        <v>12.39669</v>
      </c>
      <c r="J69" s="4">
        <v>0</v>
      </c>
      <c r="K69" s="4">
        <v>1.4875799999999999</v>
      </c>
      <c r="L69" s="4">
        <v>0</v>
      </c>
      <c r="M69" s="41">
        <v>22.948730000000001</v>
      </c>
      <c r="N69" s="4">
        <v>22.948730000000001</v>
      </c>
      <c r="O69" s="51" t="s">
        <v>69</v>
      </c>
    </row>
    <row r="70" spans="1:15" ht="13.5" thickBot="1" x14ac:dyDescent="0.25">
      <c r="A70" s="38" t="s">
        <v>201</v>
      </c>
      <c r="B70" s="39">
        <v>480.08930129764002</v>
      </c>
      <c r="C70" s="40">
        <v>40.007441774802999</v>
      </c>
      <c r="D70" s="4">
        <v>39.28378</v>
      </c>
      <c r="E70" s="4">
        <v>42.680320000000002</v>
      </c>
      <c r="F70" s="4">
        <v>35.548960000000001</v>
      </c>
      <c r="G70" s="4">
        <v>42.89931</v>
      </c>
      <c r="H70" s="4">
        <v>38.852580000000003</v>
      </c>
      <c r="I70" s="4">
        <v>60.598880000000001</v>
      </c>
      <c r="J70" s="4">
        <v>48.891849999999998</v>
      </c>
      <c r="K70" s="4">
        <v>34.682290000000002</v>
      </c>
      <c r="L70" s="4">
        <v>320.059534198427</v>
      </c>
      <c r="M70" s="41">
        <v>343.43797000000001</v>
      </c>
      <c r="N70" s="4">
        <v>23.378435801573001</v>
      </c>
      <c r="O70" s="42">
        <v>0.71536268163299999</v>
      </c>
    </row>
    <row r="71" spans="1:15" ht="13.5" thickBot="1" x14ac:dyDescent="0.25">
      <c r="A71" s="52" t="s">
        <v>202</v>
      </c>
      <c r="B71" s="46">
        <v>480.08930129764002</v>
      </c>
      <c r="C71" s="47">
        <v>40.007441774802999</v>
      </c>
      <c r="D71" s="3">
        <v>39.28378</v>
      </c>
      <c r="E71" s="3">
        <v>42.680320000000002</v>
      </c>
      <c r="F71" s="3">
        <v>35.548960000000001</v>
      </c>
      <c r="G71" s="3">
        <v>42.89931</v>
      </c>
      <c r="H71" s="3">
        <v>38.852580000000003</v>
      </c>
      <c r="I71" s="3">
        <v>60.598880000000001</v>
      </c>
      <c r="J71" s="3">
        <v>48.891849999999998</v>
      </c>
      <c r="K71" s="3">
        <v>34.682290000000002</v>
      </c>
      <c r="L71" s="3">
        <v>320.059534198427</v>
      </c>
      <c r="M71" s="48">
        <v>343.43797000000001</v>
      </c>
      <c r="N71" s="3">
        <v>23.378435801573001</v>
      </c>
      <c r="O71" s="49">
        <v>0.71536268163299999</v>
      </c>
    </row>
    <row r="72" spans="1:15" ht="13.5" thickBot="1" x14ac:dyDescent="0.25">
      <c r="A72" s="54" t="s">
        <v>203</v>
      </c>
      <c r="B72" s="46">
        <v>480.08930129764002</v>
      </c>
      <c r="C72" s="47">
        <v>40.007441774802999</v>
      </c>
      <c r="D72" s="3">
        <v>39.28378</v>
      </c>
      <c r="E72" s="3">
        <v>42.680320000000002</v>
      </c>
      <c r="F72" s="3">
        <v>35.548960000000001</v>
      </c>
      <c r="G72" s="3">
        <v>42.89931</v>
      </c>
      <c r="H72" s="3">
        <v>38.852580000000003</v>
      </c>
      <c r="I72" s="3">
        <v>60.598880000000001</v>
      </c>
      <c r="J72" s="3">
        <v>48.891849999999998</v>
      </c>
      <c r="K72" s="3">
        <v>34.682290000000002</v>
      </c>
      <c r="L72" s="3">
        <v>320.059534198427</v>
      </c>
      <c r="M72" s="48">
        <v>343.43797000000001</v>
      </c>
      <c r="N72" s="3">
        <v>23.378435801573001</v>
      </c>
      <c r="O72" s="49">
        <v>0.71536268163299999</v>
      </c>
    </row>
    <row r="73" spans="1:15" ht="13.5" thickBot="1" x14ac:dyDescent="0.25">
      <c r="A73" s="45" t="s">
        <v>206</v>
      </c>
      <c r="B73" s="46">
        <v>0</v>
      </c>
      <c r="C73" s="47">
        <v>0</v>
      </c>
      <c r="D73" s="3">
        <v>0</v>
      </c>
      <c r="E73" s="3">
        <v>0</v>
      </c>
      <c r="F73" s="3">
        <v>0</v>
      </c>
      <c r="G73" s="3">
        <v>0</v>
      </c>
      <c r="H73" s="3">
        <v>0.99</v>
      </c>
      <c r="I73" s="3">
        <v>0</v>
      </c>
      <c r="J73" s="3">
        <v>0.99</v>
      </c>
      <c r="K73" s="3">
        <v>0</v>
      </c>
      <c r="L73" s="3">
        <v>0</v>
      </c>
      <c r="M73" s="48">
        <v>1.98</v>
      </c>
      <c r="N73" s="3">
        <v>1.98</v>
      </c>
      <c r="O73" s="55" t="s">
        <v>90</v>
      </c>
    </row>
    <row r="74" spans="1:15" ht="13.5" thickBot="1" x14ac:dyDescent="0.25">
      <c r="A74" s="50" t="s">
        <v>207</v>
      </c>
      <c r="B74" s="39">
        <v>0</v>
      </c>
      <c r="C74" s="40">
        <v>0</v>
      </c>
      <c r="D74" s="4">
        <v>0</v>
      </c>
      <c r="E74" s="4">
        <v>0</v>
      </c>
      <c r="F74" s="4">
        <v>0</v>
      </c>
      <c r="G74" s="4">
        <v>0</v>
      </c>
      <c r="H74" s="4">
        <v>0.99</v>
      </c>
      <c r="I74" s="4">
        <v>0</v>
      </c>
      <c r="J74" s="4">
        <v>0.99</v>
      </c>
      <c r="K74" s="4">
        <v>0</v>
      </c>
      <c r="L74" s="4">
        <v>0</v>
      </c>
      <c r="M74" s="41">
        <v>1.98</v>
      </c>
      <c r="N74" s="4">
        <v>1.98</v>
      </c>
      <c r="O74" s="51" t="s">
        <v>90</v>
      </c>
    </row>
    <row r="75" spans="1:15" ht="13.5" thickBot="1" x14ac:dyDescent="0.25">
      <c r="A75" s="45" t="s">
        <v>216</v>
      </c>
      <c r="B75" s="46">
        <v>197.622626222962</v>
      </c>
      <c r="C75" s="47">
        <v>16.468552185246001</v>
      </c>
      <c r="D75" s="3">
        <v>17.430700000000002</v>
      </c>
      <c r="E75" s="3">
        <v>14.16877</v>
      </c>
      <c r="F75" s="3">
        <v>11.226000000000001</v>
      </c>
      <c r="G75" s="3">
        <v>10.31528</v>
      </c>
      <c r="H75" s="3">
        <v>12.49226</v>
      </c>
      <c r="I75" s="3">
        <v>29.443359999999998</v>
      </c>
      <c r="J75" s="3">
        <v>11.902430000000001</v>
      </c>
      <c r="K75" s="3">
        <v>9.3968500000000006</v>
      </c>
      <c r="L75" s="3">
        <v>131.748417481974</v>
      </c>
      <c r="M75" s="48">
        <v>116.37564999999999</v>
      </c>
      <c r="N75" s="3">
        <v>-15.372767481974</v>
      </c>
      <c r="O75" s="49">
        <v>0.58887816756699995</v>
      </c>
    </row>
    <row r="76" spans="1:15" ht="13.5" thickBot="1" x14ac:dyDescent="0.25">
      <c r="A76" s="50" t="s">
        <v>217</v>
      </c>
      <c r="B76" s="39">
        <v>197.622626222962</v>
      </c>
      <c r="C76" s="40">
        <v>16.468552185246001</v>
      </c>
      <c r="D76" s="4">
        <v>17.430700000000002</v>
      </c>
      <c r="E76" s="4">
        <v>14.16877</v>
      </c>
      <c r="F76" s="4">
        <v>11.226000000000001</v>
      </c>
      <c r="G76" s="4">
        <v>10.31528</v>
      </c>
      <c r="H76" s="4">
        <v>12.49226</v>
      </c>
      <c r="I76" s="4">
        <v>29.443359999999998</v>
      </c>
      <c r="J76" s="4">
        <v>11.902430000000001</v>
      </c>
      <c r="K76" s="4">
        <v>9.3968500000000006</v>
      </c>
      <c r="L76" s="4">
        <v>131.748417481974</v>
      </c>
      <c r="M76" s="41">
        <v>116.37564999999999</v>
      </c>
      <c r="N76" s="4">
        <v>-15.372767481974</v>
      </c>
      <c r="O76" s="42">
        <v>0.58887816756699995</v>
      </c>
    </row>
    <row r="77" spans="1:15" ht="13.5" thickBot="1" x14ac:dyDescent="0.25">
      <c r="A77" s="45" t="s">
        <v>220</v>
      </c>
      <c r="B77" s="46">
        <v>282.46667507467799</v>
      </c>
      <c r="C77" s="47">
        <v>23.538889589556</v>
      </c>
      <c r="D77" s="3">
        <v>21.853079999999999</v>
      </c>
      <c r="E77" s="3">
        <v>28.51155</v>
      </c>
      <c r="F77" s="3">
        <v>24.322959999999998</v>
      </c>
      <c r="G77" s="3">
        <v>32.584029999999998</v>
      </c>
      <c r="H77" s="3">
        <v>25.37032</v>
      </c>
      <c r="I77" s="3">
        <v>31.155519999999999</v>
      </c>
      <c r="J77" s="3">
        <v>35.999420000000001</v>
      </c>
      <c r="K77" s="3">
        <v>25.285440000000001</v>
      </c>
      <c r="L77" s="3">
        <v>188.31111671645201</v>
      </c>
      <c r="M77" s="48">
        <v>225.08232000000001</v>
      </c>
      <c r="N77" s="3">
        <v>36.771203283547003</v>
      </c>
      <c r="O77" s="49">
        <v>0.79684557458100003</v>
      </c>
    </row>
    <row r="78" spans="1:15" ht="13.5" thickBot="1" x14ac:dyDescent="0.25">
      <c r="A78" s="50" t="s">
        <v>221</v>
      </c>
      <c r="B78" s="39">
        <v>282.46667507467799</v>
      </c>
      <c r="C78" s="40">
        <v>23.538889589556</v>
      </c>
      <c r="D78" s="4">
        <v>21.853079999999999</v>
      </c>
      <c r="E78" s="4">
        <v>28.51155</v>
      </c>
      <c r="F78" s="4">
        <v>24.322959999999998</v>
      </c>
      <c r="G78" s="4">
        <v>32.584029999999998</v>
      </c>
      <c r="H78" s="4">
        <v>25.37032</v>
      </c>
      <c r="I78" s="4">
        <v>31.155519999999999</v>
      </c>
      <c r="J78" s="4">
        <v>35.999420000000001</v>
      </c>
      <c r="K78" s="4">
        <v>25.285440000000001</v>
      </c>
      <c r="L78" s="4">
        <v>188.31111671645201</v>
      </c>
      <c r="M78" s="41">
        <v>225.08232000000001</v>
      </c>
      <c r="N78" s="4">
        <v>36.771203283547003</v>
      </c>
      <c r="O78" s="42">
        <v>0.79684557458100003</v>
      </c>
    </row>
    <row r="79" spans="1:15" ht="13.5" thickBot="1" x14ac:dyDescent="0.25">
      <c r="A79" s="56"/>
      <c r="B79" s="39">
        <v>-3717.6188631008299</v>
      </c>
      <c r="C79" s="40">
        <v>-309.80157192506903</v>
      </c>
      <c r="D79" s="4">
        <v>-301.957120000001</v>
      </c>
      <c r="E79" s="4">
        <v>-309.20949000000002</v>
      </c>
      <c r="F79" s="4">
        <v>-296.72702999999899</v>
      </c>
      <c r="G79" s="4">
        <v>-295.45902999999902</v>
      </c>
      <c r="H79" s="4">
        <v>-311.22568999999999</v>
      </c>
      <c r="I79" s="4">
        <v>-326.22121999999899</v>
      </c>
      <c r="J79" s="4">
        <v>-445.97368999999998</v>
      </c>
      <c r="K79" s="4">
        <v>-319.09039000000098</v>
      </c>
      <c r="L79" s="4">
        <v>-2478.4125754005499</v>
      </c>
      <c r="M79" s="41">
        <v>-2605.86366</v>
      </c>
      <c r="N79" s="4">
        <v>-127.45108459944601</v>
      </c>
      <c r="O79" s="42">
        <v>0.70094965513100005</v>
      </c>
    </row>
    <row r="80" spans="1:15" ht="13.5" thickBot="1" x14ac:dyDescent="0.25">
      <c r="A80" s="57" t="s">
        <v>222</v>
      </c>
      <c r="B80" s="58">
        <v>-3717.6188631008299</v>
      </c>
      <c r="C80" s="59">
        <v>-309.80157192506903</v>
      </c>
      <c r="D80" s="60">
        <v>-301.957120000001</v>
      </c>
      <c r="E80" s="60">
        <v>-309.20949000000002</v>
      </c>
      <c r="F80" s="60">
        <v>-296.72702999999899</v>
      </c>
      <c r="G80" s="60">
        <v>-295.45902999999902</v>
      </c>
      <c r="H80" s="60">
        <v>-311.22568999999999</v>
      </c>
      <c r="I80" s="60">
        <v>-326.22121999999899</v>
      </c>
      <c r="J80" s="60">
        <v>-445.97368999999998</v>
      </c>
      <c r="K80" s="60">
        <v>-319.09039000000098</v>
      </c>
      <c r="L80" s="61">
        <v>-2478.4125754005499</v>
      </c>
      <c r="M80" s="62">
        <v>-2605.86366</v>
      </c>
      <c r="N80" s="61">
        <v>-127.45108459944601</v>
      </c>
      <c r="O80" s="63">
        <v>0.70094965513100005</v>
      </c>
    </row>
    <row r="81" spans="1:15" x14ac:dyDescent="0.2">
      <c r="A81" s="269">
        <v>43725</v>
      </c>
      <c r="B81" s="270"/>
      <c r="C81" s="270"/>
      <c r="D81" s="270"/>
      <c r="E81" s="270"/>
      <c r="F81" s="271">
        <v>1</v>
      </c>
      <c r="G81" s="270"/>
      <c r="H81" s="270"/>
      <c r="I81" s="270"/>
      <c r="J81" s="270"/>
      <c r="K81" s="272">
        <v>0.47239583000000002</v>
      </c>
      <c r="L81" s="270"/>
      <c r="M81" s="270"/>
      <c r="N81" s="270"/>
      <c r="O81" s="270"/>
    </row>
  </sheetData>
  <mergeCells count="12">
    <mergeCell ref="A81:E81"/>
    <mergeCell ref="F81:J81"/>
    <mergeCell ref="K81:O81"/>
    <mergeCell ref="A1:O1"/>
    <mergeCell ref="A2:O2"/>
    <mergeCell ref="A3:A4"/>
    <mergeCell ref="B3:B4"/>
    <mergeCell ref="C3:C4"/>
    <mergeCell ref="L3:L4"/>
    <mergeCell ref="M3:M4"/>
    <mergeCell ref="N3:N4"/>
    <mergeCell ref="O3:O4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145"/>
  <sheetViews>
    <sheetView topLeftCell="A100" workbookViewId="0">
      <selection activeCell="Q145" sqref="Q145"/>
    </sheetView>
  </sheetViews>
  <sheetFormatPr defaultRowHeight="12.75" x14ac:dyDescent="0.2"/>
  <cols>
    <col min="1" max="1" width="16.7109375" customWidth="1"/>
  </cols>
  <sheetData>
    <row r="1" spans="1:5" ht="15" x14ac:dyDescent="0.2">
      <c r="A1" s="190" t="s">
        <v>377</v>
      </c>
      <c r="B1" s="191" t="s">
        <v>362</v>
      </c>
      <c r="C1" s="191" t="s">
        <v>363</v>
      </c>
      <c r="D1" s="191" t="s">
        <v>364</v>
      </c>
      <c r="E1" s="191" t="s">
        <v>375</v>
      </c>
    </row>
    <row r="2" spans="1:5" ht="15" x14ac:dyDescent="0.2">
      <c r="A2" s="188">
        <v>201322</v>
      </c>
      <c r="B2" s="130">
        <v>1</v>
      </c>
      <c r="C2" s="130">
        <v>2018</v>
      </c>
      <c r="D2" s="193">
        <v>3011</v>
      </c>
      <c r="E2" s="190" t="s">
        <v>365</v>
      </c>
    </row>
    <row r="3" spans="1:5" ht="15" x14ac:dyDescent="0.2">
      <c r="A3" s="188">
        <v>168093</v>
      </c>
      <c r="B3" s="130">
        <v>2</v>
      </c>
      <c r="C3" s="130">
        <v>2018</v>
      </c>
      <c r="D3" s="193">
        <v>3011</v>
      </c>
      <c r="E3" s="190" t="s">
        <v>365</v>
      </c>
    </row>
    <row r="4" spans="1:5" ht="15" x14ac:dyDescent="0.2">
      <c r="A4" s="188">
        <v>202039</v>
      </c>
      <c r="B4" s="130">
        <v>3</v>
      </c>
      <c r="C4" s="130">
        <v>2018</v>
      </c>
      <c r="D4" s="193">
        <v>3011</v>
      </c>
      <c r="E4" s="190" t="s">
        <v>365</v>
      </c>
    </row>
    <row r="5" spans="1:5" ht="15" x14ac:dyDescent="0.2">
      <c r="A5" s="188">
        <v>144079</v>
      </c>
      <c r="B5" s="130">
        <v>4</v>
      </c>
      <c r="C5" s="130">
        <v>2018</v>
      </c>
      <c r="D5" s="193">
        <v>3011</v>
      </c>
      <c r="E5" s="190" t="s">
        <v>365</v>
      </c>
    </row>
    <row r="6" spans="1:5" ht="15" x14ac:dyDescent="0.2">
      <c r="A6" s="130">
        <v>191375</v>
      </c>
      <c r="B6" s="130">
        <v>5</v>
      </c>
      <c r="C6" s="130">
        <v>2018</v>
      </c>
      <c r="D6" s="193">
        <v>3011</v>
      </c>
      <c r="E6" s="190" t="s">
        <v>365</v>
      </c>
    </row>
    <row r="7" spans="1:5" ht="15" x14ac:dyDescent="0.2">
      <c r="A7" s="130">
        <v>229182</v>
      </c>
      <c r="B7" s="130">
        <v>6</v>
      </c>
      <c r="C7" s="130">
        <v>2018</v>
      </c>
      <c r="D7" s="193">
        <v>3011</v>
      </c>
      <c r="E7" s="190" t="s">
        <v>365</v>
      </c>
    </row>
    <row r="8" spans="1:5" ht="15" x14ac:dyDescent="0.2">
      <c r="A8" s="130">
        <v>162016</v>
      </c>
      <c r="B8" s="130">
        <v>7</v>
      </c>
      <c r="C8" s="130">
        <v>2018</v>
      </c>
      <c r="D8" s="193">
        <v>3011</v>
      </c>
      <c r="E8" s="190" t="s">
        <v>365</v>
      </c>
    </row>
    <row r="9" spans="1:5" ht="15" x14ac:dyDescent="0.2">
      <c r="A9" s="130">
        <v>97013</v>
      </c>
      <c r="B9" s="130">
        <v>8</v>
      </c>
      <c r="C9" s="130">
        <v>2018</v>
      </c>
      <c r="D9" s="193">
        <v>3011</v>
      </c>
      <c r="E9" s="190" t="s">
        <v>365</v>
      </c>
    </row>
    <row r="10" spans="1:5" ht="15" x14ac:dyDescent="0.2">
      <c r="A10" s="130">
        <v>173033</v>
      </c>
      <c r="B10" s="130">
        <v>9</v>
      </c>
      <c r="C10" s="130">
        <v>2018</v>
      </c>
      <c r="D10" s="193">
        <v>3011</v>
      </c>
      <c r="E10" s="190" t="s">
        <v>365</v>
      </c>
    </row>
    <row r="11" spans="1:5" ht="15" x14ac:dyDescent="0.2">
      <c r="A11" s="130">
        <v>124166</v>
      </c>
      <c r="B11" s="130">
        <v>10</v>
      </c>
      <c r="C11" s="130">
        <v>2018</v>
      </c>
      <c r="D11" s="193">
        <v>3011</v>
      </c>
      <c r="E11" s="190" t="s">
        <v>365</v>
      </c>
    </row>
    <row r="12" spans="1:5" ht="15" x14ac:dyDescent="0.2">
      <c r="A12" s="130">
        <v>161233</v>
      </c>
      <c r="B12" s="130">
        <v>11</v>
      </c>
      <c r="C12" s="130">
        <v>2018</v>
      </c>
      <c r="D12" s="193">
        <v>3011</v>
      </c>
      <c r="E12" s="190" t="s">
        <v>365</v>
      </c>
    </row>
    <row r="13" spans="1:5" ht="15" x14ac:dyDescent="0.2">
      <c r="A13" s="130">
        <v>108511</v>
      </c>
      <c r="B13" s="130">
        <v>12</v>
      </c>
      <c r="C13" s="130">
        <v>2018</v>
      </c>
      <c r="D13" s="193">
        <v>3011</v>
      </c>
      <c r="E13" s="190" t="s">
        <v>365</v>
      </c>
    </row>
    <row r="14" spans="1:5" ht="15" x14ac:dyDescent="0.2">
      <c r="A14" s="130">
        <v>136475</v>
      </c>
      <c r="B14" s="130">
        <v>1</v>
      </c>
      <c r="C14" s="130">
        <v>2019</v>
      </c>
      <c r="D14" s="193">
        <v>3011</v>
      </c>
      <c r="E14" s="190" t="s">
        <v>365</v>
      </c>
    </row>
    <row r="15" spans="1:5" ht="15" x14ac:dyDescent="0.2">
      <c r="A15" s="130">
        <v>104728</v>
      </c>
      <c r="B15" s="130">
        <v>2</v>
      </c>
      <c r="C15" s="130">
        <v>2019</v>
      </c>
      <c r="D15" s="193">
        <v>3011</v>
      </c>
      <c r="E15" s="190" t="s">
        <v>365</v>
      </c>
    </row>
    <row r="16" spans="1:5" ht="15" x14ac:dyDescent="0.2">
      <c r="A16" s="130">
        <v>96962</v>
      </c>
      <c r="B16" s="130">
        <v>3</v>
      </c>
      <c r="C16" s="130">
        <v>2019</v>
      </c>
      <c r="D16" s="193">
        <v>3011</v>
      </c>
      <c r="E16" s="190" t="s">
        <v>365</v>
      </c>
    </row>
    <row r="17" spans="1:5" ht="15" x14ac:dyDescent="0.2">
      <c r="A17" s="130">
        <v>152520</v>
      </c>
      <c r="B17" s="130">
        <v>4</v>
      </c>
      <c r="C17" s="130">
        <v>2019</v>
      </c>
      <c r="D17" s="193">
        <v>3011</v>
      </c>
      <c r="E17" s="190" t="s">
        <v>365</v>
      </c>
    </row>
    <row r="18" spans="1:5" x14ac:dyDescent="0.2">
      <c r="A18" s="130">
        <v>69375</v>
      </c>
      <c r="B18" s="130">
        <v>1</v>
      </c>
      <c r="C18" s="130">
        <v>2018</v>
      </c>
      <c r="D18" s="193">
        <v>3011</v>
      </c>
      <c r="E18" s="194" t="s">
        <v>376</v>
      </c>
    </row>
    <row r="19" spans="1:5" x14ac:dyDescent="0.2">
      <c r="A19" s="130">
        <v>69231</v>
      </c>
      <c r="B19" s="130">
        <v>2</v>
      </c>
      <c r="C19" s="130">
        <v>2018</v>
      </c>
      <c r="D19" s="193">
        <v>3011</v>
      </c>
      <c r="E19" s="194" t="s">
        <v>376</v>
      </c>
    </row>
    <row r="20" spans="1:5" x14ac:dyDescent="0.2">
      <c r="A20" s="130">
        <v>90434</v>
      </c>
      <c r="B20" s="130">
        <v>3</v>
      </c>
      <c r="C20" s="130">
        <v>2018</v>
      </c>
      <c r="D20" s="193">
        <v>3011</v>
      </c>
      <c r="E20" s="194" t="s">
        <v>376</v>
      </c>
    </row>
    <row r="21" spans="1:5" x14ac:dyDescent="0.2">
      <c r="A21" s="130">
        <v>103538</v>
      </c>
      <c r="B21" s="130">
        <v>4</v>
      </c>
      <c r="C21" s="130">
        <v>2018</v>
      </c>
      <c r="D21" s="193">
        <v>3011</v>
      </c>
      <c r="E21" s="194" t="s">
        <v>376</v>
      </c>
    </row>
    <row r="22" spans="1:5" x14ac:dyDescent="0.2">
      <c r="A22" s="130">
        <v>91605</v>
      </c>
      <c r="B22" s="130">
        <v>5</v>
      </c>
      <c r="C22" s="130">
        <v>2018</v>
      </c>
      <c r="D22" s="193">
        <v>3011</v>
      </c>
      <c r="E22" s="194" t="s">
        <v>376</v>
      </c>
    </row>
    <row r="23" spans="1:5" x14ac:dyDescent="0.2">
      <c r="A23" s="130">
        <v>84758</v>
      </c>
      <c r="B23" s="130">
        <v>6</v>
      </c>
      <c r="C23" s="130">
        <v>2018</v>
      </c>
      <c r="D23" s="193">
        <v>3011</v>
      </c>
      <c r="E23" s="194" t="s">
        <v>376</v>
      </c>
    </row>
    <row r="24" spans="1:5" x14ac:dyDescent="0.2">
      <c r="A24" s="130">
        <v>92835</v>
      </c>
      <c r="B24" s="130">
        <v>7</v>
      </c>
      <c r="C24" s="130">
        <v>2018</v>
      </c>
      <c r="D24" s="193">
        <v>3011</v>
      </c>
      <c r="E24" s="194" t="s">
        <v>376</v>
      </c>
    </row>
    <row r="25" spans="1:5" x14ac:dyDescent="0.2">
      <c r="A25" s="130">
        <v>81910</v>
      </c>
      <c r="B25" s="130">
        <v>8</v>
      </c>
      <c r="C25" s="130">
        <v>2018</v>
      </c>
      <c r="D25" s="193">
        <v>3011</v>
      </c>
      <c r="E25" s="194" t="s">
        <v>376</v>
      </c>
    </row>
    <row r="26" spans="1:5" x14ac:dyDescent="0.2">
      <c r="A26" s="130">
        <v>43386</v>
      </c>
      <c r="B26" s="130">
        <v>9</v>
      </c>
      <c r="C26" s="130">
        <v>2018</v>
      </c>
      <c r="D26" s="193">
        <v>3011</v>
      </c>
      <c r="E26" s="194" t="s">
        <v>376</v>
      </c>
    </row>
    <row r="27" spans="1:5" x14ac:dyDescent="0.2">
      <c r="A27" s="130">
        <v>70400</v>
      </c>
      <c r="B27" s="130">
        <v>10</v>
      </c>
      <c r="C27" s="130">
        <v>2018</v>
      </c>
      <c r="D27" s="193">
        <v>3011</v>
      </c>
      <c r="E27" s="194" t="s">
        <v>376</v>
      </c>
    </row>
    <row r="28" spans="1:5" x14ac:dyDescent="0.2">
      <c r="A28" s="130">
        <v>53284</v>
      </c>
      <c r="B28" s="130">
        <v>11</v>
      </c>
      <c r="C28" s="130">
        <v>2018</v>
      </c>
      <c r="D28" s="193">
        <v>3011</v>
      </c>
      <c r="E28" s="194" t="s">
        <v>376</v>
      </c>
    </row>
    <row r="29" spans="1:5" x14ac:dyDescent="0.2">
      <c r="A29" s="130">
        <v>52458</v>
      </c>
      <c r="B29" s="130">
        <v>12</v>
      </c>
      <c r="C29" s="130">
        <v>2018</v>
      </c>
      <c r="D29" s="193">
        <v>3011</v>
      </c>
      <c r="E29" s="194" t="s">
        <v>376</v>
      </c>
    </row>
    <row r="30" spans="1:5" x14ac:dyDescent="0.2">
      <c r="A30" s="130">
        <v>74441</v>
      </c>
      <c r="B30" s="130">
        <v>1</v>
      </c>
      <c r="C30" s="130">
        <v>2019</v>
      </c>
      <c r="D30" s="193">
        <v>3011</v>
      </c>
      <c r="E30" s="194" t="s">
        <v>376</v>
      </c>
    </row>
    <row r="31" spans="1:5" x14ac:dyDescent="0.2">
      <c r="A31" s="130">
        <v>30495</v>
      </c>
      <c r="B31" s="130">
        <v>2</v>
      </c>
      <c r="C31" s="130">
        <v>2019</v>
      </c>
      <c r="D31" s="193">
        <v>3011</v>
      </c>
      <c r="E31" s="194" t="s">
        <v>376</v>
      </c>
    </row>
    <row r="32" spans="1:5" x14ac:dyDescent="0.2">
      <c r="A32" s="130">
        <v>45664</v>
      </c>
      <c r="B32" s="130">
        <v>3</v>
      </c>
      <c r="C32" s="130">
        <v>2019</v>
      </c>
      <c r="D32" s="193">
        <v>3011</v>
      </c>
      <c r="E32" s="194" t="s">
        <v>376</v>
      </c>
    </row>
    <row r="33" spans="1:5" x14ac:dyDescent="0.2">
      <c r="A33" s="130">
        <v>76827</v>
      </c>
      <c r="B33" s="130">
        <v>4</v>
      </c>
      <c r="C33" s="130">
        <v>2019</v>
      </c>
      <c r="D33" s="193">
        <v>3011</v>
      </c>
      <c r="E33" s="194" t="s">
        <v>376</v>
      </c>
    </row>
    <row r="34" spans="1:5" x14ac:dyDescent="0.2">
      <c r="A34" s="130">
        <v>2037871</v>
      </c>
      <c r="B34" s="130">
        <v>1</v>
      </c>
      <c r="C34" s="130">
        <v>2018</v>
      </c>
      <c r="D34" s="193">
        <v>3011</v>
      </c>
      <c r="E34" s="130" t="s">
        <v>369</v>
      </c>
    </row>
    <row r="35" spans="1:5" x14ac:dyDescent="0.2">
      <c r="A35" s="130">
        <v>2008514</v>
      </c>
      <c r="B35" s="130">
        <v>2</v>
      </c>
      <c r="C35" s="130">
        <v>2018</v>
      </c>
      <c r="D35" s="193">
        <v>3011</v>
      </c>
      <c r="E35" s="130" t="s">
        <v>369</v>
      </c>
    </row>
    <row r="36" spans="1:5" x14ac:dyDescent="0.2">
      <c r="A36" s="130">
        <v>2199293</v>
      </c>
      <c r="B36" s="130">
        <v>3</v>
      </c>
      <c r="C36" s="130">
        <v>2018</v>
      </c>
      <c r="D36" s="193">
        <v>3011</v>
      </c>
      <c r="E36" s="130" t="s">
        <v>369</v>
      </c>
    </row>
    <row r="37" spans="1:5" x14ac:dyDescent="0.2">
      <c r="A37" s="130">
        <v>2042044</v>
      </c>
      <c r="B37" s="130">
        <v>4</v>
      </c>
      <c r="C37" s="130">
        <v>2018</v>
      </c>
      <c r="D37" s="193">
        <v>3011</v>
      </c>
      <c r="E37" s="130" t="s">
        <v>369</v>
      </c>
    </row>
    <row r="38" spans="1:5" x14ac:dyDescent="0.2">
      <c r="A38" s="130">
        <v>2023629</v>
      </c>
      <c r="B38" s="130">
        <v>5</v>
      </c>
      <c r="C38" s="130">
        <v>2018</v>
      </c>
      <c r="D38" s="193">
        <v>3011</v>
      </c>
      <c r="E38" s="130" t="s">
        <v>369</v>
      </c>
    </row>
    <row r="39" spans="1:5" x14ac:dyDescent="0.2">
      <c r="A39" s="130">
        <v>2069448</v>
      </c>
      <c r="B39" s="130">
        <v>6</v>
      </c>
      <c r="C39" s="130">
        <v>2018</v>
      </c>
      <c r="D39" s="193">
        <v>3011</v>
      </c>
      <c r="E39" s="130" t="s">
        <v>369</v>
      </c>
    </row>
    <row r="40" spans="1:5" x14ac:dyDescent="0.2">
      <c r="A40" s="130">
        <v>2627025</v>
      </c>
      <c r="B40" s="130">
        <v>7</v>
      </c>
      <c r="C40" s="130">
        <v>2018</v>
      </c>
      <c r="D40" s="193">
        <v>3011</v>
      </c>
      <c r="E40" s="130" t="s">
        <v>369</v>
      </c>
    </row>
    <row r="41" spans="1:5" x14ac:dyDescent="0.2">
      <c r="A41" s="130">
        <v>2118759</v>
      </c>
      <c r="B41" s="130">
        <v>8</v>
      </c>
      <c r="C41" s="130">
        <v>2018</v>
      </c>
      <c r="D41" s="193">
        <v>3011</v>
      </c>
      <c r="E41" s="130" t="s">
        <v>369</v>
      </c>
    </row>
    <row r="42" spans="1:5" x14ac:dyDescent="0.2">
      <c r="A42" s="130">
        <v>1472191</v>
      </c>
      <c r="B42" s="130">
        <v>9</v>
      </c>
      <c r="C42" s="130">
        <v>2018</v>
      </c>
      <c r="D42" s="193">
        <v>3011</v>
      </c>
      <c r="E42" s="130" t="s">
        <v>369</v>
      </c>
    </row>
    <row r="43" spans="1:5" x14ac:dyDescent="0.2">
      <c r="A43" s="130">
        <v>1522200</v>
      </c>
      <c r="B43" s="130">
        <v>10</v>
      </c>
      <c r="C43" s="130">
        <v>2018</v>
      </c>
      <c r="D43" s="193">
        <v>3011</v>
      </c>
      <c r="E43" s="130" t="s">
        <v>369</v>
      </c>
    </row>
    <row r="44" spans="1:5" x14ac:dyDescent="0.2">
      <c r="A44" s="130">
        <v>1831148</v>
      </c>
      <c r="B44" s="130">
        <v>11</v>
      </c>
      <c r="C44" s="130">
        <v>2018</v>
      </c>
      <c r="D44" s="193">
        <v>3011</v>
      </c>
      <c r="E44" s="130" t="s">
        <v>369</v>
      </c>
    </row>
    <row r="45" spans="1:5" x14ac:dyDescent="0.2">
      <c r="A45" s="130">
        <v>1810795</v>
      </c>
      <c r="B45" s="130">
        <v>12</v>
      </c>
      <c r="C45" s="130">
        <v>2018</v>
      </c>
      <c r="D45" s="193">
        <v>3011</v>
      </c>
      <c r="E45" s="130" t="s">
        <v>369</v>
      </c>
    </row>
    <row r="46" spans="1:5" x14ac:dyDescent="0.2">
      <c r="A46" s="130">
        <v>1481574</v>
      </c>
      <c r="B46" s="130">
        <v>1</v>
      </c>
      <c r="C46" s="130">
        <v>2019</v>
      </c>
      <c r="D46" s="193">
        <v>3011</v>
      </c>
      <c r="E46" s="130" t="s">
        <v>369</v>
      </c>
    </row>
    <row r="47" spans="1:5" x14ac:dyDescent="0.2">
      <c r="A47" s="130">
        <v>1458913</v>
      </c>
      <c r="B47" s="130">
        <v>2</v>
      </c>
      <c r="C47" s="130">
        <v>2019</v>
      </c>
      <c r="D47" s="193">
        <v>3011</v>
      </c>
      <c r="E47" s="130" t="s">
        <v>369</v>
      </c>
    </row>
    <row r="48" spans="1:5" x14ac:dyDescent="0.2">
      <c r="A48" s="130">
        <v>1468286</v>
      </c>
      <c r="B48" s="130">
        <v>3</v>
      </c>
      <c r="C48" s="130">
        <v>2019</v>
      </c>
      <c r="D48" s="193">
        <v>3011</v>
      </c>
      <c r="E48" s="130" t="s">
        <v>369</v>
      </c>
    </row>
    <row r="49" spans="1:5" x14ac:dyDescent="0.2">
      <c r="A49" s="130">
        <v>1465599</v>
      </c>
      <c r="B49" s="130">
        <v>4</v>
      </c>
      <c r="C49" s="130">
        <v>2019</v>
      </c>
      <c r="D49" s="193">
        <v>3011</v>
      </c>
      <c r="E49" s="130" t="s">
        <v>369</v>
      </c>
    </row>
    <row r="50" spans="1:5" x14ac:dyDescent="0.2">
      <c r="A50" s="130">
        <v>536113</v>
      </c>
      <c r="B50" s="130">
        <v>1</v>
      </c>
      <c r="C50" s="130">
        <v>2018</v>
      </c>
      <c r="D50" s="193">
        <v>3011</v>
      </c>
      <c r="E50" s="130" t="s">
        <v>368</v>
      </c>
    </row>
    <row r="51" spans="1:5" x14ac:dyDescent="0.2">
      <c r="A51" s="130">
        <v>549802</v>
      </c>
      <c r="B51" s="130">
        <v>2</v>
      </c>
      <c r="C51" s="130">
        <v>2018</v>
      </c>
      <c r="D51" s="193">
        <v>3011</v>
      </c>
      <c r="E51" s="130" t="s">
        <v>368</v>
      </c>
    </row>
    <row r="52" spans="1:5" x14ac:dyDescent="0.2">
      <c r="A52" s="130">
        <v>621628</v>
      </c>
      <c r="B52" s="130">
        <v>3</v>
      </c>
      <c r="C52" s="130">
        <v>2018</v>
      </c>
      <c r="D52" s="193">
        <v>3011</v>
      </c>
      <c r="E52" s="130" t="s">
        <v>368</v>
      </c>
    </row>
    <row r="53" spans="1:5" x14ac:dyDescent="0.2">
      <c r="A53" s="130">
        <v>557738</v>
      </c>
      <c r="B53" s="130">
        <v>4</v>
      </c>
      <c r="C53" s="130">
        <v>2018</v>
      </c>
      <c r="D53" s="193">
        <v>3011</v>
      </c>
      <c r="E53" s="130" t="s">
        <v>368</v>
      </c>
    </row>
    <row r="54" spans="1:5" x14ac:dyDescent="0.2">
      <c r="A54" s="130">
        <v>556919</v>
      </c>
      <c r="B54" s="130">
        <v>5</v>
      </c>
      <c r="C54" s="130">
        <v>2018</v>
      </c>
      <c r="D54" s="193">
        <v>3011</v>
      </c>
      <c r="E54" s="130" t="s">
        <v>368</v>
      </c>
    </row>
    <row r="55" spans="1:5" x14ac:dyDescent="0.2">
      <c r="A55" s="130">
        <v>556856</v>
      </c>
      <c r="B55" s="130">
        <v>6</v>
      </c>
      <c r="C55" s="130">
        <v>2018</v>
      </c>
      <c r="D55" s="193">
        <v>3011</v>
      </c>
      <c r="E55" s="130" t="s">
        <v>368</v>
      </c>
    </row>
    <row r="56" spans="1:5" x14ac:dyDescent="0.2">
      <c r="A56" s="130">
        <v>564281</v>
      </c>
      <c r="B56" s="130">
        <v>7</v>
      </c>
      <c r="C56" s="130">
        <v>2018</v>
      </c>
      <c r="D56" s="193">
        <v>3011</v>
      </c>
      <c r="E56" s="130" t="s">
        <v>368</v>
      </c>
    </row>
    <row r="57" spans="1:5" x14ac:dyDescent="0.2">
      <c r="A57" s="130">
        <v>630080</v>
      </c>
      <c r="B57" s="130">
        <v>8</v>
      </c>
      <c r="C57" s="130">
        <v>2018</v>
      </c>
      <c r="D57" s="193">
        <v>3011</v>
      </c>
      <c r="E57" s="130" t="s">
        <v>368</v>
      </c>
    </row>
    <row r="58" spans="1:5" x14ac:dyDescent="0.2">
      <c r="A58" s="130">
        <v>1231250</v>
      </c>
      <c r="B58" s="130">
        <v>9</v>
      </c>
      <c r="C58" s="130">
        <v>2018</v>
      </c>
      <c r="D58" s="193">
        <v>3011</v>
      </c>
      <c r="E58" s="130" t="s">
        <v>368</v>
      </c>
    </row>
    <row r="59" spans="1:5" x14ac:dyDescent="0.2">
      <c r="A59" s="130">
        <v>517988</v>
      </c>
      <c r="B59" s="130">
        <v>10</v>
      </c>
      <c r="C59" s="130">
        <v>2018</v>
      </c>
      <c r="D59" s="193">
        <v>3011</v>
      </c>
      <c r="E59" s="130" t="s">
        <v>368</v>
      </c>
    </row>
    <row r="60" spans="1:5" x14ac:dyDescent="0.2">
      <c r="A60" s="130">
        <v>680483</v>
      </c>
      <c r="B60" s="130">
        <v>11</v>
      </c>
      <c r="C60" s="130">
        <v>2018</v>
      </c>
      <c r="D60" s="193">
        <v>3011</v>
      </c>
      <c r="E60" s="130" t="s">
        <v>368</v>
      </c>
    </row>
    <row r="61" spans="1:5" x14ac:dyDescent="0.2">
      <c r="A61" s="130">
        <v>642193</v>
      </c>
      <c r="B61" s="130">
        <v>12</v>
      </c>
      <c r="C61" s="130">
        <v>2018</v>
      </c>
      <c r="D61" s="193">
        <v>3011</v>
      </c>
      <c r="E61" s="130" t="s">
        <v>368</v>
      </c>
    </row>
    <row r="62" spans="1:5" x14ac:dyDescent="0.2">
      <c r="A62" s="130">
        <v>504183</v>
      </c>
      <c r="B62" s="130">
        <v>1</v>
      </c>
      <c r="C62" s="130">
        <v>2019</v>
      </c>
      <c r="D62" s="193">
        <v>3011</v>
      </c>
      <c r="E62" s="130" t="s">
        <v>368</v>
      </c>
    </row>
    <row r="63" spans="1:5" x14ac:dyDescent="0.2">
      <c r="A63" s="130">
        <v>411157</v>
      </c>
      <c r="B63" s="130">
        <v>2</v>
      </c>
      <c r="C63" s="130">
        <v>2019</v>
      </c>
      <c r="D63" s="193">
        <v>3011</v>
      </c>
      <c r="E63" s="130" t="s">
        <v>368</v>
      </c>
    </row>
    <row r="64" spans="1:5" x14ac:dyDescent="0.2">
      <c r="A64" s="130">
        <v>753412</v>
      </c>
      <c r="B64" s="130">
        <v>3</v>
      </c>
      <c r="C64" s="130">
        <v>2019</v>
      </c>
      <c r="D64" s="193">
        <v>3011</v>
      </c>
      <c r="E64" s="130" t="s">
        <v>368</v>
      </c>
    </row>
    <row r="65" spans="1:5" x14ac:dyDescent="0.2">
      <c r="A65" s="130">
        <v>410648</v>
      </c>
      <c r="B65" s="130">
        <v>4</v>
      </c>
      <c r="C65" s="130">
        <v>2019</v>
      </c>
      <c r="D65" s="193">
        <v>3011</v>
      </c>
      <c r="E65" s="130" t="s">
        <v>368</v>
      </c>
    </row>
    <row r="66" spans="1:5" x14ac:dyDescent="0.2">
      <c r="A66" s="130">
        <v>207589</v>
      </c>
      <c r="B66" s="130">
        <v>1</v>
      </c>
      <c r="C66" s="130">
        <v>2018</v>
      </c>
      <c r="D66" s="193">
        <v>3011</v>
      </c>
      <c r="E66" s="130" t="s">
        <v>366</v>
      </c>
    </row>
    <row r="67" spans="1:5" x14ac:dyDescent="0.2">
      <c r="A67" s="130">
        <v>213054</v>
      </c>
      <c r="B67" s="130">
        <v>2</v>
      </c>
      <c r="C67" s="130">
        <v>2018</v>
      </c>
      <c r="D67" s="193">
        <v>3011</v>
      </c>
      <c r="E67" s="130" t="s">
        <v>366</v>
      </c>
    </row>
    <row r="68" spans="1:5" x14ac:dyDescent="0.2">
      <c r="A68" s="130">
        <v>227203</v>
      </c>
      <c r="B68" s="130">
        <v>3</v>
      </c>
      <c r="C68" s="130">
        <v>2018</v>
      </c>
      <c r="D68" s="193">
        <v>3011</v>
      </c>
      <c r="E68" s="130" t="s">
        <v>366</v>
      </c>
    </row>
    <row r="69" spans="1:5" x14ac:dyDescent="0.2">
      <c r="A69" s="130">
        <v>239812</v>
      </c>
      <c r="B69" s="130">
        <v>4</v>
      </c>
      <c r="C69" s="130">
        <v>2018</v>
      </c>
      <c r="D69" s="193">
        <v>3011</v>
      </c>
      <c r="E69" s="130" t="s">
        <v>366</v>
      </c>
    </row>
    <row r="70" spans="1:5" x14ac:dyDescent="0.2">
      <c r="A70" s="130">
        <v>192996</v>
      </c>
      <c r="B70" s="130">
        <v>5</v>
      </c>
      <c r="C70" s="130">
        <v>2018</v>
      </c>
      <c r="D70" s="193">
        <v>3011</v>
      </c>
      <c r="E70" s="130" t="s">
        <v>366</v>
      </c>
    </row>
    <row r="71" spans="1:5" x14ac:dyDescent="0.2">
      <c r="A71" s="130">
        <v>235608</v>
      </c>
      <c r="B71" s="130">
        <v>6</v>
      </c>
      <c r="C71" s="130">
        <v>2018</v>
      </c>
      <c r="D71" s="193">
        <v>3011</v>
      </c>
      <c r="E71" s="130" t="s">
        <v>366</v>
      </c>
    </row>
    <row r="72" spans="1:5" x14ac:dyDescent="0.2">
      <c r="A72" s="130">
        <v>275163</v>
      </c>
      <c r="B72" s="130">
        <v>7</v>
      </c>
      <c r="C72" s="130">
        <v>2018</v>
      </c>
      <c r="D72" s="193">
        <v>3011</v>
      </c>
      <c r="E72" s="130" t="s">
        <v>366</v>
      </c>
    </row>
    <row r="73" spans="1:5" x14ac:dyDescent="0.2">
      <c r="A73" s="130">
        <v>196430</v>
      </c>
      <c r="B73" s="130">
        <v>8</v>
      </c>
      <c r="C73" s="130">
        <v>2018</v>
      </c>
      <c r="D73" s="193">
        <v>3011</v>
      </c>
      <c r="E73" s="130" t="s">
        <v>366</v>
      </c>
    </row>
    <row r="74" spans="1:5" x14ac:dyDescent="0.2">
      <c r="A74" s="130">
        <v>146930</v>
      </c>
      <c r="B74" s="130">
        <v>9</v>
      </c>
      <c r="C74" s="130">
        <v>2018</v>
      </c>
      <c r="D74" s="193">
        <v>3011</v>
      </c>
      <c r="E74" s="130" t="s">
        <v>366</v>
      </c>
    </row>
    <row r="75" spans="1:5" x14ac:dyDescent="0.2">
      <c r="A75" s="130">
        <v>177720</v>
      </c>
      <c r="B75" s="130">
        <v>10</v>
      </c>
      <c r="C75" s="130">
        <v>2018</v>
      </c>
      <c r="D75" s="193">
        <v>3011</v>
      </c>
      <c r="E75" s="130" t="s">
        <v>366</v>
      </c>
    </row>
    <row r="76" spans="1:5" x14ac:dyDescent="0.2">
      <c r="A76" s="130">
        <v>156878</v>
      </c>
      <c r="B76" s="130">
        <v>11</v>
      </c>
      <c r="C76" s="130">
        <v>2018</v>
      </c>
      <c r="D76" s="193">
        <v>3011</v>
      </c>
      <c r="E76" s="130" t="s">
        <v>366</v>
      </c>
    </row>
    <row r="77" spans="1:5" x14ac:dyDescent="0.2">
      <c r="A77" s="130">
        <v>194874</v>
      </c>
      <c r="B77" s="130">
        <v>12</v>
      </c>
      <c r="C77" s="130">
        <v>2018</v>
      </c>
      <c r="D77" s="193">
        <v>3011</v>
      </c>
      <c r="E77" s="130" t="s">
        <v>366</v>
      </c>
    </row>
    <row r="78" spans="1:5" x14ac:dyDescent="0.2">
      <c r="A78" s="130">
        <v>133271</v>
      </c>
      <c r="B78" s="130">
        <v>1</v>
      </c>
      <c r="C78" s="130">
        <v>2019</v>
      </c>
      <c r="D78" s="193">
        <v>3011</v>
      </c>
      <c r="E78" s="130" t="s">
        <v>366</v>
      </c>
    </row>
    <row r="79" spans="1:5" x14ac:dyDescent="0.2">
      <c r="A79" s="130">
        <v>165982</v>
      </c>
      <c r="B79" s="130">
        <v>2</v>
      </c>
      <c r="C79" s="130">
        <v>2019</v>
      </c>
      <c r="D79" s="193">
        <v>3011</v>
      </c>
      <c r="E79" s="130" t="s">
        <v>366</v>
      </c>
    </row>
    <row r="80" spans="1:5" x14ac:dyDescent="0.2">
      <c r="A80" s="130">
        <v>146673</v>
      </c>
      <c r="B80" s="130">
        <v>3</v>
      </c>
      <c r="C80" s="130">
        <v>2019</v>
      </c>
      <c r="D80" s="193">
        <v>3011</v>
      </c>
      <c r="E80" s="130" t="s">
        <v>366</v>
      </c>
    </row>
    <row r="81" spans="1:5" x14ac:dyDescent="0.2">
      <c r="A81" s="130">
        <v>195974</v>
      </c>
      <c r="B81" s="130">
        <v>4</v>
      </c>
      <c r="C81" s="130">
        <v>2019</v>
      </c>
      <c r="D81" s="193">
        <v>3011</v>
      </c>
      <c r="E81" s="130" t="s">
        <v>366</v>
      </c>
    </row>
    <row r="82" spans="1:5" x14ac:dyDescent="0.2">
      <c r="A82" s="130">
        <v>195233</v>
      </c>
      <c r="B82" s="130">
        <v>1</v>
      </c>
      <c r="C82" s="130">
        <v>2018</v>
      </c>
      <c r="D82" s="193">
        <v>3011</v>
      </c>
      <c r="E82" s="130" t="s">
        <v>367</v>
      </c>
    </row>
    <row r="83" spans="1:5" x14ac:dyDescent="0.2">
      <c r="A83" s="130">
        <v>137043</v>
      </c>
      <c r="B83" s="130">
        <v>2</v>
      </c>
      <c r="C83" s="130">
        <v>2018</v>
      </c>
      <c r="D83" s="193">
        <v>3011</v>
      </c>
      <c r="E83" s="130" t="s">
        <v>367</v>
      </c>
    </row>
    <row r="84" spans="1:5" x14ac:dyDescent="0.2">
      <c r="A84" s="130">
        <v>181252</v>
      </c>
      <c r="B84" s="130">
        <v>3</v>
      </c>
      <c r="C84" s="130">
        <v>2018</v>
      </c>
      <c r="D84" s="193">
        <v>3011</v>
      </c>
      <c r="E84" s="130" t="s">
        <v>367</v>
      </c>
    </row>
    <row r="85" spans="1:5" x14ac:dyDescent="0.2">
      <c r="A85" s="130">
        <v>174352</v>
      </c>
      <c r="B85" s="130">
        <v>4</v>
      </c>
      <c r="C85" s="130">
        <v>2018</v>
      </c>
      <c r="D85" s="193">
        <v>3011</v>
      </c>
      <c r="E85" s="130" t="s">
        <v>367</v>
      </c>
    </row>
    <row r="86" spans="1:5" x14ac:dyDescent="0.2">
      <c r="A86" s="130">
        <v>208784</v>
      </c>
      <c r="B86" s="130">
        <v>5</v>
      </c>
      <c r="C86" s="130">
        <v>2018</v>
      </c>
      <c r="D86" s="193">
        <v>3011</v>
      </c>
      <c r="E86" s="130" t="s">
        <v>367</v>
      </c>
    </row>
    <row r="87" spans="1:5" x14ac:dyDescent="0.2">
      <c r="A87" s="130">
        <v>208461</v>
      </c>
      <c r="B87" s="130">
        <v>6</v>
      </c>
      <c r="C87" s="130">
        <v>2018</v>
      </c>
      <c r="D87" s="193">
        <v>3011</v>
      </c>
      <c r="E87" s="130" t="s">
        <v>367</v>
      </c>
    </row>
    <row r="88" spans="1:5" x14ac:dyDescent="0.2">
      <c r="A88" s="130">
        <v>313308</v>
      </c>
      <c r="B88" s="130">
        <v>7</v>
      </c>
      <c r="C88" s="130">
        <v>2018</v>
      </c>
      <c r="D88" s="193">
        <v>3011</v>
      </c>
      <c r="E88" s="130" t="s">
        <v>367</v>
      </c>
    </row>
    <row r="89" spans="1:5" x14ac:dyDescent="0.2">
      <c r="A89" s="130">
        <v>234046</v>
      </c>
      <c r="B89" s="130">
        <v>8</v>
      </c>
      <c r="C89" s="130">
        <v>2018</v>
      </c>
      <c r="D89" s="193">
        <v>3011</v>
      </c>
      <c r="E89" s="130" t="s">
        <v>367</v>
      </c>
    </row>
    <row r="90" spans="1:5" x14ac:dyDescent="0.2">
      <c r="A90" s="130">
        <v>375590</v>
      </c>
      <c r="B90" s="130">
        <v>9</v>
      </c>
      <c r="C90" s="130">
        <v>2018</v>
      </c>
      <c r="D90" s="193">
        <v>3011</v>
      </c>
      <c r="E90" s="130" t="s">
        <v>367</v>
      </c>
    </row>
    <row r="91" spans="1:5" x14ac:dyDescent="0.2">
      <c r="A91" s="130">
        <v>162373</v>
      </c>
      <c r="B91" s="130">
        <v>10</v>
      </c>
      <c r="C91" s="130">
        <v>2018</v>
      </c>
      <c r="D91" s="193">
        <v>3011</v>
      </c>
      <c r="E91" s="130" t="s">
        <v>367</v>
      </c>
    </row>
    <row r="92" spans="1:5" x14ac:dyDescent="0.2">
      <c r="A92" s="130">
        <v>181774</v>
      </c>
      <c r="B92" s="130">
        <v>11</v>
      </c>
      <c r="C92" s="130">
        <v>2018</v>
      </c>
      <c r="D92" s="193">
        <v>3011</v>
      </c>
      <c r="E92" s="130" t="s">
        <v>367</v>
      </c>
    </row>
    <row r="93" spans="1:5" x14ac:dyDescent="0.2">
      <c r="A93" s="130">
        <v>190757</v>
      </c>
      <c r="B93" s="130">
        <v>12</v>
      </c>
      <c r="C93" s="130">
        <v>2018</v>
      </c>
      <c r="D93" s="193">
        <v>3011</v>
      </c>
      <c r="E93" s="130" t="s">
        <v>367</v>
      </c>
    </row>
    <row r="94" spans="1:5" x14ac:dyDescent="0.2">
      <c r="A94" s="130">
        <v>147916</v>
      </c>
      <c r="B94" s="130">
        <v>1</v>
      </c>
      <c r="C94" s="130">
        <v>2019</v>
      </c>
      <c r="D94" s="193">
        <v>3011</v>
      </c>
      <c r="E94" s="130" t="s">
        <v>367</v>
      </c>
    </row>
    <row r="95" spans="1:5" x14ac:dyDescent="0.2">
      <c r="A95" s="130">
        <v>152828</v>
      </c>
      <c r="B95" s="130">
        <v>2</v>
      </c>
      <c r="C95" s="130">
        <v>2019</v>
      </c>
      <c r="D95" s="193">
        <v>3011</v>
      </c>
      <c r="E95" s="130" t="s">
        <v>367</v>
      </c>
    </row>
    <row r="96" spans="1:5" x14ac:dyDescent="0.2">
      <c r="A96" s="130">
        <v>149523</v>
      </c>
      <c r="B96" s="130">
        <v>3</v>
      </c>
      <c r="C96" s="130">
        <v>2019</v>
      </c>
      <c r="D96" s="193">
        <v>3011</v>
      </c>
      <c r="E96" s="130" t="s">
        <v>367</v>
      </c>
    </row>
    <row r="97" spans="1:5" x14ac:dyDescent="0.2">
      <c r="A97" s="130">
        <v>153048</v>
      </c>
      <c r="B97" s="130">
        <v>4</v>
      </c>
      <c r="C97" s="130">
        <v>2019</v>
      </c>
      <c r="D97" s="193">
        <v>3011</v>
      </c>
      <c r="E97" s="130" t="s">
        <v>367</v>
      </c>
    </row>
    <row r="98" spans="1:5" x14ac:dyDescent="0.2">
      <c r="A98" s="130">
        <v>40</v>
      </c>
      <c r="B98" s="130">
        <v>1</v>
      </c>
      <c r="C98" s="130">
        <v>2018</v>
      </c>
      <c r="D98" s="193">
        <v>3011</v>
      </c>
      <c r="E98" s="130" t="s">
        <v>370</v>
      </c>
    </row>
    <row r="99" spans="1:5" x14ac:dyDescent="0.2">
      <c r="A99" s="130">
        <v>40</v>
      </c>
      <c r="B99" s="130">
        <v>2</v>
      </c>
      <c r="C99" s="130">
        <v>2018</v>
      </c>
      <c r="D99" s="193">
        <v>3011</v>
      </c>
      <c r="E99" s="130" t="s">
        <v>370</v>
      </c>
    </row>
    <row r="100" spans="1:5" x14ac:dyDescent="0.2">
      <c r="A100" s="130">
        <v>40</v>
      </c>
      <c r="B100" s="130">
        <v>3</v>
      </c>
      <c r="C100" s="130">
        <v>2018</v>
      </c>
      <c r="D100" s="193">
        <v>3011</v>
      </c>
      <c r="E100" s="130" t="s">
        <v>370</v>
      </c>
    </row>
    <row r="101" spans="1:5" x14ac:dyDescent="0.2">
      <c r="A101" s="130">
        <v>40</v>
      </c>
      <c r="B101" s="130">
        <v>4</v>
      </c>
      <c r="C101" s="130">
        <v>2018</v>
      </c>
      <c r="D101" s="193">
        <v>3011</v>
      </c>
      <c r="E101" s="130" t="s">
        <v>370</v>
      </c>
    </row>
    <row r="102" spans="1:5" x14ac:dyDescent="0.2">
      <c r="A102" s="130">
        <v>40</v>
      </c>
      <c r="B102" s="130">
        <v>5</v>
      </c>
      <c r="C102" s="130">
        <v>2018</v>
      </c>
      <c r="D102" s="193">
        <v>3011</v>
      </c>
      <c r="E102" s="130" t="s">
        <v>370</v>
      </c>
    </row>
    <row r="103" spans="1:5" x14ac:dyDescent="0.2">
      <c r="A103" s="130">
        <v>40</v>
      </c>
      <c r="B103" s="130">
        <v>6</v>
      </c>
      <c r="C103" s="130">
        <v>2018</v>
      </c>
      <c r="D103" s="193">
        <v>3011</v>
      </c>
      <c r="E103" s="130" t="s">
        <v>370</v>
      </c>
    </row>
    <row r="104" spans="1:5" x14ac:dyDescent="0.2">
      <c r="A104" s="130">
        <v>40</v>
      </c>
      <c r="B104" s="130">
        <v>7</v>
      </c>
      <c r="C104" s="130">
        <v>2018</v>
      </c>
      <c r="D104" s="193">
        <v>3011</v>
      </c>
      <c r="E104" s="130" t="s">
        <v>370</v>
      </c>
    </row>
    <row r="105" spans="1:5" x14ac:dyDescent="0.2">
      <c r="A105" s="130">
        <v>25</v>
      </c>
      <c r="B105" s="130">
        <v>8</v>
      </c>
      <c r="C105" s="130">
        <v>2018</v>
      </c>
      <c r="D105" s="193">
        <v>3011</v>
      </c>
      <c r="E105" s="130" t="s">
        <v>370</v>
      </c>
    </row>
    <row r="106" spans="1:5" x14ac:dyDescent="0.2">
      <c r="A106" s="130">
        <v>25</v>
      </c>
      <c r="B106" s="130">
        <v>9</v>
      </c>
      <c r="C106" s="130">
        <v>2018</v>
      </c>
      <c r="D106" s="193">
        <v>3011</v>
      </c>
      <c r="E106" s="130" t="s">
        <v>370</v>
      </c>
    </row>
    <row r="107" spans="1:5" x14ac:dyDescent="0.2">
      <c r="A107" s="130">
        <v>25</v>
      </c>
      <c r="B107" s="130">
        <v>10</v>
      </c>
      <c r="C107" s="130">
        <v>2018</v>
      </c>
      <c r="D107" s="193">
        <v>3011</v>
      </c>
      <c r="E107" s="130" t="s">
        <v>370</v>
      </c>
    </row>
    <row r="108" spans="1:5" x14ac:dyDescent="0.2">
      <c r="A108" s="130">
        <v>25</v>
      </c>
      <c r="B108" s="130">
        <v>11</v>
      </c>
      <c r="C108" s="130">
        <v>2018</v>
      </c>
      <c r="D108" s="193">
        <v>3011</v>
      </c>
      <c r="E108" s="130" t="s">
        <v>370</v>
      </c>
    </row>
    <row r="109" spans="1:5" x14ac:dyDescent="0.2">
      <c r="A109" s="130">
        <v>25</v>
      </c>
      <c r="B109" s="130">
        <v>12</v>
      </c>
      <c r="C109" s="130">
        <v>2018</v>
      </c>
      <c r="D109" s="193">
        <v>3011</v>
      </c>
      <c r="E109" s="130" t="s">
        <v>370</v>
      </c>
    </row>
    <row r="110" spans="1:5" x14ac:dyDescent="0.2">
      <c r="A110" s="130">
        <v>25</v>
      </c>
      <c r="B110" s="130">
        <v>1</v>
      </c>
      <c r="C110" s="130">
        <v>2019</v>
      </c>
      <c r="D110" s="193">
        <v>3011</v>
      </c>
      <c r="E110" s="130" t="s">
        <v>370</v>
      </c>
    </row>
    <row r="111" spans="1:5" x14ac:dyDescent="0.2">
      <c r="A111" s="130">
        <v>25</v>
      </c>
      <c r="B111" s="130">
        <v>2</v>
      </c>
      <c r="C111" s="130">
        <v>2019</v>
      </c>
      <c r="D111" s="193">
        <v>3011</v>
      </c>
      <c r="E111" s="130" t="s">
        <v>370</v>
      </c>
    </row>
    <row r="112" spans="1:5" x14ac:dyDescent="0.2">
      <c r="A112" s="130">
        <v>25</v>
      </c>
      <c r="B112" s="130">
        <v>3</v>
      </c>
      <c r="C112" s="130">
        <v>2019</v>
      </c>
      <c r="D112" s="193">
        <v>3011</v>
      </c>
      <c r="E112" s="130" t="s">
        <v>370</v>
      </c>
    </row>
    <row r="113" spans="1:5" x14ac:dyDescent="0.2">
      <c r="A113" s="130">
        <v>25</v>
      </c>
      <c r="B113" s="130">
        <v>4</v>
      </c>
      <c r="C113" s="130">
        <v>2019</v>
      </c>
      <c r="D113" s="193">
        <v>3011</v>
      </c>
      <c r="E113" s="130" t="s">
        <v>370</v>
      </c>
    </row>
    <row r="114" spans="1:5" x14ac:dyDescent="0.2">
      <c r="A114" s="130">
        <v>31</v>
      </c>
      <c r="B114" s="130">
        <v>1</v>
      </c>
      <c r="C114" s="130">
        <v>2018</v>
      </c>
      <c r="D114" s="193">
        <v>3011</v>
      </c>
      <c r="E114" s="130" t="s">
        <v>371</v>
      </c>
    </row>
    <row r="115" spans="1:5" x14ac:dyDescent="0.2">
      <c r="A115" s="130">
        <v>28</v>
      </c>
      <c r="B115" s="130">
        <v>2</v>
      </c>
      <c r="C115" s="130">
        <v>2018</v>
      </c>
      <c r="D115" s="193">
        <v>3011</v>
      </c>
      <c r="E115" s="130" t="s">
        <v>371</v>
      </c>
    </row>
    <row r="116" spans="1:5" x14ac:dyDescent="0.2">
      <c r="A116" s="130">
        <v>31</v>
      </c>
      <c r="B116" s="130">
        <v>3</v>
      </c>
      <c r="C116" s="130">
        <v>2018</v>
      </c>
      <c r="D116" s="193">
        <v>3011</v>
      </c>
      <c r="E116" s="130" t="s">
        <v>371</v>
      </c>
    </row>
    <row r="117" spans="1:5" x14ac:dyDescent="0.2">
      <c r="A117" s="130">
        <v>30</v>
      </c>
      <c r="B117" s="130">
        <v>4</v>
      </c>
      <c r="C117" s="130">
        <v>2018</v>
      </c>
      <c r="D117" s="193">
        <v>3011</v>
      </c>
      <c r="E117" s="130" t="s">
        <v>371</v>
      </c>
    </row>
    <row r="118" spans="1:5" x14ac:dyDescent="0.2">
      <c r="A118" s="130">
        <v>31</v>
      </c>
      <c r="B118" s="130">
        <v>5</v>
      </c>
      <c r="C118" s="130">
        <v>2018</v>
      </c>
      <c r="D118" s="193">
        <v>3011</v>
      </c>
      <c r="E118" s="130" t="s">
        <v>371</v>
      </c>
    </row>
    <row r="119" spans="1:5" x14ac:dyDescent="0.2">
      <c r="A119" s="130">
        <v>30</v>
      </c>
      <c r="B119" s="130">
        <v>6</v>
      </c>
      <c r="C119" s="130">
        <v>2018</v>
      </c>
      <c r="D119" s="193">
        <v>3011</v>
      </c>
      <c r="E119" s="130" t="s">
        <v>371</v>
      </c>
    </row>
    <row r="120" spans="1:5" x14ac:dyDescent="0.2">
      <c r="A120" s="130">
        <v>31</v>
      </c>
      <c r="B120" s="130">
        <v>7</v>
      </c>
      <c r="C120" s="130">
        <v>2018</v>
      </c>
      <c r="D120" s="193">
        <v>3011</v>
      </c>
      <c r="E120" s="130" t="s">
        <v>371</v>
      </c>
    </row>
    <row r="121" spans="1:5" x14ac:dyDescent="0.2">
      <c r="A121" s="130">
        <v>31</v>
      </c>
      <c r="B121" s="130">
        <v>8</v>
      </c>
      <c r="C121" s="130">
        <v>2018</v>
      </c>
      <c r="D121" s="193">
        <v>3011</v>
      </c>
      <c r="E121" s="130" t="s">
        <v>371</v>
      </c>
    </row>
    <row r="122" spans="1:5" x14ac:dyDescent="0.2">
      <c r="A122" s="130">
        <v>30</v>
      </c>
      <c r="B122" s="130">
        <v>9</v>
      </c>
      <c r="C122" s="130">
        <v>2018</v>
      </c>
      <c r="D122" s="193">
        <v>3011</v>
      </c>
      <c r="E122" s="130" t="s">
        <v>371</v>
      </c>
    </row>
    <row r="123" spans="1:5" x14ac:dyDescent="0.2">
      <c r="A123" s="130">
        <v>31</v>
      </c>
      <c r="B123" s="130">
        <v>10</v>
      </c>
      <c r="C123" s="130">
        <v>2018</v>
      </c>
      <c r="D123" s="193">
        <v>3011</v>
      </c>
      <c r="E123" s="130" t="s">
        <v>371</v>
      </c>
    </row>
    <row r="124" spans="1:5" x14ac:dyDescent="0.2">
      <c r="A124" s="130">
        <v>30</v>
      </c>
      <c r="B124" s="130">
        <v>11</v>
      </c>
      <c r="C124" s="130">
        <v>2018</v>
      </c>
      <c r="D124" s="193">
        <v>3011</v>
      </c>
      <c r="E124" s="130" t="s">
        <v>371</v>
      </c>
    </row>
    <row r="125" spans="1:5" x14ac:dyDescent="0.2">
      <c r="A125" s="130">
        <v>31</v>
      </c>
      <c r="B125" s="130">
        <v>12</v>
      </c>
      <c r="C125" s="130">
        <v>2018</v>
      </c>
      <c r="D125" s="193">
        <v>3011</v>
      </c>
      <c r="E125" s="130" t="s">
        <v>371</v>
      </c>
    </row>
    <row r="126" spans="1:5" x14ac:dyDescent="0.2">
      <c r="A126" s="130">
        <v>31</v>
      </c>
      <c r="B126" s="130">
        <v>1</v>
      </c>
      <c r="C126" s="130">
        <v>2019</v>
      </c>
      <c r="D126" s="193">
        <v>3011</v>
      </c>
      <c r="E126" s="130" t="s">
        <v>371</v>
      </c>
    </row>
    <row r="127" spans="1:5" x14ac:dyDescent="0.2">
      <c r="A127" s="130">
        <v>28</v>
      </c>
      <c r="B127" s="130">
        <v>2</v>
      </c>
      <c r="C127" s="130">
        <v>2019</v>
      </c>
      <c r="D127" s="193">
        <v>3011</v>
      </c>
      <c r="E127" s="130" t="s">
        <v>371</v>
      </c>
    </row>
    <row r="128" spans="1:5" x14ac:dyDescent="0.2">
      <c r="A128" s="130">
        <v>31</v>
      </c>
      <c r="B128" s="130">
        <v>3</v>
      </c>
      <c r="C128" s="130">
        <v>2019</v>
      </c>
      <c r="D128" s="193">
        <v>3011</v>
      </c>
      <c r="E128" s="130" t="s">
        <v>371</v>
      </c>
    </row>
    <row r="129" spans="1:5" x14ac:dyDescent="0.2">
      <c r="A129" s="130">
        <v>30</v>
      </c>
      <c r="B129" s="130">
        <v>4</v>
      </c>
      <c r="C129" s="130">
        <v>2019</v>
      </c>
      <c r="D129" s="193">
        <v>3011</v>
      </c>
      <c r="E129" s="130" t="s">
        <v>371</v>
      </c>
    </row>
    <row r="130" spans="1:5" x14ac:dyDescent="0.2">
      <c r="A130" s="130">
        <v>1104</v>
      </c>
      <c r="B130" s="130">
        <v>1</v>
      </c>
      <c r="C130" s="130">
        <v>2018</v>
      </c>
      <c r="D130" s="193">
        <v>3011</v>
      </c>
      <c r="E130" s="130" t="s">
        <v>372</v>
      </c>
    </row>
    <row r="131" spans="1:5" x14ac:dyDescent="0.2">
      <c r="A131" s="130">
        <v>996</v>
      </c>
      <c r="B131" s="130">
        <v>2</v>
      </c>
      <c r="C131" s="130">
        <v>2018</v>
      </c>
      <c r="D131" s="193">
        <v>3011</v>
      </c>
      <c r="E131" s="130" t="s">
        <v>372</v>
      </c>
    </row>
    <row r="132" spans="1:5" x14ac:dyDescent="0.2">
      <c r="A132" s="130">
        <v>1117</v>
      </c>
      <c r="B132" s="130">
        <v>3</v>
      </c>
      <c r="C132" s="130">
        <v>2018</v>
      </c>
      <c r="D132" s="193">
        <v>3011</v>
      </c>
      <c r="E132" s="130" t="s">
        <v>372</v>
      </c>
    </row>
    <row r="133" spans="1:5" x14ac:dyDescent="0.2">
      <c r="A133" s="130">
        <v>1172</v>
      </c>
      <c r="B133" s="130">
        <v>4</v>
      </c>
      <c r="C133" s="130">
        <v>2018</v>
      </c>
      <c r="D133" s="193">
        <v>3011</v>
      </c>
      <c r="E133" s="130" t="s">
        <v>372</v>
      </c>
    </row>
    <row r="134" spans="1:5" x14ac:dyDescent="0.2">
      <c r="A134" s="130">
        <v>1138</v>
      </c>
      <c r="B134" s="130">
        <v>5</v>
      </c>
      <c r="C134" s="130">
        <v>2018</v>
      </c>
      <c r="D134" s="193">
        <v>3011</v>
      </c>
      <c r="E134" s="130" t="s">
        <v>372</v>
      </c>
    </row>
    <row r="135" spans="1:5" x14ac:dyDescent="0.2">
      <c r="A135" s="130">
        <v>1122</v>
      </c>
      <c r="B135" s="130">
        <v>6</v>
      </c>
      <c r="C135" s="130">
        <v>2018</v>
      </c>
      <c r="D135" s="193">
        <v>3011</v>
      </c>
      <c r="E135" s="130" t="s">
        <v>372</v>
      </c>
    </row>
    <row r="136" spans="1:5" x14ac:dyDescent="0.2">
      <c r="A136" s="130">
        <v>1153</v>
      </c>
      <c r="B136" s="130">
        <v>7</v>
      </c>
      <c r="C136" s="130">
        <v>2018</v>
      </c>
      <c r="D136" s="193">
        <v>3011</v>
      </c>
      <c r="E136" s="130" t="s">
        <v>372</v>
      </c>
    </row>
    <row r="137" spans="1:5" x14ac:dyDescent="0.2">
      <c r="A137" s="130">
        <v>725</v>
      </c>
      <c r="B137" s="130">
        <v>8</v>
      </c>
      <c r="C137" s="130">
        <v>2018</v>
      </c>
      <c r="D137" s="193">
        <v>3011</v>
      </c>
      <c r="E137" s="130" t="s">
        <v>372</v>
      </c>
    </row>
    <row r="138" spans="1:5" x14ac:dyDescent="0.2">
      <c r="A138" s="130">
        <v>622</v>
      </c>
      <c r="B138" s="130">
        <v>9</v>
      </c>
      <c r="C138" s="130">
        <v>2018</v>
      </c>
      <c r="D138" s="193">
        <v>3011</v>
      </c>
      <c r="E138" s="130" t="s">
        <v>372</v>
      </c>
    </row>
    <row r="139" spans="1:5" x14ac:dyDescent="0.2">
      <c r="A139" s="130">
        <v>742</v>
      </c>
      <c r="B139" s="130">
        <v>10</v>
      </c>
      <c r="C139" s="130">
        <v>2018</v>
      </c>
      <c r="D139" s="193">
        <v>3011</v>
      </c>
      <c r="E139" s="130" t="s">
        <v>372</v>
      </c>
    </row>
    <row r="140" spans="1:5" x14ac:dyDescent="0.2">
      <c r="A140" s="130">
        <v>744</v>
      </c>
      <c r="B140" s="130">
        <v>11</v>
      </c>
      <c r="C140" s="130">
        <v>2018</v>
      </c>
      <c r="D140" s="193">
        <v>3011</v>
      </c>
      <c r="E140" s="130" t="s">
        <v>372</v>
      </c>
    </row>
    <row r="141" spans="1:5" x14ac:dyDescent="0.2">
      <c r="A141" s="130">
        <v>720</v>
      </c>
      <c r="B141" s="130">
        <v>12</v>
      </c>
      <c r="C141" s="130">
        <v>2018</v>
      </c>
      <c r="D141" s="193">
        <v>3011</v>
      </c>
      <c r="E141" s="130" t="s">
        <v>372</v>
      </c>
    </row>
    <row r="142" spans="1:5" x14ac:dyDescent="0.2">
      <c r="A142" s="130">
        <v>722</v>
      </c>
      <c r="B142" s="130">
        <v>1</v>
      </c>
      <c r="C142" s="130">
        <v>2019</v>
      </c>
      <c r="D142" s="193">
        <v>3011</v>
      </c>
      <c r="E142" s="130" t="s">
        <v>372</v>
      </c>
    </row>
    <row r="143" spans="1:5" x14ac:dyDescent="0.2">
      <c r="A143" s="130">
        <v>689</v>
      </c>
      <c r="B143" s="130">
        <v>2</v>
      </c>
      <c r="C143" s="130">
        <v>2019</v>
      </c>
      <c r="D143" s="193">
        <v>3011</v>
      </c>
      <c r="E143" s="130" t="s">
        <v>372</v>
      </c>
    </row>
    <row r="144" spans="1:5" x14ac:dyDescent="0.2">
      <c r="A144" s="130">
        <v>737</v>
      </c>
      <c r="B144" s="130">
        <v>3</v>
      </c>
      <c r="C144" s="130">
        <v>2019</v>
      </c>
      <c r="D144" s="193">
        <v>3011</v>
      </c>
      <c r="E144" s="130" t="s">
        <v>372</v>
      </c>
    </row>
    <row r="145" spans="1:5" x14ac:dyDescent="0.2">
      <c r="A145" s="130">
        <v>719</v>
      </c>
      <c r="B145" s="130">
        <v>4</v>
      </c>
      <c r="C145" s="130">
        <v>2019</v>
      </c>
      <c r="D145" s="193">
        <v>3011</v>
      </c>
      <c r="E145" s="130" t="s">
        <v>372</v>
      </c>
    </row>
  </sheetData>
  <pageMargins left="0.7" right="0.7" top="0.78740157499999996" bottom="0.78740157499999996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73"/>
  <sheetViews>
    <sheetView workbookViewId="0">
      <selection activeCell="A2" sqref="A2"/>
    </sheetView>
  </sheetViews>
  <sheetFormatPr defaultColWidth="9.140625" defaultRowHeight="12.75" x14ac:dyDescent="0.2"/>
  <cols>
    <col min="1" max="1" width="16.7109375" style="186" customWidth="1"/>
    <col min="2" max="16384" width="9.140625" style="186"/>
  </cols>
  <sheetData>
    <row r="1" spans="1:5" ht="15" x14ac:dyDescent="0.2">
      <c r="A1" s="190" t="s">
        <v>377</v>
      </c>
      <c r="B1" s="191" t="s">
        <v>362</v>
      </c>
      <c r="C1" s="191" t="s">
        <v>363</v>
      </c>
      <c r="D1" s="191" t="s">
        <v>364</v>
      </c>
      <c r="E1" s="191" t="s">
        <v>375</v>
      </c>
    </row>
    <row r="2" spans="1:5" ht="15" x14ac:dyDescent="0.2">
      <c r="A2" s="130">
        <v>173033</v>
      </c>
      <c r="B2" s="130">
        <v>9</v>
      </c>
      <c r="C2" s="130">
        <v>2018</v>
      </c>
      <c r="D2" s="193">
        <v>3011</v>
      </c>
      <c r="E2" s="190" t="s">
        <v>365</v>
      </c>
    </row>
    <row r="3" spans="1:5" ht="15" x14ac:dyDescent="0.2">
      <c r="A3" s="130">
        <v>124166</v>
      </c>
      <c r="B3" s="130">
        <v>10</v>
      </c>
      <c r="C3" s="130">
        <v>2018</v>
      </c>
      <c r="D3" s="193">
        <v>3011</v>
      </c>
      <c r="E3" s="190" t="s">
        <v>365</v>
      </c>
    </row>
    <row r="4" spans="1:5" ht="15" x14ac:dyDescent="0.2">
      <c r="A4" s="130">
        <v>161233</v>
      </c>
      <c r="B4" s="130">
        <v>11</v>
      </c>
      <c r="C4" s="130">
        <v>2018</v>
      </c>
      <c r="D4" s="193">
        <v>3011</v>
      </c>
      <c r="E4" s="190" t="s">
        <v>365</v>
      </c>
    </row>
    <row r="5" spans="1:5" ht="15" x14ac:dyDescent="0.2">
      <c r="A5" s="130">
        <v>108511</v>
      </c>
      <c r="B5" s="130">
        <v>12</v>
      </c>
      <c r="C5" s="130">
        <v>2018</v>
      </c>
      <c r="D5" s="193">
        <v>3011</v>
      </c>
      <c r="E5" s="190" t="s">
        <v>365</v>
      </c>
    </row>
    <row r="6" spans="1:5" ht="15" x14ac:dyDescent="0.2">
      <c r="A6" s="130">
        <v>136475</v>
      </c>
      <c r="B6" s="130">
        <v>1</v>
      </c>
      <c r="C6" s="130">
        <v>2019</v>
      </c>
      <c r="D6" s="193">
        <v>3011</v>
      </c>
      <c r="E6" s="190" t="s">
        <v>365</v>
      </c>
    </row>
    <row r="7" spans="1:5" ht="15" x14ac:dyDescent="0.2">
      <c r="A7" s="130">
        <v>104728</v>
      </c>
      <c r="B7" s="130">
        <v>2</v>
      </c>
      <c r="C7" s="130">
        <v>2019</v>
      </c>
      <c r="D7" s="193">
        <v>3011</v>
      </c>
      <c r="E7" s="190" t="s">
        <v>365</v>
      </c>
    </row>
    <row r="8" spans="1:5" ht="15" x14ac:dyDescent="0.2">
      <c r="A8" s="130">
        <v>96962</v>
      </c>
      <c r="B8" s="130">
        <v>3</v>
      </c>
      <c r="C8" s="130">
        <v>2019</v>
      </c>
      <c r="D8" s="193">
        <v>3011</v>
      </c>
      <c r="E8" s="190" t="s">
        <v>365</v>
      </c>
    </row>
    <row r="9" spans="1:5" ht="15" x14ac:dyDescent="0.2">
      <c r="A9" s="130">
        <v>152520</v>
      </c>
      <c r="B9" s="130">
        <v>4</v>
      </c>
      <c r="C9" s="130">
        <v>2019</v>
      </c>
      <c r="D9" s="193">
        <v>3011</v>
      </c>
      <c r="E9" s="190" t="s">
        <v>365</v>
      </c>
    </row>
    <row r="10" spans="1:5" x14ac:dyDescent="0.2">
      <c r="A10" s="130">
        <v>43386</v>
      </c>
      <c r="B10" s="130">
        <v>9</v>
      </c>
      <c r="C10" s="130">
        <v>2018</v>
      </c>
      <c r="D10" s="193">
        <v>3011</v>
      </c>
      <c r="E10" s="194" t="s">
        <v>376</v>
      </c>
    </row>
    <row r="11" spans="1:5" x14ac:dyDescent="0.2">
      <c r="A11" s="130">
        <v>70400</v>
      </c>
      <c r="B11" s="130">
        <v>10</v>
      </c>
      <c r="C11" s="130">
        <v>2018</v>
      </c>
      <c r="D11" s="193">
        <v>3011</v>
      </c>
      <c r="E11" s="194" t="s">
        <v>376</v>
      </c>
    </row>
    <row r="12" spans="1:5" x14ac:dyDescent="0.2">
      <c r="A12" s="130">
        <v>53284</v>
      </c>
      <c r="B12" s="130">
        <v>11</v>
      </c>
      <c r="C12" s="130">
        <v>2018</v>
      </c>
      <c r="D12" s="193">
        <v>3011</v>
      </c>
      <c r="E12" s="194" t="s">
        <v>376</v>
      </c>
    </row>
    <row r="13" spans="1:5" x14ac:dyDescent="0.2">
      <c r="A13" s="130">
        <v>52458</v>
      </c>
      <c r="B13" s="130">
        <v>12</v>
      </c>
      <c r="C13" s="130">
        <v>2018</v>
      </c>
      <c r="D13" s="193">
        <v>3011</v>
      </c>
      <c r="E13" s="194" t="s">
        <v>376</v>
      </c>
    </row>
    <row r="14" spans="1:5" x14ac:dyDescent="0.2">
      <c r="A14" s="130">
        <v>74441</v>
      </c>
      <c r="B14" s="130">
        <v>1</v>
      </c>
      <c r="C14" s="130">
        <v>2019</v>
      </c>
      <c r="D14" s="193">
        <v>3011</v>
      </c>
      <c r="E14" s="194" t="s">
        <v>376</v>
      </c>
    </row>
    <row r="15" spans="1:5" x14ac:dyDescent="0.2">
      <c r="A15" s="130">
        <v>30495</v>
      </c>
      <c r="B15" s="130">
        <v>2</v>
      </c>
      <c r="C15" s="130">
        <v>2019</v>
      </c>
      <c r="D15" s="193">
        <v>3011</v>
      </c>
      <c r="E15" s="194" t="s">
        <v>376</v>
      </c>
    </row>
    <row r="16" spans="1:5" x14ac:dyDescent="0.2">
      <c r="A16" s="130">
        <v>45664</v>
      </c>
      <c r="B16" s="130">
        <v>3</v>
      </c>
      <c r="C16" s="130">
        <v>2019</v>
      </c>
      <c r="D16" s="193">
        <v>3011</v>
      </c>
      <c r="E16" s="194" t="s">
        <v>376</v>
      </c>
    </row>
    <row r="17" spans="1:5" x14ac:dyDescent="0.2">
      <c r="A17" s="130">
        <v>76827</v>
      </c>
      <c r="B17" s="130">
        <v>4</v>
      </c>
      <c r="C17" s="130">
        <v>2019</v>
      </c>
      <c r="D17" s="193">
        <v>3011</v>
      </c>
      <c r="E17" s="194" t="s">
        <v>376</v>
      </c>
    </row>
    <row r="18" spans="1:5" x14ac:dyDescent="0.2">
      <c r="A18" s="130">
        <v>1472191</v>
      </c>
      <c r="B18" s="130">
        <v>9</v>
      </c>
      <c r="C18" s="130">
        <v>2018</v>
      </c>
      <c r="D18" s="193">
        <v>3011</v>
      </c>
      <c r="E18" s="130" t="s">
        <v>369</v>
      </c>
    </row>
    <row r="19" spans="1:5" x14ac:dyDescent="0.2">
      <c r="A19" s="130">
        <v>1522200</v>
      </c>
      <c r="B19" s="130">
        <v>10</v>
      </c>
      <c r="C19" s="130">
        <v>2018</v>
      </c>
      <c r="D19" s="193">
        <v>3011</v>
      </c>
      <c r="E19" s="130" t="s">
        <v>369</v>
      </c>
    </row>
    <row r="20" spans="1:5" x14ac:dyDescent="0.2">
      <c r="A20" s="130">
        <v>1831148</v>
      </c>
      <c r="B20" s="130">
        <v>11</v>
      </c>
      <c r="C20" s="130">
        <v>2018</v>
      </c>
      <c r="D20" s="193">
        <v>3011</v>
      </c>
      <c r="E20" s="130" t="s">
        <v>369</v>
      </c>
    </row>
    <row r="21" spans="1:5" x14ac:dyDescent="0.2">
      <c r="A21" s="130">
        <v>1810795</v>
      </c>
      <c r="B21" s="130">
        <v>12</v>
      </c>
      <c r="C21" s="130">
        <v>2018</v>
      </c>
      <c r="D21" s="193">
        <v>3011</v>
      </c>
      <c r="E21" s="130" t="s">
        <v>369</v>
      </c>
    </row>
    <row r="22" spans="1:5" x14ac:dyDescent="0.2">
      <c r="A22" s="130">
        <v>1481574</v>
      </c>
      <c r="B22" s="130">
        <v>1</v>
      </c>
      <c r="C22" s="130">
        <v>2019</v>
      </c>
      <c r="D22" s="193">
        <v>3011</v>
      </c>
      <c r="E22" s="130" t="s">
        <v>369</v>
      </c>
    </row>
    <row r="23" spans="1:5" x14ac:dyDescent="0.2">
      <c r="A23" s="130">
        <v>1458913</v>
      </c>
      <c r="B23" s="130">
        <v>2</v>
      </c>
      <c r="C23" s="130">
        <v>2019</v>
      </c>
      <c r="D23" s="193">
        <v>3011</v>
      </c>
      <c r="E23" s="130" t="s">
        <v>369</v>
      </c>
    </row>
    <row r="24" spans="1:5" x14ac:dyDescent="0.2">
      <c r="A24" s="130">
        <v>1468286</v>
      </c>
      <c r="B24" s="130">
        <v>3</v>
      </c>
      <c r="C24" s="130">
        <v>2019</v>
      </c>
      <c r="D24" s="193">
        <v>3011</v>
      </c>
      <c r="E24" s="130" t="s">
        <v>369</v>
      </c>
    </row>
    <row r="25" spans="1:5" x14ac:dyDescent="0.2">
      <c r="A25" s="130">
        <v>1465599</v>
      </c>
      <c r="B25" s="130">
        <v>4</v>
      </c>
      <c r="C25" s="130">
        <v>2019</v>
      </c>
      <c r="D25" s="193">
        <v>3011</v>
      </c>
      <c r="E25" s="130" t="s">
        <v>369</v>
      </c>
    </row>
    <row r="26" spans="1:5" x14ac:dyDescent="0.2">
      <c r="A26" s="130">
        <v>1231250</v>
      </c>
      <c r="B26" s="130">
        <v>9</v>
      </c>
      <c r="C26" s="130">
        <v>2018</v>
      </c>
      <c r="D26" s="193">
        <v>3011</v>
      </c>
      <c r="E26" s="130" t="s">
        <v>368</v>
      </c>
    </row>
    <row r="27" spans="1:5" x14ac:dyDescent="0.2">
      <c r="A27" s="130">
        <v>517988</v>
      </c>
      <c r="B27" s="130">
        <v>10</v>
      </c>
      <c r="C27" s="130">
        <v>2018</v>
      </c>
      <c r="D27" s="193">
        <v>3011</v>
      </c>
      <c r="E27" s="130" t="s">
        <v>368</v>
      </c>
    </row>
    <row r="28" spans="1:5" x14ac:dyDescent="0.2">
      <c r="A28" s="130">
        <v>680483</v>
      </c>
      <c r="B28" s="130">
        <v>11</v>
      </c>
      <c r="C28" s="130">
        <v>2018</v>
      </c>
      <c r="D28" s="193">
        <v>3011</v>
      </c>
      <c r="E28" s="130" t="s">
        <v>368</v>
      </c>
    </row>
    <row r="29" spans="1:5" x14ac:dyDescent="0.2">
      <c r="A29" s="130">
        <v>642193</v>
      </c>
      <c r="B29" s="130">
        <v>12</v>
      </c>
      <c r="C29" s="130">
        <v>2018</v>
      </c>
      <c r="D29" s="193">
        <v>3011</v>
      </c>
      <c r="E29" s="130" t="s">
        <v>368</v>
      </c>
    </row>
    <row r="30" spans="1:5" x14ac:dyDescent="0.2">
      <c r="A30" s="130">
        <v>504183</v>
      </c>
      <c r="B30" s="130">
        <v>1</v>
      </c>
      <c r="C30" s="130">
        <v>2019</v>
      </c>
      <c r="D30" s="193">
        <v>3011</v>
      </c>
      <c r="E30" s="130" t="s">
        <v>368</v>
      </c>
    </row>
    <row r="31" spans="1:5" x14ac:dyDescent="0.2">
      <c r="A31" s="130">
        <v>411157</v>
      </c>
      <c r="B31" s="130">
        <v>2</v>
      </c>
      <c r="C31" s="130">
        <v>2019</v>
      </c>
      <c r="D31" s="193">
        <v>3011</v>
      </c>
      <c r="E31" s="130" t="s">
        <v>368</v>
      </c>
    </row>
    <row r="32" spans="1:5" x14ac:dyDescent="0.2">
      <c r="A32" s="130">
        <v>753412</v>
      </c>
      <c r="B32" s="130">
        <v>3</v>
      </c>
      <c r="C32" s="130">
        <v>2019</v>
      </c>
      <c r="D32" s="193">
        <v>3011</v>
      </c>
      <c r="E32" s="130" t="s">
        <v>368</v>
      </c>
    </row>
    <row r="33" spans="1:5" x14ac:dyDescent="0.2">
      <c r="A33" s="130">
        <v>410648</v>
      </c>
      <c r="B33" s="130">
        <v>4</v>
      </c>
      <c r="C33" s="130">
        <v>2019</v>
      </c>
      <c r="D33" s="193">
        <v>3011</v>
      </c>
      <c r="E33" s="130" t="s">
        <v>368</v>
      </c>
    </row>
    <row r="34" spans="1:5" x14ac:dyDescent="0.2">
      <c r="A34" s="130">
        <v>146930</v>
      </c>
      <c r="B34" s="130">
        <v>9</v>
      </c>
      <c r="C34" s="130">
        <v>2018</v>
      </c>
      <c r="D34" s="193">
        <v>3011</v>
      </c>
      <c r="E34" s="130" t="s">
        <v>366</v>
      </c>
    </row>
    <row r="35" spans="1:5" x14ac:dyDescent="0.2">
      <c r="A35" s="130">
        <v>177720</v>
      </c>
      <c r="B35" s="130">
        <v>10</v>
      </c>
      <c r="C35" s="130">
        <v>2018</v>
      </c>
      <c r="D35" s="193">
        <v>3011</v>
      </c>
      <c r="E35" s="130" t="s">
        <v>366</v>
      </c>
    </row>
    <row r="36" spans="1:5" x14ac:dyDescent="0.2">
      <c r="A36" s="130">
        <v>156878</v>
      </c>
      <c r="B36" s="130">
        <v>11</v>
      </c>
      <c r="C36" s="130">
        <v>2018</v>
      </c>
      <c r="D36" s="193">
        <v>3011</v>
      </c>
      <c r="E36" s="130" t="s">
        <v>366</v>
      </c>
    </row>
    <row r="37" spans="1:5" x14ac:dyDescent="0.2">
      <c r="A37" s="130">
        <v>194874</v>
      </c>
      <c r="B37" s="130">
        <v>12</v>
      </c>
      <c r="C37" s="130">
        <v>2018</v>
      </c>
      <c r="D37" s="193">
        <v>3011</v>
      </c>
      <c r="E37" s="130" t="s">
        <v>366</v>
      </c>
    </row>
    <row r="38" spans="1:5" x14ac:dyDescent="0.2">
      <c r="A38" s="130">
        <v>133271</v>
      </c>
      <c r="B38" s="130">
        <v>1</v>
      </c>
      <c r="C38" s="130">
        <v>2019</v>
      </c>
      <c r="D38" s="193">
        <v>3011</v>
      </c>
      <c r="E38" s="130" t="s">
        <v>366</v>
      </c>
    </row>
    <row r="39" spans="1:5" x14ac:dyDescent="0.2">
      <c r="A39" s="130">
        <v>165982</v>
      </c>
      <c r="B39" s="130">
        <v>2</v>
      </c>
      <c r="C39" s="130">
        <v>2019</v>
      </c>
      <c r="D39" s="193">
        <v>3011</v>
      </c>
      <c r="E39" s="130" t="s">
        <v>366</v>
      </c>
    </row>
    <row r="40" spans="1:5" x14ac:dyDescent="0.2">
      <c r="A40" s="130">
        <v>146673</v>
      </c>
      <c r="B40" s="130">
        <v>3</v>
      </c>
      <c r="C40" s="130">
        <v>2019</v>
      </c>
      <c r="D40" s="193">
        <v>3011</v>
      </c>
      <c r="E40" s="130" t="s">
        <v>366</v>
      </c>
    </row>
    <row r="41" spans="1:5" x14ac:dyDescent="0.2">
      <c r="A41" s="130">
        <v>195974</v>
      </c>
      <c r="B41" s="130">
        <v>4</v>
      </c>
      <c r="C41" s="130">
        <v>2019</v>
      </c>
      <c r="D41" s="193">
        <v>3011</v>
      </c>
      <c r="E41" s="130" t="s">
        <v>366</v>
      </c>
    </row>
    <row r="42" spans="1:5" x14ac:dyDescent="0.2">
      <c r="A42" s="130">
        <v>375590</v>
      </c>
      <c r="B42" s="130">
        <v>9</v>
      </c>
      <c r="C42" s="130">
        <v>2018</v>
      </c>
      <c r="D42" s="193">
        <v>3011</v>
      </c>
      <c r="E42" s="130" t="s">
        <v>367</v>
      </c>
    </row>
    <row r="43" spans="1:5" x14ac:dyDescent="0.2">
      <c r="A43" s="130">
        <v>162373</v>
      </c>
      <c r="B43" s="130">
        <v>10</v>
      </c>
      <c r="C43" s="130">
        <v>2018</v>
      </c>
      <c r="D43" s="193">
        <v>3011</v>
      </c>
      <c r="E43" s="130" t="s">
        <v>367</v>
      </c>
    </row>
    <row r="44" spans="1:5" x14ac:dyDescent="0.2">
      <c r="A44" s="130">
        <v>181774</v>
      </c>
      <c r="B44" s="130">
        <v>11</v>
      </c>
      <c r="C44" s="130">
        <v>2018</v>
      </c>
      <c r="D44" s="193">
        <v>3011</v>
      </c>
      <c r="E44" s="130" t="s">
        <v>367</v>
      </c>
    </row>
    <row r="45" spans="1:5" x14ac:dyDescent="0.2">
      <c r="A45" s="130">
        <v>190757</v>
      </c>
      <c r="B45" s="130">
        <v>12</v>
      </c>
      <c r="C45" s="130">
        <v>2018</v>
      </c>
      <c r="D45" s="193">
        <v>3011</v>
      </c>
      <c r="E45" s="130" t="s">
        <v>367</v>
      </c>
    </row>
    <row r="46" spans="1:5" x14ac:dyDescent="0.2">
      <c r="A46" s="130">
        <v>147916</v>
      </c>
      <c r="B46" s="130">
        <v>1</v>
      </c>
      <c r="C46" s="130">
        <v>2019</v>
      </c>
      <c r="D46" s="193">
        <v>3011</v>
      </c>
      <c r="E46" s="130" t="s">
        <v>367</v>
      </c>
    </row>
    <row r="47" spans="1:5" x14ac:dyDescent="0.2">
      <c r="A47" s="130">
        <v>152828</v>
      </c>
      <c r="B47" s="130">
        <v>2</v>
      </c>
      <c r="C47" s="130">
        <v>2019</v>
      </c>
      <c r="D47" s="193">
        <v>3011</v>
      </c>
      <c r="E47" s="130" t="s">
        <v>367</v>
      </c>
    </row>
    <row r="48" spans="1:5" x14ac:dyDescent="0.2">
      <c r="A48" s="130">
        <v>149523</v>
      </c>
      <c r="B48" s="130">
        <v>3</v>
      </c>
      <c r="C48" s="130">
        <v>2019</v>
      </c>
      <c r="D48" s="193">
        <v>3011</v>
      </c>
      <c r="E48" s="130" t="s">
        <v>367</v>
      </c>
    </row>
    <row r="49" spans="1:5" x14ac:dyDescent="0.2">
      <c r="A49" s="130">
        <v>153048</v>
      </c>
      <c r="B49" s="130">
        <v>4</v>
      </c>
      <c r="C49" s="130">
        <v>2019</v>
      </c>
      <c r="D49" s="193">
        <v>3011</v>
      </c>
      <c r="E49" s="130" t="s">
        <v>367</v>
      </c>
    </row>
    <row r="50" spans="1:5" x14ac:dyDescent="0.2">
      <c r="A50" s="130">
        <v>25</v>
      </c>
      <c r="B50" s="130">
        <v>9</v>
      </c>
      <c r="C50" s="130">
        <v>2018</v>
      </c>
      <c r="D50" s="193">
        <v>3011</v>
      </c>
      <c r="E50" s="130" t="s">
        <v>370</v>
      </c>
    </row>
    <row r="51" spans="1:5" x14ac:dyDescent="0.2">
      <c r="A51" s="130">
        <v>25</v>
      </c>
      <c r="B51" s="130">
        <v>10</v>
      </c>
      <c r="C51" s="130">
        <v>2018</v>
      </c>
      <c r="D51" s="193">
        <v>3011</v>
      </c>
      <c r="E51" s="130" t="s">
        <v>370</v>
      </c>
    </row>
    <row r="52" spans="1:5" x14ac:dyDescent="0.2">
      <c r="A52" s="130">
        <v>25</v>
      </c>
      <c r="B52" s="130">
        <v>11</v>
      </c>
      <c r="C52" s="130">
        <v>2018</v>
      </c>
      <c r="D52" s="193">
        <v>3011</v>
      </c>
      <c r="E52" s="130" t="s">
        <v>370</v>
      </c>
    </row>
    <row r="53" spans="1:5" x14ac:dyDescent="0.2">
      <c r="A53" s="130">
        <v>25</v>
      </c>
      <c r="B53" s="130">
        <v>12</v>
      </c>
      <c r="C53" s="130">
        <v>2018</v>
      </c>
      <c r="D53" s="193">
        <v>3011</v>
      </c>
      <c r="E53" s="130" t="s">
        <v>370</v>
      </c>
    </row>
    <row r="54" spans="1:5" x14ac:dyDescent="0.2">
      <c r="A54" s="130">
        <v>25</v>
      </c>
      <c r="B54" s="130">
        <v>1</v>
      </c>
      <c r="C54" s="130">
        <v>2019</v>
      </c>
      <c r="D54" s="193">
        <v>3011</v>
      </c>
      <c r="E54" s="130" t="s">
        <v>370</v>
      </c>
    </row>
    <row r="55" spans="1:5" x14ac:dyDescent="0.2">
      <c r="A55" s="130">
        <v>25</v>
      </c>
      <c r="B55" s="130">
        <v>2</v>
      </c>
      <c r="C55" s="130">
        <v>2019</v>
      </c>
      <c r="D55" s="193">
        <v>3011</v>
      </c>
      <c r="E55" s="130" t="s">
        <v>370</v>
      </c>
    </row>
    <row r="56" spans="1:5" x14ac:dyDescent="0.2">
      <c r="A56" s="130">
        <v>25</v>
      </c>
      <c r="B56" s="130">
        <v>3</v>
      </c>
      <c r="C56" s="130">
        <v>2019</v>
      </c>
      <c r="D56" s="193">
        <v>3011</v>
      </c>
      <c r="E56" s="130" t="s">
        <v>370</v>
      </c>
    </row>
    <row r="57" spans="1:5" x14ac:dyDescent="0.2">
      <c r="A57" s="130">
        <v>25</v>
      </c>
      <c r="B57" s="130">
        <v>4</v>
      </c>
      <c r="C57" s="130">
        <v>2019</v>
      </c>
      <c r="D57" s="193">
        <v>3011</v>
      </c>
      <c r="E57" s="130" t="s">
        <v>370</v>
      </c>
    </row>
    <row r="58" spans="1:5" x14ac:dyDescent="0.2">
      <c r="A58" s="130">
        <v>30</v>
      </c>
      <c r="B58" s="130">
        <v>9</v>
      </c>
      <c r="C58" s="130">
        <v>2018</v>
      </c>
      <c r="D58" s="193">
        <v>3011</v>
      </c>
      <c r="E58" s="130" t="s">
        <v>371</v>
      </c>
    </row>
    <row r="59" spans="1:5" x14ac:dyDescent="0.2">
      <c r="A59" s="130">
        <v>31</v>
      </c>
      <c r="B59" s="130">
        <v>10</v>
      </c>
      <c r="C59" s="130">
        <v>2018</v>
      </c>
      <c r="D59" s="193">
        <v>3011</v>
      </c>
      <c r="E59" s="130" t="s">
        <v>371</v>
      </c>
    </row>
    <row r="60" spans="1:5" x14ac:dyDescent="0.2">
      <c r="A60" s="130">
        <v>30</v>
      </c>
      <c r="B60" s="130">
        <v>11</v>
      </c>
      <c r="C60" s="130">
        <v>2018</v>
      </c>
      <c r="D60" s="193">
        <v>3011</v>
      </c>
      <c r="E60" s="130" t="s">
        <v>371</v>
      </c>
    </row>
    <row r="61" spans="1:5" x14ac:dyDescent="0.2">
      <c r="A61" s="130">
        <v>31</v>
      </c>
      <c r="B61" s="130">
        <v>12</v>
      </c>
      <c r="C61" s="130">
        <v>2018</v>
      </c>
      <c r="D61" s="193">
        <v>3011</v>
      </c>
      <c r="E61" s="130" t="s">
        <v>371</v>
      </c>
    </row>
    <row r="62" spans="1:5" x14ac:dyDescent="0.2">
      <c r="A62" s="130">
        <v>31</v>
      </c>
      <c r="B62" s="130">
        <v>1</v>
      </c>
      <c r="C62" s="130">
        <v>2019</v>
      </c>
      <c r="D62" s="193">
        <v>3011</v>
      </c>
      <c r="E62" s="130" t="s">
        <v>371</v>
      </c>
    </row>
    <row r="63" spans="1:5" x14ac:dyDescent="0.2">
      <c r="A63" s="130">
        <v>28</v>
      </c>
      <c r="B63" s="130">
        <v>2</v>
      </c>
      <c r="C63" s="130">
        <v>2019</v>
      </c>
      <c r="D63" s="193">
        <v>3011</v>
      </c>
      <c r="E63" s="130" t="s">
        <v>371</v>
      </c>
    </row>
    <row r="64" spans="1:5" x14ac:dyDescent="0.2">
      <c r="A64" s="130">
        <v>31</v>
      </c>
      <c r="B64" s="130">
        <v>3</v>
      </c>
      <c r="C64" s="130">
        <v>2019</v>
      </c>
      <c r="D64" s="193">
        <v>3011</v>
      </c>
      <c r="E64" s="130" t="s">
        <v>371</v>
      </c>
    </row>
    <row r="65" spans="1:5" x14ac:dyDescent="0.2">
      <c r="A65" s="130">
        <v>30</v>
      </c>
      <c r="B65" s="130">
        <v>4</v>
      </c>
      <c r="C65" s="130">
        <v>2019</v>
      </c>
      <c r="D65" s="193">
        <v>3011</v>
      </c>
      <c r="E65" s="130" t="s">
        <v>371</v>
      </c>
    </row>
    <row r="66" spans="1:5" x14ac:dyDescent="0.2">
      <c r="A66" s="130">
        <v>622</v>
      </c>
      <c r="B66" s="130">
        <v>9</v>
      </c>
      <c r="C66" s="130">
        <v>2018</v>
      </c>
      <c r="D66" s="193">
        <v>3011</v>
      </c>
      <c r="E66" s="130" t="s">
        <v>372</v>
      </c>
    </row>
    <row r="67" spans="1:5" x14ac:dyDescent="0.2">
      <c r="A67" s="130">
        <v>742</v>
      </c>
      <c r="B67" s="130">
        <v>10</v>
      </c>
      <c r="C67" s="130">
        <v>2018</v>
      </c>
      <c r="D67" s="193">
        <v>3011</v>
      </c>
      <c r="E67" s="130" t="s">
        <v>372</v>
      </c>
    </row>
    <row r="68" spans="1:5" x14ac:dyDescent="0.2">
      <c r="A68" s="130">
        <v>744</v>
      </c>
      <c r="B68" s="130">
        <v>11</v>
      </c>
      <c r="C68" s="130">
        <v>2018</v>
      </c>
      <c r="D68" s="193">
        <v>3011</v>
      </c>
      <c r="E68" s="130" t="s">
        <v>372</v>
      </c>
    </row>
    <row r="69" spans="1:5" x14ac:dyDescent="0.2">
      <c r="A69" s="130">
        <v>720</v>
      </c>
      <c r="B69" s="130">
        <v>12</v>
      </c>
      <c r="C69" s="130">
        <v>2018</v>
      </c>
      <c r="D69" s="193">
        <v>3011</v>
      </c>
      <c r="E69" s="130" t="s">
        <v>372</v>
      </c>
    </row>
    <row r="70" spans="1:5" x14ac:dyDescent="0.2">
      <c r="A70" s="130">
        <v>722</v>
      </c>
      <c r="B70" s="130">
        <v>1</v>
      </c>
      <c r="C70" s="130">
        <v>2019</v>
      </c>
      <c r="D70" s="193">
        <v>3011</v>
      </c>
      <c r="E70" s="130" t="s">
        <v>372</v>
      </c>
    </row>
    <row r="71" spans="1:5" x14ac:dyDescent="0.2">
      <c r="A71" s="130">
        <v>689</v>
      </c>
      <c r="B71" s="130">
        <v>2</v>
      </c>
      <c r="C71" s="130">
        <v>2019</v>
      </c>
      <c r="D71" s="193">
        <v>3011</v>
      </c>
      <c r="E71" s="130" t="s">
        <v>372</v>
      </c>
    </row>
    <row r="72" spans="1:5" x14ac:dyDescent="0.2">
      <c r="A72" s="130">
        <v>737</v>
      </c>
      <c r="B72" s="130">
        <v>3</v>
      </c>
      <c r="C72" s="130">
        <v>2019</v>
      </c>
      <c r="D72" s="193">
        <v>3011</v>
      </c>
      <c r="E72" s="130" t="s">
        <v>372</v>
      </c>
    </row>
    <row r="73" spans="1:5" x14ac:dyDescent="0.2">
      <c r="A73" s="130">
        <v>719</v>
      </c>
      <c r="B73" s="130">
        <v>4</v>
      </c>
      <c r="C73" s="130">
        <v>2019</v>
      </c>
      <c r="D73" s="193">
        <v>3011</v>
      </c>
      <c r="E73" s="130" t="s">
        <v>372</v>
      </c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1</vt:i4>
      </vt:variant>
    </vt:vector>
  </HeadingPairs>
  <TitlesOfParts>
    <vt:vector size="16" baseType="lpstr">
      <vt:lpstr>3011</vt:lpstr>
      <vt:lpstr>kumul VZZ 3011</vt:lpstr>
      <vt:lpstr>kumul VZZ 3001</vt:lpstr>
      <vt:lpstr>9_2018-4_2019</vt:lpstr>
      <vt:lpstr>1_2018-4_2019</vt:lpstr>
      <vt:lpstr>kumul 3011 rok_2018</vt:lpstr>
      <vt:lpstr>kumul 3011 rok_2019</vt:lpstr>
      <vt:lpstr>kumul 3011 rok_2019 II</vt:lpstr>
      <vt:lpstr>kumul 3011 rok_2019 III</vt:lpstr>
      <vt:lpstr>kumul 3001 rok_2018</vt:lpstr>
      <vt:lpstr>kumul 3001 rok_2019 III</vt:lpstr>
      <vt:lpstr>kumul 3001 rok_2019</vt:lpstr>
      <vt:lpstr>kumul 3001 rok 2019 II</vt:lpstr>
      <vt:lpstr>data</vt:lpstr>
      <vt:lpstr>data (2)</vt:lpstr>
      <vt:lpstr>'3011'!Oblast_tisku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Havlíček Zdeněk, Ing.</dc:creator>
  <cp:lastModifiedBy>Uživatel systému Windows</cp:lastModifiedBy>
  <cp:lastPrinted>2020-03-04T11:09:41Z</cp:lastPrinted>
  <dcterms:created xsi:type="dcterms:W3CDTF">2016-10-12T06:34:07Z</dcterms:created>
  <dcterms:modified xsi:type="dcterms:W3CDTF">2020-03-04T11:09:44Z</dcterms:modified>
</cp:coreProperties>
</file>