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8913BC0D-A64A-42D9-8250-3460B01C36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externalReferences>
    <externalReference r:id="rId3"/>
  </externalReferences>
  <calcPr calcId="18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2" l="1"/>
  <c r="J23" i="2"/>
  <c r="J22" i="2"/>
  <c r="J21" i="2"/>
  <c r="H22" i="2"/>
  <c r="H21" i="2"/>
  <c r="G17" i="2"/>
  <c r="G16" i="2" l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2" i="1"/>
  <c r="B24" i="2"/>
</calcChain>
</file>

<file path=xl/sharedStrings.xml><?xml version="1.0" encoding="utf-8"?>
<sst xmlns="http://schemas.openxmlformats.org/spreadsheetml/2006/main" count="344" uniqueCount="100">
  <si>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</si>
  <si>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</si>
  <si>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</si>
  <si>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</si>
  <si>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</si>
  <si>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</si>
  <si>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</si>
  <si>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</si>
  <si>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</si>
  <si>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</si>
  <si>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</si>
  <si>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</si>
  <si>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</si>
  <si>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</si>
  <si>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</si>
  <si>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</si>
  <si>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</si>
  <si>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</si>
  <si>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</si>
  <si>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</si>
  <si>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</si>
  <si>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</si>
  <si>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</si>
  <si>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</si>
  <si>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</si>
  <si>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</si>
  <si>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</si>
  <si>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</si>
  <si>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</si>
  <si>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</si>
  <si>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</si>
  <si>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</si>
  <si>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</si>
  <si>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ID-2019-08-000001</t>
  </si>
  <si>
    <t>SZŠ - příspěvek na stravu 1/19</t>
  </si>
  <si>
    <t>000</t>
  </si>
  <si>
    <t>9501</t>
  </si>
  <si>
    <t>41232000</t>
  </si>
  <si>
    <t>HC</t>
  </si>
  <si>
    <t>STRAV: Provoz stravování - ostatní stravování</t>
  </si>
  <si>
    <t>326488332,10870</t>
  </si>
  <si>
    <t>Lexová Martina</t>
  </si>
  <si>
    <t>Hlavní činnost</t>
  </si>
  <si>
    <t>ID-2019-08-000002</t>
  </si>
  <si>
    <t>Příspěvek na stravu - zaměstnanci 1/19</t>
  </si>
  <si>
    <t>326490084,10870</t>
  </si>
  <si>
    <t>ID-2019-08-000006</t>
  </si>
  <si>
    <t>SZŠ - příspěvek na stravu 2/19</t>
  </si>
  <si>
    <t>329750156,10870</t>
  </si>
  <si>
    <t>ID-2019-08-000007</t>
  </si>
  <si>
    <t>Příspěvek na stravu - zaměstnanci 2/19</t>
  </si>
  <si>
    <t>329753186,10870</t>
  </si>
  <si>
    <t>ID-2019-08-000011</t>
  </si>
  <si>
    <t>SZŠ - příspěvek na stravu 3/19</t>
  </si>
  <si>
    <t>333310028,10870</t>
  </si>
  <si>
    <t>ID-2019-08-000012</t>
  </si>
  <si>
    <t>Příspěvek na stravu - zaměstnanci 3/19</t>
  </si>
  <si>
    <t>333311224,10870</t>
  </si>
  <si>
    <t>ID-2019-08-000016</t>
  </si>
  <si>
    <t>SZŠ - příspěvek na stravu</t>
  </si>
  <si>
    <t>337536232,10870</t>
  </si>
  <si>
    <t>ID-2019-08-000017</t>
  </si>
  <si>
    <t>Příspěve na stravu - zaměstnanci</t>
  </si>
  <si>
    <t>337551907,10870</t>
  </si>
  <si>
    <t>ID-2019-08-000022</t>
  </si>
  <si>
    <t>340840920,10870</t>
  </si>
  <si>
    <t>Buzková Eva</t>
  </si>
  <si>
    <t>ID-2019-08-000023</t>
  </si>
  <si>
    <t>Příspěvek na stravu - zaměstnanci</t>
  </si>
  <si>
    <t>340842422,10870</t>
  </si>
  <si>
    <t>ID-2019-08-000028</t>
  </si>
  <si>
    <t>SZŠ - příspěvek ns stravu</t>
  </si>
  <si>
    <t>343684743,10870</t>
  </si>
  <si>
    <t>ID-2019-08-000029</t>
  </si>
  <si>
    <t>343686021,10870</t>
  </si>
  <si>
    <t>ID-2019-08-000033</t>
  </si>
  <si>
    <t>346504872,10870</t>
  </si>
  <si>
    <t>ID-2019-08-000037</t>
  </si>
  <si>
    <t>350036270,10870</t>
  </si>
  <si>
    <t>ID-2019-08-000038</t>
  </si>
  <si>
    <t>350048397,10870</t>
  </si>
  <si>
    <t>Měsíc</t>
  </si>
  <si>
    <t>Popisky řádků</t>
  </si>
  <si>
    <t>Celkový součet</t>
  </si>
  <si>
    <t>Součet z Částka DAL</t>
  </si>
  <si>
    <t>Popisky sloupců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</si>
  <si>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</si>
  <si>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</si>
  <si>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</si>
  <si>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</si>
  <si>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</si>
  <si>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</si>
  <si>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průměr 1-6/2019</t>
  </si>
  <si>
    <t>648 24 048</t>
  </si>
  <si>
    <t>průměr 7-8/2019</t>
  </si>
  <si>
    <t>Pozn: Dle Kolektivní smlouvy na rok 2019-2020, rozpočet na rok 2019 - závodní stravování ve výši 5 mil.Kč.</t>
  </si>
  <si>
    <t>počty porcí zaměstnanci</t>
  </si>
  <si>
    <t>příspěvek FKSP</t>
  </si>
  <si>
    <t>počty chlazená strava</t>
  </si>
  <si>
    <t>příspěvek dle počtu porcí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</si>
</sst>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6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4" fontId="2" fillId="2" borderId="1" xfId="0" applyNumberFormat="1" applyFont="1" applyFill="1" applyBorder="1"/>
    <xf numFmtId="0" fontId="1" fillId="0" borderId="0" xfId="0" applyFont="1"/>
    <xf numFmtId="0" fontId="3" fillId="0" borderId="0" xfId="0" applyFont="1"/>
    <xf numFmtId="4" fontId="0" fillId="3" borderId="0" xfId="0" applyNumberFormat="1" applyFill="1"/>
    <xf numFmtId="0" fontId="5" fillId="0" borderId="0" xfId="0" applyFont="1"/>
    <xf numFmtId="0" fontId="0" fillId="0" borderId="0" xfId="0" applyAlignment="1">
      <alignment horizontal="left" wrapText="1"/>
    </xf>
    <xf numFmtId="3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 applyAlignment="1">
      <alignment horizontal="left"/>
    </xf>
    <xf numFmtId="4" fontId="0" fillId="0" borderId="10" xfId="0" applyNumberFormat="1" applyBorder="1"/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/>
    <xf numFmtId="4" fontId="2" fillId="4" borderId="15" xfId="0" applyNumberFormat="1" applyFont="1" applyFill="1" applyBorder="1"/>
  </cellXfs>
  <cellStyles count="1">
    <cellStyle name="Normální" xfId="0" builtinId="0"/>
  </cellStyles>
  <dxfs count="2">
    <dxf>
      <fill>
        <patternFill patternType="solid">
          <bgColor theme="3" tint="0.59999389629810485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01%2016%20402%20Z&#225;vodn&#237;%20stravov&#225;n&#237;%202019%20dod&#283;l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020"/>
      <sheetName val="Počet porcí 2019"/>
      <sheetName val="2017 ceník"/>
      <sheetName val="rozpočet"/>
      <sheetName val="501 16 402"/>
      <sheetName val="501 16 403"/>
      <sheetName val="501 16 502"/>
      <sheetName val="518 07 411"/>
      <sheetName val="648 24 415"/>
      <sheetName val="649 08 512"/>
      <sheetName val="649 24 411"/>
      <sheetName val="649 24 413"/>
      <sheetName val="649 24 511"/>
    </sheetNames>
    <sheetDataSet>
      <sheetData sheetId="0">
        <row r="3">
          <cell r="C3">
            <v>500318.33333333337</v>
          </cell>
        </row>
        <row r="7">
          <cell r="C7">
            <v>17925.333333333336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71542245374" createdVersion="6" refreshedVersion="6" minRefreshableVersion="3" recordCount="15" xr:uid="{6B3A67A1-69B7-4B9A-B59D-9C98E3C9BAC1}">
  <cacheSource type="worksheet">
    <worksheetSource ref="A1:AH16" sheet="Sheet1"/>
  </cacheSource>
  <cacheFields count="34">
    <cacheField name="Evidenční číslo dokladu" numFmtId="0">
      <sharedItems/>
    </cacheField>
    <cacheField name="Popis" numFmtId="0">
      <sharedItems count="10">
        <s v="SZŠ - příspěvek na stravu 1/19"/>
        <s v="Příspěvek na stravu - zaměstnanci 1/19"/>
        <s v="SZŠ - příspěvek na stravu 2/19"/>
        <s v="Příspěvek na stravu - zaměstnanci 2/19"/>
        <s v="SZŠ - příspěvek na stravu 3/19"/>
        <s v="Příspěvek na stravu - zaměstnanci 3/19"/>
        <s v="SZŠ - příspěvek na stravu"/>
        <s v="Příspěve na stravu - zaměstnanci"/>
        <s v="Příspěvek na stravu - zaměstnanci"/>
        <s v="SZŠ - příspěvek ns stravu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09-0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4312" maxValue="470058.14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 containsNonDate="0" containsString="0" containsBlank="1"/>
    </cacheField>
    <cacheField name="Datum dokladu" numFmtId="165">
      <sharedItems containsSemiMixedTypes="0" containsNonDate="0" containsDate="1" containsString="0" minDate="2019-01-31T00:00:00" maxDate="2019-09-01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Okamžik zápisu" numFmtId="165">
      <sharedItems containsSemiMixedTypes="0" containsNonDate="0" containsDate="1" containsString="0" minDate="2019-02-08T14:39:57" maxDate="2019-09-09T09:42:15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ID-2019-08-000001"/>
    <x v="0"/>
    <s v="000"/>
    <d v="2019-01-31T00:00:00"/>
    <m/>
    <n v="6635.25"/>
    <s v="9501"/>
    <s v="41232000"/>
    <s v="HC"/>
    <s v="STRAV: Provoz stravování - ostatní stravování"/>
    <m/>
    <d v="2019-01-31T00:00:00"/>
    <m/>
    <m/>
    <m/>
    <s v="326488332,10870"/>
    <b v="1"/>
    <m/>
    <s v="Lexová Martina"/>
    <s v="Zaúčtováno"/>
    <m/>
    <m/>
    <m/>
    <m/>
    <x v="0"/>
    <d v="2019-02-08T14:39:57"/>
    <s v="Hlavní činnost"/>
    <m/>
    <m/>
    <m/>
    <m/>
    <m/>
    <m/>
    <m/>
  </r>
  <r>
    <s v="ID-2019-08-000002"/>
    <x v="1"/>
    <s v="000"/>
    <d v="2019-01-31T00:00:00"/>
    <m/>
    <n v="470058.14"/>
    <s v="9501"/>
    <s v="41232000"/>
    <s v="HC"/>
    <s v="STRAV: Provoz stravování - ostatní stravování"/>
    <m/>
    <d v="2019-01-31T00:00:00"/>
    <m/>
    <m/>
    <m/>
    <s v="326490084,10870"/>
    <b v="1"/>
    <m/>
    <s v="Lexová Martina"/>
    <s v="Zaúčtováno"/>
    <m/>
    <m/>
    <m/>
    <m/>
    <x v="0"/>
    <d v="2019-02-08T14:39:57"/>
    <s v="Hlavní činnost"/>
    <m/>
    <m/>
    <m/>
    <m/>
    <m/>
    <m/>
    <m/>
  </r>
  <r>
    <s v="ID-2019-08-000006"/>
    <x v="2"/>
    <s v="000"/>
    <d v="2019-02-28T00:00:00"/>
    <m/>
    <n v="5976.64"/>
    <s v="9501"/>
    <s v="41232000"/>
    <s v="HC"/>
    <s v="STRAV: Provoz stravování - ostatní stravování"/>
    <m/>
    <d v="2019-02-28T00:00:00"/>
    <m/>
    <m/>
    <m/>
    <s v="329750156,10870"/>
    <b v="1"/>
    <m/>
    <s v="Lexová Martina"/>
    <s v="Zaúčtováno"/>
    <m/>
    <m/>
    <m/>
    <m/>
    <x v="1"/>
    <d v="2019-03-07T13:06:02"/>
    <s v="Hlavní činnost"/>
    <m/>
    <m/>
    <m/>
    <m/>
    <m/>
    <m/>
    <m/>
  </r>
  <r>
    <s v="ID-2019-08-000007"/>
    <x v="3"/>
    <s v="000"/>
    <d v="2019-02-28T00:00:00"/>
    <m/>
    <n v="419384.11"/>
    <s v="9501"/>
    <s v="41232000"/>
    <s v="HC"/>
    <s v="STRAV: Provoz stravování - ostatní stravování"/>
    <m/>
    <d v="2019-02-28T00:00:00"/>
    <m/>
    <m/>
    <m/>
    <s v="329753186,10870"/>
    <b v="1"/>
    <m/>
    <s v="Lexová Martina"/>
    <s v="Zaúčtováno"/>
    <m/>
    <m/>
    <m/>
    <m/>
    <x v="1"/>
    <d v="2019-03-07T13:06:02"/>
    <s v="Hlavní činnost"/>
    <m/>
    <m/>
    <m/>
    <m/>
    <m/>
    <m/>
    <m/>
  </r>
  <r>
    <s v="ID-2019-08-000011"/>
    <x v="4"/>
    <s v="000"/>
    <d v="2019-03-31T00:00:00"/>
    <m/>
    <n v="6477.97"/>
    <s v="9501"/>
    <s v="41232000"/>
    <s v="HC"/>
    <s v="STRAV: Provoz stravování - ostatní stravování"/>
    <m/>
    <d v="2019-03-31T00:00:00"/>
    <m/>
    <m/>
    <m/>
    <s v="333310028,10870"/>
    <b v="1"/>
    <m/>
    <s v="Lexová Martina"/>
    <s v="Zaúčtováno"/>
    <m/>
    <m/>
    <m/>
    <m/>
    <x v="2"/>
    <d v="2019-04-08T09:49:13"/>
    <s v="Hlavní činnost"/>
    <m/>
    <m/>
    <m/>
    <m/>
    <m/>
    <m/>
    <m/>
  </r>
  <r>
    <s v="ID-2019-08-000012"/>
    <x v="5"/>
    <s v="000"/>
    <d v="2019-03-31T00:00:00"/>
    <m/>
    <n v="434534.86"/>
    <s v="9501"/>
    <s v="41232000"/>
    <s v="HC"/>
    <s v="STRAV: Provoz stravování - ostatní stravování"/>
    <m/>
    <d v="2019-03-31T00:00:00"/>
    <m/>
    <m/>
    <m/>
    <s v="333311224,10870"/>
    <b v="1"/>
    <m/>
    <s v="Lexová Martina"/>
    <s v="Zaúčtováno"/>
    <m/>
    <m/>
    <m/>
    <m/>
    <x v="2"/>
    <d v="2019-04-08T09:49:13"/>
    <s v="Hlavní činnost"/>
    <m/>
    <m/>
    <m/>
    <m/>
    <m/>
    <m/>
    <m/>
  </r>
  <r>
    <s v="ID-2019-08-000016"/>
    <x v="6"/>
    <s v="000"/>
    <d v="2019-04-30T00:00:00"/>
    <m/>
    <n v="6251.88"/>
    <s v="9501"/>
    <s v="41232000"/>
    <s v="HC"/>
    <s v="STRAV: Provoz stravování - ostatní stravování"/>
    <m/>
    <d v="2019-04-30T00:00:00"/>
    <m/>
    <m/>
    <m/>
    <s v="337536232,10870"/>
    <b v="1"/>
    <m/>
    <s v="Lexová Martina"/>
    <s v="Zaúčtováno"/>
    <m/>
    <m/>
    <m/>
    <m/>
    <x v="3"/>
    <d v="2019-05-09T12:01:42"/>
    <s v="Hlavní činnost"/>
    <m/>
    <m/>
    <m/>
    <m/>
    <m/>
    <m/>
    <m/>
  </r>
  <r>
    <s v="ID-2019-08-000017"/>
    <x v="7"/>
    <s v="000"/>
    <d v="2019-04-30T00:00:00"/>
    <m/>
    <n v="428826.13"/>
    <s v="9501"/>
    <s v="41232000"/>
    <s v="HC"/>
    <s v="STRAV: Provoz stravování - ostatní stravování"/>
    <m/>
    <d v="2019-04-30T00:00:00"/>
    <m/>
    <m/>
    <m/>
    <s v="337551907,10870"/>
    <b v="1"/>
    <m/>
    <s v="Lexová Martina"/>
    <s v="Zaúčtováno"/>
    <m/>
    <m/>
    <m/>
    <m/>
    <x v="3"/>
    <d v="2019-05-09T12:01:42"/>
    <s v="Hlavní činnost"/>
    <m/>
    <m/>
    <m/>
    <m/>
    <m/>
    <m/>
    <m/>
  </r>
  <r>
    <s v="ID-2019-08-000022"/>
    <x v="6"/>
    <s v="000"/>
    <d v="2019-05-31T00:00:00"/>
    <m/>
    <n v="6586.1"/>
    <s v="9501"/>
    <s v="41232000"/>
    <s v="HC"/>
    <s v="STRAV: Provoz stravování - ostatní stravování"/>
    <m/>
    <d v="2019-05-31T00:00:00"/>
    <m/>
    <m/>
    <m/>
    <s v="340840920,10870"/>
    <b v="1"/>
    <m/>
    <s v="Buzková Eva"/>
    <s v="Zaúčtováno"/>
    <m/>
    <m/>
    <m/>
    <m/>
    <x v="4"/>
    <d v="2019-06-07T13:21:25"/>
    <s v="Hlavní činnost"/>
    <m/>
    <m/>
    <m/>
    <m/>
    <m/>
    <m/>
    <m/>
  </r>
  <r>
    <s v="ID-2019-08-000023"/>
    <x v="8"/>
    <s v="000"/>
    <d v="2019-05-31T00:00:00"/>
    <m/>
    <n v="443441.11"/>
    <s v="9501"/>
    <s v="41232000"/>
    <s v="HC"/>
    <s v="STRAV: Provoz stravování - ostatní stravování"/>
    <m/>
    <d v="2019-05-31T00:00:00"/>
    <m/>
    <m/>
    <m/>
    <s v="340842422,10870"/>
    <b v="1"/>
    <m/>
    <s v="Buzková Eva"/>
    <s v="Zaúčtováno"/>
    <m/>
    <m/>
    <m/>
    <m/>
    <x v="4"/>
    <d v="2019-06-07T13:21:25"/>
    <s v="Hlavní činnost"/>
    <m/>
    <m/>
    <m/>
    <m/>
    <m/>
    <m/>
    <m/>
  </r>
  <r>
    <s v="ID-2019-08-000028"/>
    <x v="9"/>
    <s v="000"/>
    <d v="2019-06-30T00:00:00"/>
    <m/>
    <n v="6045.45"/>
    <s v="9501"/>
    <s v="41232000"/>
    <s v="HC"/>
    <s v="STRAV: Provoz stravování - ostatní stravování"/>
    <m/>
    <d v="2019-06-30T00:00:00"/>
    <m/>
    <m/>
    <m/>
    <s v="343684743,10870"/>
    <b v="1"/>
    <m/>
    <s v="Lexová Martina"/>
    <s v="Zaúčtováno"/>
    <m/>
    <m/>
    <m/>
    <m/>
    <x v="5"/>
    <d v="2019-07-09T10:09:52"/>
    <s v="Hlavní činnost"/>
    <m/>
    <m/>
    <m/>
    <m/>
    <m/>
    <m/>
    <m/>
  </r>
  <r>
    <s v="ID-2019-08-000029"/>
    <x v="8"/>
    <s v="000"/>
    <d v="2019-06-30T00:00:00"/>
    <m/>
    <n v="410183.15"/>
    <s v="9501"/>
    <s v="41232000"/>
    <s v="HC"/>
    <s v="STRAV: Provoz stravování - ostatní stravování"/>
    <m/>
    <d v="2019-06-30T00:00:00"/>
    <m/>
    <m/>
    <m/>
    <s v="343686021,10870"/>
    <b v="1"/>
    <m/>
    <s v="Lexová Martina"/>
    <s v="Zaúčtováno"/>
    <m/>
    <m/>
    <m/>
    <m/>
    <x v="5"/>
    <d v="2019-07-09T10:14:46"/>
    <s v="Hlavní činnost"/>
    <m/>
    <m/>
    <m/>
    <m/>
    <m/>
    <m/>
    <m/>
  </r>
  <r>
    <s v="ID-2019-08-000033"/>
    <x v="8"/>
    <s v="000"/>
    <d v="2019-07-31T00:00:00"/>
    <m/>
    <n v="389158.97"/>
    <s v="9501"/>
    <s v="41232000"/>
    <s v="HC"/>
    <s v="STRAV: Provoz stravování - ostatní stravování"/>
    <m/>
    <d v="2019-07-31T00:00:00"/>
    <m/>
    <m/>
    <m/>
    <s v="346504872,10870"/>
    <b v="1"/>
    <m/>
    <s v="Lexová Martina"/>
    <s v="Zaúčtováno"/>
    <m/>
    <m/>
    <m/>
    <m/>
    <x v="6"/>
    <d v="2019-08-07T09:21:20"/>
    <s v="Hlavní činnost"/>
    <m/>
    <m/>
    <m/>
    <m/>
    <m/>
    <m/>
    <m/>
  </r>
  <r>
    <s v="ID-2019-08-000037"/>
    <x v="8"/>
    <s v="000"/>
    <d v="2019-08-31T00:00:00"/>
    <m/>
    <n v="390849.8"/>
    <s v="9501"/>
    <s v="41232000"/>
    <s v="HC"/>
    <s v="STRAV: Provoz stravování - ostatní stravování"/>
    <m/>
    <d v="2019-08-31T00:00:00"/>
    <m/>
    <m/>
    <m/>
    <s v="350036270,10870"/>
    <b v="1"/>
    <m/>
    <s v="Lexová Martina"/>
    <s v="Zaúčtováno"/>
    <m/>
    <m/>
    <m/>
    <m/>
    <x v="7"/>
    <d v="2019-09-09T09:42:15"/>
    <s v="Hlavní činnost"/>
    <m/>
    <m/>
    <m/>
    <m/>
    <m/>
    <m/>
    <m/>
  </r>
  <r>
    <s v="ID-2019-08-000038"/>
    <x v="6"/>
    <s v="000"/>
    <d v="2019-08-31T00:00:00"/>
    <m/>
    <n v="4312"/>
    <s v="9501"/>
    <s v="41232000"/>
    <s v="HC"/>
    <s v="STRAV: Provoz stravování - ostatní stravování"/>
    <m/>
    <d v="2019-08-31T00:00:00"/>
    <m/>
    <m/>
    <m/>
    <s v="350048397,10870"/>
    <b v="1"/>
    <m/>
    <s v="Lexová Martina"/>
    <s v="Zaúčtováno"/>
    <m/>
    <m/>
    <m/>
    <m/>
    <x v="7"/>
    <d v="2019-09-09T09:42:15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D154FF-1500-48D8-A1F4-FF37C3E32298}" name="Kontingenční tabulka13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15" firstHeaderRow="1" firstDataRow="2" firstDataCol="1"/>
  <pivotFields count="34">
    <pivotField showAll="0"/>
    <pivotField axis="axisRow" showAll="0">
      <items count="11">
        <item x="7"/>
        <item x="8"/>
        <item x="1"/>
        <item x="3"/>
        <item x="5"/>
        <item x="6"/>
        <item x="0"/>
        <item x="2"/>
        <item x="4"/>
        <item x="9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DAL" fld="5" baseField="0" baseItem="0" numFmtId="4"/>
  </dataFields>
  <formats count="2">
    <format dxfId="1">
      <pivotArea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73A5-5B3C-4D09-B673-EF9E8E7767F7}">
  <dimension ref="A1:J30"/>
  <sheetViews>
    <sheetView tabSelected="1" workbookViewId="0">
      <selection activeCell="I29" sqref="I29"/>
    </sheetView>
  </sheetViews>
  <sheetFormatPr defaultRowHeight="12.75" x14ac:dyDescent="0.2"/>
  <cols>
    <col min="1" max="1" width="34.28515625" bestFit="1" customWidth="1"/>
    <col min="2" max="2" width="18.140625" bestFit="1" customWidth="1"/>
    <col min="3" max="8" width="10.140625" bestFit="1" customWidth="1"/>
    <col min="9" max="9" width="17.5703125" customWidth="1"/>
    <col min="10" max="10" width="22" customWidth="1"/>
  </cols>
  <sheetData>
    <row r="1" spans="1:10" ht="15.75" x14ac:dyDescent="0.25">
      <c r="A1" s="18" t="s">
        <v>93</v>
      </c>
    </row>
    <row r="3" spans="1:10" x14ac:dyDescent="0.2">
      <c r="A3" s="6" t="s">
        <v>84</v>
      </c>
      <c r="B3" s="6" t="s">
        <v>85</v>
      </c>
    </row>
    <row r="4" spans="1:10" x14ac:dyDescent="0.2">
      <c r="A4" s="6" t="s">
        <v>82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83</v>
      </c>
    </row>
    <row r="5" spans="1:10" x14ac:dyDescent="0.2">
      <c r="A5" s="7" t="s">
        <v>62</v>
      </c>
      <c r="B5" s="8"/>
      <c r="C5" s="8"/>
      <c r="D5" s="8"/>
      <c r="E5" s="8">
        <v>428826.13</v>
      </c>
      <c r="F5" s="8"/>
      <c r="G5" s="8"/>
      <c r="H5" s="8"/>
      <c r="I5" s="8"/>
      <c r="J5" s="8">
        <v>428826.13</v>
      </c>
    </row>
    <row r="6" spans="1:10" x14ac:dyDescent="0.2">
      <c r="A6" s="7" t="s">
        <v>68</v>
      </c>
      <c r="B6" s="8"/>
      <c r="C6" s="8"/>
      <c r="D6" s="8"/>
      <c r="E6" s="8"/>
      <c r="F6" s="8">
        <v>443441.11</v>
      </c>
      <c r="G6" s="8">
        <v>410183.15</v>
      </c>
      <c r="H6" s="8">
        <v>389158.97</v>
      </c>
      <c r="I6" s="8">
        <v>390849.8</v>
      </c>
      <c r="J6" s="8">
        <v>1633633.03</v>
      </c>
    </row>
    <row r="7" spans="1:10" x14ac:dyDescent="0.2">
      <c r="A7" s="7" t="s">
        <v>44</v>
      </c>
      <c r="B7" s="8">
        <v>470058.14</v>
      </c>
      <c r="C7" s="8"/>
      <c r="D7" s="8"/>
      <c r="E7" s="8"/>
      <c r="F7" s="8"/>
      <c r="G7" s="8"/>
      <c r="H7" s="8"/>
      <c r="I7" s="8"/>
      <c r="J7" s="8">
        <v>470058.14</v>
      </c>
    </row>
    <row r="8" spans="1:10" x14ac:dyDescent="0.2">
      <c r="A8" s="7" t="s">
        <v>50</v>
      </c>
      <c r="B8" s="8"/>
      <c r="C8" s="8">
        <v>419384.11</v>
      </c>
      <c r="D8" s="8"/>
      <c r="E8" s="8"/>
      <c r="F8" s="8"/>
      <c r="G8" s="8"/>
      <c r="H8" s="8"/>
      <c r="I8" s="8"/>
      <c r="J8" s="8">
        <v>419384.11</v>
      </c>
    </row>
    <row r="9" spans="1:10" x14ac:dyDescent="0.2">
      <c r="A9" s="7" t="s">
        <v>56</v>
      </c>
      <c r="B9" s="8"/>
      <c r="C9" s="8"/>
      <c r="D9" s="8">
        <v>434534.86</v>
      </c>
      <c r="E9" s="8"/>
      <c r="F9" s="8"/>
      <c r="G9" s="8"/>
      <c r="H9" s="8"/>
      <c r="I9" s="8"/>
      <c r="J9" s="8">
        <v>434534.86</v>
      </c>
    </row>
    <row r="10" spans="1:10" x14ac:dyDescent="0.2">
      <c r="A10" s="7" t="s">
        <v>59</v>
      </c>
      <c r="B10" s="8"/>
      <c r="C10" s="8"/>
      <c r="D10" s="8"/>
      <c r="E10" s="8">
        <v>6251.88</v>
      </c>
      <c r="F10" s="8">
        <v>6586.1</v>
      </c>
      <c r="G10" s="8"/>
      <c r="H10" s="8"/>
      <c r="I10" s="8">
        <v>4312</v>
      </c>
      <c r="J10" s="8">
        <v>17149.98</v>
      </c>
    </row>
    <row r="11" spans="1:10" x14ac:dyDescent="0.2">
      <c r="A11" s="7" t="s">
        <v>34</v>
      </c>
      <c r="B11" s="8">
        <v>6635.25</v>
      </c>
      <c r="C11" s="8"/>
      <c r="D11" s="8"/>
      <c r="E11" s="8"/>
      <c r="F11" s="8"/>
      <c r="G11" s="8"/>
      <c r="H11" s="8"/>
      <c r="I11" s="8"/>
      <c r="J11" s="8">
        <v>6635.25</v>
      </c>
    </row>
    <row r="12" spans="1:10" x14ac:dyDescent="0.2">
      <c r="A12" s="7" t="s">
        <v>47</v>
      </c>
      <c r="B12" s="8"/>
      <c r="C12" s="8">
        <v>5976.64</v>
      </c>
      <c r="D12" s="8"/>
      <c r="E12" s="8"/>
      <c r="F12" s="8"/>
      <c r="G12" s="8"/>
      <c r="H12" s="8"/>
      <c r="I12" s="8"/>
      <c r="J12" s="8">
        <v>5976.64</v>
      </c>
    </row>
    <row r="13" spans="1:10" x14ac:dyDescent="0.2">
      <c r="A13" s="7" t="s">
        <v>53</v>
      </c>
      <c r="B13" s="8"/>
      <c r="C13" s="8"/>
      <c r="D13" s="8">
        <v>6477.97</v>
      </c>
      <c r="E13" s="8"/>
      <c r="F13" s="8"/>
      <c r="G13" s="8"/>
      <c r="H13" s="8"/>
      <c r="I13" s="8"/>
      <c r="J13" s="8">
        <v>6477.97</v>
      </c>
    </row>
    <row r="14" spans="1:10" x14ac:dyDescent="0.2">
      <c r="A14" s="7" t="s">
        <v>71</v>
      </c>
      <c r="B14" s="8"/>
      <c r="C14" s="8"/>
      <c r="D14" s="8"/>
      <c r="E14" s="8"/>
      <c r="F14" s="8"/>
      <c r="G14" s="8">
        <v>6045.45</v>
      </c>
      <c r="H14" s="8"/>
      <c r="I14" s="8"/>
      <c r="J14" s="8">
        <v>6045.45</v>
      </c>
    </row>
    <row r="15" spans="1:10" x14ac:dyDescent="0.2">
      <c r="A15" s="7" t="s">
        <v>83</v>
      </c>
      <c r="B15" s="8">
        <v>476693.39</v>
      </c>
      <c r="C15" s="8">
        <v>425360.75</v>
      </c>
      <c r="D15" s="8">
        <v>441012.82999999996</v>
      </c>
      <c r="E15" s="8">
        <v>435078.01</v>
      </c>
      <c r="F15" s="8">
        <v>450027.20999999996</v>
      </c>
      <c r="G15" s="8">
        <v>416228.60000000003</v>
      </c>
      <c r="H15" s="8">
        <v>389158.97</v>
      </c>
      <c r="I15" s="8">
        <v>395161.8</v>
      </c>
      <c r="J15" s="19">
        <v>3428721.5600000005</v>
      </c>
    </row>
    <row r="16" spans="1:10" x14ac:dyDescent="0.2">
      <c r="E16" s="17" t="s">
        <v>92</v>
      </c>
      <c r="G16" s="8">
        <f>AVERAGE(B15:G15)</f>
        <v>440733.46500000003</v>
      </c>
    </row>
    <row r="17" spans="1:10" x14ac:dyDescent="0.2">
      <c r="E17" s="17" t="s">
        <v>94</v>
      </c>
      <c r="G17" s="8">
        <f>AVERAGE(H15:I15)</f>
        <v>392160.38500000001</v>
      </c>
    </row>
    <row r="18" spans="1:10" x14ac:dyDescent="0.2">
      <c r="E18" s="17"/>
      <c r="G18" s="8"/>
    </row>
    <row r="19" spans="1:10" ht="13.5" thickBot="1" x14ac:dyDescent="0.25">
      <c r="E19" s="17"/>
      <c r="G19" s="8"/>
    </row>
    <row r="20" spans="1:10" x14ac:dyDescent="0.2">
      <c r="A20" s="9" t="s">
        <v>86</v>
      </c>
      <c r="B20" s="10">
        <v>4760000</v>
      </c>
      <c r="E20" s="25"/>
      <c r="F20" s="26"/>
      <c r="G20" s="26"/>
      <c r="H20" s="27"/>
      <c r="I20" s="28" t="s">
        <v>97</v>
      </c>
      <c r="J20" s="29"/>
    </row>
    <row r="21" spans="1:10" x14ac:dyDescent="0.2">
      <c r="A21" s="11" t="s">
        <v>87</v>
      </c>
      <c r="B21" s="12">
        <v>5038000</v>
      </c>
      <c r="E21" s="30" t="s">
        <v>96</v>
      </c>
      <c r="F21" s="23"/>
      <c r="G21" s="24"/>
      <c r="H21" s="22">
        <f>[1]R2020!$C$3</f>
        <v>500318.33333333337</v>
      </c>
      <c r="I21" s="13">
        <v>9.83</v>
      </c>
      <c r="J21" s="31">
        <f>+I21*H21</f>
        <v>4918129.2166666668</v>
      </c>
    </row>
    <row r="22" spans="1:10" x14ac:dyDescent="0.2">
      <c r="A22" s="13"/>
      <c r="B22" s="12"/>
      <c r="E22" s="30" t="s">
        <v>98</v>
      </c>
      <c r="F22" s="23"/>
      <c r="G22" s="24"/>
      <c r="H22" s="22">
        <f>[1]R2020!$C$7</f>
        <v>17925.333333333336</v>
      </c>
      <c r="I22" s="13">
        <v>8.8699999999999992</v>
      </c>
      <c r="J22" s="31">
        <f>+I22*H22</f>
        <v>158997.70666666667</v>
      </c>
    </row>
    <row r="23" spans="1:10" ht="13.5" thickBot="1" x14ac:dyDescent="0.25">
      <c r="A23" s="14" t="s">
        <v>88</v>
      </c>
      <c r="B23" s="10">
        <v>5000000</v>
      </c>
      <c r="E23" s="32" t="s">
        <v>99</v>
      </c>
      <c r="F23" s="33"/>
      <c r="G23" s="34"/>
      <c r="H23" s="35"/>
      <c r="I23" s="35"/>
      <c r="J23" s="36">
        <f>SUM(J21:J22)</f>
        <v>5077126.9233333338</v>
      </c>
    </row>
    <row r="24" spans="1:10" x14ac:dyDescent="0.2">
      <c r="A24" s="15" t="s">
        <v>89</v>
      </c>
      <c r="B24" s="12">
        <f>GETPIVOTDATA("Částka DAL",$A$3)</f>
        <v>3428721.5600000005</v>
      </c>
    </row>
    <row r="25" spans="1:10" x14ac:dyDescent="0.2">
      <c r="A25" s="15" t="s">
        <v>90</v>
      </c>
      <c r="B25" s="12">
        <f>+B24/8*12</f>
        <v>5143082.3400000008</v>
      </c>
      <c r="D25" s="20"/>
    </row>
    <row r="26" spans="1:10" x14ac:dyDescent="0.2">
      <c r="A26" s="13"/>
      <c r="B26" s="12"/>
    </row>
    <row r="27" spans="1:10" x14ac:dyDescent="0.2">
      <c r="A27" s="14" t="s">
        <v>91</v>
      </c>
      <c r="B27" s="16">
        <v>5150000</v>
      </c>
    </row>
    <row r="29" spans="1:10" x14ac:dyDescent="0.2">
      <c r="A29" s="21" t="s">
        <v>95</v>
      </c>
      <c r="B29" s="21"/>
    </row>
    <row r="30" spans="1:10" x14ac:dyDescent="0.2">
      <c r="A30" s="21"/>
      <c r="B30" s="21"/>
    </row>
  </sheetData>
  <mergeCells count="5">
    <mergeCell ref="A29:B30"/>
    <mergeCell ref="E20:H20"/>
    <mergeCell ref="E21:G21"/>
    <mergeCell ref="E22:G22"/>
    <mergeCell ref="E23:G23"/>
  </mergeCells>
  <phoneticPr fontId="4" type="noConversion"/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workbookViewId="0">
      <selection activeCell="T8" sqref="A1:AH16"/>
    </sheetView>
  </sheetViews>
  <sheetFormatPr defaultColWidth="11.42578125" defaultRowHeight="12.75" customHeight="1" x14ac:dyDescent="0.2"/>
  <cols>
    <col min="1" max="1" width="16.140625" style="1" customWidth="1"/>
    <col min="2" max="2" width="21.7109375" style="1" customWidth="1"/>
    <col min="3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81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43496</v>
      </c>
      <c r="F2" s="3">
        <v>6635.25</v>
      </c>
      <c r="G2" s="1" t="s">
        <v>36</v>
      </c>
      <c r="H2" s="1" t="s">
        <v>37</v>
      </c>
      <c r="I2" s="1" t="s">
        <v>38</v>
      </c>
      <c r="J2" s="1" t="s">
        <v>39</v>
      </c>
      <c r="L2" s="4">
        <v>43496</v>
      </c>
      <c r="P2" s="1" t="s">
        <v>40</v>
      </c>
      <c r="Q2" s="1" t="b">
        <v>1</v>
      </c>
      <c r="S2" s="1" t="s">
        <v>41</v>
      </c>
      <c r="T2" s="1" t="s">
        <v>19</v>
      </c>
      <c r="Y2" s="1">
        <f>MONTH(L2)</f>
        <v>1</v>
      </c>
      <c r="Z2" s="4">
        <v>43504.611075659697</v>
      </c>
      <c r="AA2" s="1" t="s">
        <v>42</v>
      </c>
    </row>
    <row r="3" spans="1:34" ht="12.75" customHeight="1" x14ac:dyDescent="0.2">
      <c r="A3" s="1" t="s">
        <v>43</v>
      </c>
      <c r="B3" s="1" t="s">
        <v>44</v>
      </c>
      <c r="C3" s="1" t="s">
        <v>35</v>
      </c>
      <c r="D3" s="2">
        <v>43496</v>
      </c>
      <c r="F3" s="3">
        <v>470058.14</v>
      </c>
      <c r="G3" s="1" t="s">
        <v>36</v>
      </c>
      <c r="H3" s="1" t="s">
        <v>37</v>
      </c>
      <c r="I3" s="1" t="s">
        <v>38</v>
      </c>
      <c r="J3" s="1" t="s">
        <v>39</v>
      </c>
      <c r="L3" s="4">
        <v>43496</v>
      </c>
      <c r="P3" s="1" t="s">
        <v>45</v>
      </c>
      <c r="Q3" s="1" t="b">
        <v>1</v>
      </c>
      <c r="S3" s="1" t="s">
        <v>41</v>
      </c>
      <c r="T3" s="1" t="s">
        <v>19</v>
      </c>
      <c r="Y3" s="1">
        <f t="shared" ref="Y3:Y16" si="0">MONTH(L3)</f>
        <v>1</v>
      </c>
      <c r="Z3" s="4">
        <v>43504.611077280097</v>
      </c>
      <c r="AA3" s="1" t="s">
        <v>42</v>
      </c>
    </row>
    <row r="4" spans="1:34" ht="12.75" customHeight="1" x14ac:dyDescent="0.2">
      <c r="A4" s="1" t="s">
        <v>46</v>
      </c>
      <c r="B4" s="1" t="s">
        <v>47</v>
      </c>
      <c r="C4" s="1" t="s">
        <v>35</v>
      </c>
      <c r="D4" s="2">
        <v>43524</v>
      </c>
      <c r="F4" s="3">
        <v>5976.64</v>
      </c>
      <c r="G4" s="1" t="s">
        <v>36</v>
      </c>
      <c r="H4" s="1" t="s">
        <v>37</v>
      </c>
      <c r="I4" s="1" t="s">
        <v>38</v>
      </c>
      <c r="J4" s="1" t="s">
        <v>39</v>
      </c>
      <c r="L4" s="4">
        <v>43524</v>
      </c>
      <c r="P4" s="1" t="s">
        <v>48</v>
      </c>
      <c r="Q4" s="1" t="b">
        <v>1</v>
      </c>
      <c r="S4" s="1" t="s">
        <v>41</v>
      </c>
      <c r="T4" s="1" t="s">
        <v>19</v>
      </c>
      <c r="Y4" s="1">
        <f t="shared" si="0"/>
        <v>2</v>
      </c>
      <c r="Z4" s="4">
        <v>43531.545854479198</v>
      </c>
      <c r="AA4" s="1" t="s">
        <v>42</v>
      </c>
    </row>
    <row r="5" spans="1:34" ht="12.75" customHeight="1" x14ac:dyDescent="0.2">
      <c r="A5" s="1" t="s">
        <v>49</v>
      </c>
      <c r="B5" s="1" t="s">
        <v>50</v>
      </c>
      <c r="C5" s="1" t="s">
        <v>35</v>
      </c>
      <c r="D5" s="2">
        <v>43524</v>
      </c>
      <c r="F5" s="3">
        <v>419384.11</v>
      </c>
      <c r="G5" s="1" t="s">
        <v>36</v>
      </c>
      <c r="H5" s="1" t="s">
        <v>37</v>
      </c>
      <c r="I5" s="1" t="s">
        <v>38</v>
      </c>
      <c r="J5" s="1" t="s">
        <v>39</v>
      </c>
      <c r="L5" s="4">
        <v>43524</v>
      </c>
      <c r="P5" s="1" t="s">
        <v>51</v>
      </c>
      <c r="Q5" s="1" t="b">
        <v>1</v>
      </c>
      <c r="S5" s="1" t="s">
        <v>41</v>
      </c>
      <c r="T5" s="1" t="s">
        <v>19</v>
      </c>
      <c r="Y5" s="1">
        <f t="shared" si="0"/>
        <v>2</v>
      </c>
      <c r="Z5" s="4">
        <v>43531.545857372701</v>
      </c>
      <c r="AA5" s="1" t="s">
        <v>42</v>
      </c>
    </row>
    <row r="6" spans="1:34" ht="12.75" customHeight="1" x14ac:dyDescent="0.2">
      <c r="A6" s="1" t="s">
        <v>52</v>
      </c>
      <c r="B6" s="1" t="s">
        <v>53</v>
      </c>
      <c r="C6" s="1" t="s">
        <v>35</v>
      </c>
      <c r="D6" s="2">
        <v>43555</v>
      </c>
      <c r="F6" s="3">
        <v>6477.97</v>
      </c>
      <c r="G6" s="1" t="s">
        <v>36</v>
      </c>
      <c r="H6" s="1" t="s">
        <v>37</v>
      </c>
      <c r="I6" s="1" t="s">
        <v>38</v>
      </c>
      <c r="J6" s="1" t="s">
        <v>39</v>
      </c>
      <c r="L6" s="4">
        <v>43555</v>
      </c>
      <c r="P6" s="1" t="s">
        <v>54</v>
      </c>
      <c r="Q6" s="1" t="b">
        <v>1</v>
      </c>
      <c r="S6" s="1" t="s">
        <v>41</v>
      </c>
      <c r="T6" s="1" t="s">
        <v>19</v>
      </c>
      <c r="Y6" s="1">
        <f t="shared" si="0"/>
        <v>3</v>
      </c>
      <c r="Z6" s="4">
        <v>43563.409177118097</v>
      </c>
      <c r="AA6" s="1" t="s">
        <v>42</v>
      </c>
    </row>
    <row r="7" spans="1:34" ht="12.75" customHeight="1" x14ac:dyDescent="0.2">
      <c r="A7" s="1" t="s">
        <v>55</v>
      </c>
      <c r="B7" s="1" t="s">
        <v>56</v>
      </c>
      <c r="C7" s="1" t="s">
        <v>35</v>
      </c>
      <c r="D7" s="2">
        <v>43555</v>
      </c>
      <c r="F7" s="3">
        <v>434534.86</v>
      </c>
      <c r="G7" s="1" t="s">
        <v>36</v>
      </c>
      <c r="H7" s="1" t="s">
        <v>37</v>
      </c>
      <c r="I7" s="1" t="s">
        <v>38</v>
      </c>
      <c r="J7" s="1" t="s">
        <v>39</v>
      </c>
      <c r="L7" s="4">
        <v>43555</v>
      </c>
      <c r="P7" s="1" t="s">
        <v>57</v>
      </c>
      <c r="Q7" s="1" t="b">
        <v>1</v>
      </c>
      <c r="S7" s="1" t="s">
        <v>41</v>
      </c>
      <c r="T7" s="1" t="s">
        <v>19</v>
      </c>
      <c r="Y7" s="1">
        <f t="shared" si="0"/>
        <v>3</v>
      </c>
      <c r="Z7" s="4">
        <v>43563.409179664399</v>
      </c>
      <c r="AA7" s="1" t="s">
        <v>42</v>
      </c>
    </row>
    <row r="8" spans="1:34" ht="12.75" customHeight="1" x14ac:dyDescent="0.2">
      <c r="A8" s="1" t="s">
        <v>58</v>
      </c>
      <c r="B8" s="1" t="s">
        <v>59</v>
      </c>
      <c r="C8" s="1" t="s">
        <v>35</v>
      </c>
      <c r="D8" s="2">
        <v>43585</v>
      </c>
      <c r="F8" s="3">
        <v>6251.88</v>
      </c>
      <c r="G8" s="1" t="s">
        <v>36</v>
      </c>
      <c r="H8" s="1" t="s">
        <v>37</v>
      </c>
      <c r="I8" s="1" t="s">
        <v>38</v>
      </c>
      <c r="J8" s="1" t="s">
        <v>39</v>
      </c>
      <c r="L8" s="4">
        <v>43585</v>
      </c>
      <c r="P8" s="1" t="s">
        <v>60</v>
      </c>
      <c r="Q8" s="1" t="b">
        <v>1</v>
      </c>
      <c r="S8" s="1" t="s">
        <v>41</v>
      </c>
      <c r="T8" s="1" t="s">
        <v>19</v>
      </c>
      <c r="Y8" s="1">
        <f t="shared" si="0"/>
        <v>4</v>
      </c>
      <c r="Z8" s="4">
        <v>43594.501180289401</v>
      </c>
      <c r="AA8" s="1" t="s">
        <v>42</v>
      </c>
    </row>
    <row r="9" spans="1:34" ht="12.75" customHeight="1" x14ac:dyDescent="0.2">
      <c r="A9" s="1" t="s">
        <v>61</v>
      </c>
      <c r="B9" s="1" t="s">
        <v>62</v>
      </c>
      <c r="C9" s="1" t="s">
        <v>35</v>
      </c>
      <c r="D9" s="2">
        <v>43585</v>
      </c>
      <c r="F9" s="3">
        <v>428826.13</v>
      </c>
      <c r="G9" s="1" t="s">
        <v>36</v>
      </c>
      <c r="H9" s="1" t="s">
        <v>37</v>
      </c>
      <c r="I9" s="1" t="s">
        <v>38</v>
      </c>
      <c r="J9" s="1" t="s">
        <v>39</v>
      </c>
      <c r="L9" s="4">
        <v>43585</v>
      </c>
      <c r="P9" s="1" t="s">
        <v>63</v>
      </c>
      <c r="Q9" s="1" t="b">
        <v>1</v>
      </c>
      <c r="S9" s="1" t="s">
        <v>41</v>
      </c>
      <c r="T9" s="1" t="s">
        <v>19</v>
      </c>
      <c r="Y9" s="1">
        <f t="shared" si="0"/>
        <v>4</v>
      </c>
      <c r="Z9" s="4">
        <v>43594.501184108798</v>
      </c>
      <c r="AA9" s="1" t="s">
        <v>42</v>
      </c>
    </row>
    <row r="10" spans="1:34" ht="12.75" customHeight="1" x14ac:dyDescent="0.2">
      <c r="A10" s="1" t="s">
        <v>64</v>
      </c>
      <c r="B10" s="1" t="s">
        <v>59</v>
      </c>
      <c r="C10" s="1" t="s">
        <v>35</v>
      </c>
      <c r="D10" s="2">
        <v>43616</v>
      </c>
      <c r="F10" s="3">
        <v>6586.1</v>
      </c>
      <c r="G10" s="1" t="s">
        <v>36</v>
      </c>
      <c r="H10" s="1" t="s">
        <v>37</v>
      </c>
      <c r="I10" s="1" t="s">
        <v>38</v>
      </c>
      <c r="J10" s="1" t="s">
        <v>39</v>
      </c>
      <c r="L10" s="4">
        <v>43616</v>
      </c>
      <c r="P10" s="1" t="s">
        <v>65</v>
      </c>
      <c r="Q10" s="1" t="b">
        <v>1</v>
      </c>
      <c r="S10" s="1" t="s">
        <v>66</v>
      </c>
      <c r="T10" s="1" t="s">
        <v>19</v>
      </c>
      <c r="Y10" s="1">
        <f t="shared" si="0"/>
        <v>5</v>
      </c>
      <c r="Z10" s="4">
        <v>43623.556544178202</v>
      </c>
      <c r="AA10" s="1" t="s">
        <v>42</v>
      </c>
    </row>
    <row r="11" spans="1:34" ht="12.75" customHeight="1" x14ac:dyDescent="0.2">
      <c r="A11" s="1" t="s">
        <v>67</v>
      </c>
      <c r="B11" s="1" t="s">
        <v>68</v>
      </c>
      <c r="C11" s="1" t="s">
        <v>35</v>
      </c>
      <c r="D11" s="2">
        <v>43616</v>
      </c>
      <c r="F11" s="3">
        <v>443441.11</v>
      </c>
      <c r="G11" s="1" t="s">
        <v>36</v>
      </c>
      <c r="H11" s="1" t="s">
        <v>37</v>
      </c>
      <c r="I11" s="1" t="s">
        <v>38</v>
      </c>
      <c r="J11" s="1" t="s">
        <v>39</v>
      </c>
      <c r="L11" s="4">
        <v>43616</v>
      </c>
      <c r="P11" s="1" t="s">
        <v>69</v>
      </c>
      <c r="Q11" s="1" t="b">
        <v>1</v>
      </c>
      <c r="S11" s="1" t="s">
        <v>66</v>
      </c>
      <c r="T11" s="1" t="s">
        <v>19</v>
      </c>
      <c r="Y11" s="1">
        <f t="shared" si="0"/>
        <v>5</v>
      </c>
      <c r="Z11" s="4">
        <v>43623.556545104198</v>
      </c>
      <c r="AA11" s="1" t="s">
        <v>42</v>
      </c>
    </row>
    <row r="12" spans="1:34" ht="12.75" customHeight="1" x14ac:dyDescent="0.2">
      <c r="A12" s="1" t="s">
        <v>70</v>
      </c>
      <c r="B12" s="1" t="s">
        <v>71</v>
      </c>
      <c r="C12" s="1" t="s">
        <v>35</v>
      </c>
      <c r="D12" s="2">
        <v>43646</v>
      </c>
      <c r="F12" s="3">
        <v>6045.45</v>
      </c>
      <c r="G12" s="1" t="s">
        <v>36</v>
      </c>
      <c r="H12" s="1" t="s">
        <v>37</v>
      </c>
      <c r="I12" s="1" t="s">
        <v>38</v>
      </c>
      <c r="J12" s="1" t="s">
        <v>39</v>
      </c>
      <c r="L12" s="4">
        <v>43646</v>
      </c>
      <c r="P12" s="1" t="s">
        <v>72</v>
      </c>
      <c r="Q12" s="1" t="b">
        <v>1</v>
      </c>
      <c r="S12" s="1" t="s">
        <v>41</v>
      </c>
      <c r="T12" s="1" t="s">
        <v>19</v>
      </c>
      <c r="Y12" s="1">
        <f t="shared" si="0"/>
        <v>6</v>
      </c>
      <c r="Z12" s="4">
        <v>43655.423518946802</v>
      </c>
      <c r="AA12" s="1" t="s">
        <v>42</v>
      </c>
    </row>
    <row r="13" spans="1:34" ht="12.75" customHeight="1" x14ac:dyDescent="0.2">
      <c r="A13" s="1" t="s">
        <v>73</v>
      </c>
      <c r="B13" s="1" t="s">
        <v>68</v>
      </c>
      <c r="C13" s="1" t="s">
        <v>35</v>
      </c>
      <c r="D13" s="2">
        <v>43646</v>
      </c>
      <c r="F13" s="3">
        <v>410183.15</v>
      </c>
      <c r="G13" s="1" t="s">
        <v>36</v>
      </c>
      <c r="H13" s="1" t="s">
        <v>37</v>
      </c>
      <c r="I13" s="1" t="s">
        <v>38</v>
      </c>
      <c r="J13" s="1" t="s">
        <v>39</v>
      </c>
      <c r="L13" s="4">
        <v>43646</v>
      </c>
      <c r="P13" s="1" t="s">
        <v>74</v>
      </c>
      <c r="Q13" s="1" t="b">
        <v>1</v>
      </c>
      <c r="S13" s="1" t="s">
        <v>41</v>
      </c>
      <c r="T13" s="1" t="s">
        <v>19</v>
      </c>
      <c r="Y13" s="1">
        <f t="shared" si="0"/>
        <v>6</v>
      </c>
      <c r="Z13" s="4">
        <v>43655.426915972203</v>
      </c>
      <c r="AA13" s="1" t="s">
        <v>42</v>
      </c>
    </row>
    <row r="14" spans="1:34" ht="12.75" customHeight="1" x14ac:dyDescent="0.2">
      <c r="A14" s="1" t="s">
        <v>75</v>
      </c>
      <c r="B14" s="1" t="s">
        <v>68</v>
      </c>
      <c r="C14" s="1" t="s">
        <v>35</v>
      </c>
      <c r="D14" s="2">
        <v>43677</v>
      </c>
      <c r="F14" s="3">
        <v>389158.97</v>
      </c>
      <c r="G14" s="1" t="s">
        <v>36</v>
      </c>
      <c r="H14" s="1" t="s">
        <v>37</v>
      </c>
      <c r="I14" s="1" t="s">
        <v>38</v>
      </c>
      <c r="J14" s="1" t="s">
        <v>39</v>
      </c>
      <c r="L14" s="4">
        <v>43677</v>
      </c>
      <c r="P14" s="1" t="s">
        <v>76</v>
      </c>
      <c r="Q14" s="1" t="b">
        <v>1</v>
      </c>
      <c r="S14" s="1" t="s">
        <v>41</v>
      </c>
      <c r="T14" s="1" t="s">
        <v>19</v>
      </c>
      <c r="Y14" s="1">
        <f t="shared" si="0"/>
        <v>7</v>
      </c>
      <c r="Z14" s="4">
        <v>43684.389812581001</v>
      </c>
      <c r="AA14" s="1" t="s">
        <v>42</v>
      </c>
    </row>
    <row r="15" spans="1:34" ht="12.75" customHeight="1" x14ac:dyDescent="0.2">
      <c r="A15" s="1" t="s">
        <v>77</v>
      </c>
      <c r="B15" s="1" t="s">
        <v>68</v>
      </c>
      <c r="C15" s="1" t="s">
        <v>35</v>
      </c>
      <c r="D15" s="2">
        <v>43708</v>
      </c>
      <c r="F15" s="3">
        <v>390849.8</v>
      </c>
      <c r="G15" s="1" t="s">
        <v>36</v>
      </c>
      <c r="H15" s="1" t="s">
        <v>37</v>
      </c>
      <c r="I15" s="1" t="s">
        <v>38</v>
      </c>
      <c r="J15" s="1" t="s">
        <v>39</v>
      </c>
      <c r="L15" s="4">
        <v>43708</v>
      </c>
      <c r="P15" s="1" t="s">
        <v>78</v>
      </c>
      <c r="Q15" s="1" t="b">
        <v>1</v>
      </c>
      <c r="S15" s="1" t="s">
        <v>41</v>
      </c>
      <c r="T15" s="1" t="s">
        <v>19</v>
      </c>
      <c r="Y15" s="1">
        <f t="shared" si="0"/>
        <v>8</v>
      </c>
      <c r="Z15" s="4">
        <v>43717.404342129601</v>
      </c>
      <c r="AA15" s="1" t="s">
        <v>42</v>
      </c>
    </row>
    <row r="16" spans="1:34" ht="12.75" customHeight="1" x14ac:dyDescent="0.2">
      <c r="A16" s="1" t="s">
        <v>79</v>
      </c>
      <c r="B16" s="1" t="s">
        <v>59</v>
      </c>
      <c r="C16" s="1" t="s">
        <v>35</v>
      </c>
      <c r="D16" s="2">
        <v>43708</v>
      </c>
      <c r="F16" s="3">
        <v>4312</v>
      </c>
      <c r="G16" s="1" t="s">
        <v>36</v>
      </c>
      <c r="H16" s="1" t="s">
        <v>37</v>
      </c>
      <c r="I16" s="1" t="s">
        <v>38</v>
      </c>
      <c r="J16" s="1" t="s">
        <v>39</v>
      </c>
      <c r="L16" s="4">
        <v>43708</v>
      </c>
      <c r="P16" s="1" t="s">
        <v>80</v>
      </c>
      <c r="Q16" s="1" t="b">
        <v>1</v>
      </c>
      <c r="S16" s="1" t="s">
        <v>41</v>
      </c>
      <c r="T16" s="1" t="s">
        <v>19</v>
      </c>
      <c r="Y16" s="1">
        <f t="shared" si="0"/>
        <v>8</v>
      </c>
      <c r="Z16" s="4">
        <v>43717.4043457523</v>
      </c>
      <c r="AA16" s="1" t="s">
        <v>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2019-10-24T12:17:59Z</dcterms:modified>
</cp:coreProperties>
</file>