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38BEBEC5-2543-4BA1-8065-91C67987D23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81029"/>
  <pivotCaches>
    <pivotCache cacheId="68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" l="1"/>
  <c r="G11" i="2"/>
  <c r="G10" i="2"/>
  <c r="B16" i="2"/>
  <c r="Y3" i="1" l="1"/>
  <c r="Y4" i="1"/>
  <c r="Y5" i="1"/>
  <c r="Y6" i="1"/>
  <c r="Y7" i="1"/>
  <c r="Y8" i="1"/>
  <c r="Y9" i="1"/>
  <c r="Y2" i="1"/>
</calcChain>
</file>

<file path=xl/sharedStrings.xml><?xml version="1.0" encoding="utf-8"?>
<sst xmlns="http://schemas.openxmlformats.org/spreadsheetml/2006/main" count="140" uniqueCount="74">
  <si>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</si>
  <si>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</si>
  <si>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</si>
  <si>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</si>
  <si>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</si>
  <si>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</si>
  <si>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</si>
  <si>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</si>
  <si>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</si>
  <si>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</si>
  <si>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</si>
  <si>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</si>
  <si>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</si>
  <si>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</si>
  <si>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</si>
  <si>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</si>
  <si>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</si>
  <si>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</si>
  <si>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</si>
  <si>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</si>
  <si>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</si>
  <si>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</si>
  <si>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</si>
  <si>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</si>
  <si>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</si>
  <si>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</si>
  <si>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</si>
  <si>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</si>
  <si>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</si>
  <si>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</si>
  <si>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</si>
  <si>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</si>
  <si>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</si>
  <si>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ID-2019-91-000003</t>
  </si>
  <si>
    <t>Potraviny - tržby 1/19</t>
  </si>
  <si>
    <t>1180</t>
  </si>
  <si>
    <t>9501</t>
  </si>
  <si>
    <t>32403413</t>
  </si>
  <si>
    <t>HC</t>
  </si>
  <si>
    <t>STRAV: Provoz stravování - ostatní stravování</t>
  </si>
  <si>
    <t>326615334,10870</t>
  </si>
  <si>
    <t>Lexová Martina</t>
  </si>
  <si>
    <t>Hlavní činnost</t>
  </si>
  <si>
    <t>ID-2019-91-000006</t>
  </si>
  <si>
    <t>Potraviny - tržby 2/19</t>
  </si>
  <si>
    <t>329826119,10870</t>
  </si>
  <si>
    <t>ID-2019-91-000009</t>
  </si>
  <si>
    <t>Potraviny - tržby 3/19</t>
  </si>
  <si>
    <t>333382730,10870</t>
  </si>
  <si>
    <t>ID-2019-91-000013</t>
  </si>
  <si>
    <t>Potraviny - tržby</t>
  </si>
  <si>
    <t>337563606,10870</t>
  </si>
  <si>
    <t>ID-2019-91-000016</t>
  </si>
  <si>
    <t>340858945,10870</t>
  </si>
  <si>
    <t>ID-2019-91-000019</t>
  </si>
  <si>
    <t>343709054,10870</t>
  </si>
  <si>
    <t>ID-2019-91-000022</t>
  </si>
  <si>
    <t>346582246,10870</t>
  </si>
  <si>
    <t>ID-2019-91-000025</t>
  </si>
  <si>
    <t>350068499,10870</t>
  </si>
  <si>
    <t>Měsíc</t>
  </si>
  <si>
    <t>Popisky řádků</t>
  </si>
  <si>
    <t>Celkový součet</t>
  </si>
  <si>
    <t>Součet z Částka DAL</t>
  </si>
  <si>
    <t>Popisky sloupců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</si>
  <si>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</si>
  <si>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</si>
  <si>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</si>
  <si>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</si>
  <si>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</si>
  <si>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</si>
  <si>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průměr 1-5/2019</t>
  </si>
  <si>
    <t>průměr 6-8/2019</t>
  </si>
  <si>
    <t>649 24 413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</si>
</sst>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4" fontId="2" fillId="2" borderId="1" xfId="0" applyNumberFormat="1" applyFont="1" applyFill="1" applyBorder="1"/>
    <xf numFmtId="0" fontId="3" fillId="0" borderId="0" xfId="0" applyFont="1"/>
  </cellXfs>
  <cellStyles count="1">
    <cellStyle name="Normální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505305092593" createdVersion="6" refreshedVersion="6" minRefreshableVersion="3" recordCount="8" xr:uid="{A55F75C3-543D-4E36-9042-7CE7794B56D4}">
  <cacheSource type="worksheet">
    <worksheetSource ref="A1:AH9" sheet="Sheet1"/>
  </cacheSource>
  <cacheFields count="34">
    <cacheField name="Evidenční číslo dokladu" numFmtId="0">
      <sharedItems/>
    </cacheField>
    <cacheField name="Popis" numFmtId="0">
      <sharedItems count="4">
        <s v="Potraviny - tržby 1/19"/>
        <s v="Potraviny - tržby 2/19"/>
        <s v="Potraviny - tržby 3/19"/>
        <s v="Potraviny - tržby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31T00:00:00" maxDate="2019-09-0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minValue="32963.910000000003" maxValue="232400.43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 containsNonDate="0" containsString="0" containsBlank="1"/>
    </cacheField>
    <cacheField name="Datum dokladu" numFmtId="165">
      <sharedItems containsSemiMixedTypes="0" containsNonDate="0" containsDate="1" containsString="0" minDate="2019-01-31T00:00:00" maxDate="2019-09-01T00:00:00"/>
    </cacheField>
    <cacheField name="Datum uplatnění zd. plnění" numFmtId="14">
      <sharedItems containsSemiMixedTypes="0" containsNonDate="0" containsDate="1" containsString="0" minDate="2019-01-31T00:00:00" maxDate="2019-09-01T00:00:00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NonDate="0" containsString="0"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Okamžik zápisu" numFmtId="165">
      <sharedItems containsSemiMixedTypes="0" containsNonDate="0" containsDate="1" containsString="0" minDate="2019-02-11T08:31:45" maxDate="2019-09-09T10:08:04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ID-2019-91-000003"/>
    <x v="0"/>
    <s v="1180"/>
    <d v="2019-01-31T00:00:00"/>
    <m/>
    <n v="148369.57"/>
    <s v="9501"/>
    <s v="32403413"/>
    <s v="HC"/>
    <s v="STRAV: Provoz stravování - ostatní stravování"/>
    <m/>
    <d v="2019-01-31T00:00:00"/>
    <d v="2019-01-31T00:00:00"/>
    <m/>
    <m/>
    <s v="326615334,10870"/>
    <b v="1"/>
    <m/>
    <s v="Lexová Martina"/>
    <s v="Zaúčtováno"/>
    <m/>
    <m/>
    <m/>
    <m/>
    <x v="0"/>
    <d v="2019-02-11T08:31:45"/>
    <s v="Hlavní činnost"/>
    <m/>
    <m/>
    <m/>
    <m/>
    <m/>
    <m/>
    <m/>
  </r>
  <r>
    <s v="ID-2019-91-000006"/>
    <x v="1"/>
    <s v="1180"/>
    <d v="2019-02-28T00:00:00"/>
    <m/>
    <n v="182378.7"/>
    <s v="9501"/>
    <s v="32403413"/>
    <s v="HC"/>
    <s v="STRAV: Provoz stravování - ostatní stravování"/>
    <m/>
    <d v="2019-02-28T00:00:00"/>
    <d v="2019-02-28T00:00:00"/>
    <m/>
    <m/>
    <s v="329826119,10870"/>
    <b v="1"/>
    <m/>
    <s v="Lexová Martina"/>
    <s v="Zaúčtováno"/>
    <m/>
    <m/>
    <m/>
    <m/>
    <x v="1"/>
    <d v="2019-03-08T08:41:35"/>
    <s v="Hlavní činnost"/>
    <m/>
    <m/>
    <m/>
    <m/>
    <m/>
    <m/>
    <m/>
  </r>
  <r>
    <s v="ID-2019-91-000009"/>
    <x v="2"/>
    <s v="1180"/>
    <d v="2019-03-31T00:00:00"/>
    <m/>
    <n v="221570.87"/>
    <s v="9501"/>
    <s v="32403413"/>
    <s v="HC"/>
    <s v="STRAV: Provoz stravování - ostatní stravování"/>
    <m/>
    <d v="2019-03-31T00:00:00"/>
    <d v="2019-03-31T00:00:00"/>
    <m/>
    <m/>
    <s v="333382730,10870"/>
    <b v="1"/>
    <m/>
    <s v="Lexová Martina"/>
    <s v="Zaúčtováno"/>
    <m/>
    <m/>
    <m/>
    <m/>
    <x v="2"/>
    <d v="2019-04-08T11:42:44"/>
    <s v="Hlavní činnost"/>
    <m/>
    <m/>
    <m/>
    <m/>
    <m/>
    <m/>
    <m/>
  </r>
  <r>
    <s v="ID-2019-91-000013"/>
    <x v="3"/>
    <s v="1180"/>
    <d v="2019-04-30T00:00:00"/>
    <m/>
    <n v="232400.43"/>
    <s v="9501"/>
    <s v="32403413"/>
    <s v="HC"/>
    <s v="STRAV: Provoz stravování - ostatní stravování"/>
    <m/>
    <d v="2019-04-30T00:00:00"/>
    <d v="2019-04-30T00:00:00"/>
    <m/>
    <m/>
    <s v="337563606,10870"/>
    <b v="1"/>
    <m/>
    <s v="Lexová Martina"/>
    <s v="Zaúčtováno"/>
    <m/>
    <m/>
    <m/>
    <m/>
    <x v="3"/>
    <d v="2019-05-09T12:46:09"/>
    <s v="Hlavní činnost"/>
    <m/>
    <m/>
    <m/>
    <m/>
    <m/>
    <m/>
    <m/>
  </r>
  <r>
    <s v="ID-2019-91-000016"/>
    <x v="3"/>
    <s v="1180"/>
    <d v="2019-05-31T00:00:00"/>
    <m/>
    <n v="177585.22"/>
    <s v="9501"/>
    <s v="32403413"/>
    <s v="HC"/>
    <s v="STRAV: Provoz stravování - ostatní stravování"/>
    <m/>
    <d v="2019-05-31T00:00:00"/>
    <d v="2019-05-31T00:00:00"/>
    <m/>
    <m/>
    <s v="340858945,10870"/>
    <b v="1"/>
    <m/>
    <s v="Lexová Martina"/>
    <s v="Zaúčtováno"/>
    <m/>
    <m/>
    <m/>
    <m/>
    <x v="4"/>
    <d v="2019-06-07T13:12:10"/>
    <s v="Hlavní činnost"/>
    <m/>
    <m/>
    <m/>
    <m/>
    <m/>
    <m/>
    <m/>
  </r>
  <r>
    <s v="ID-2019-91-000019"/>
    <x v="3"/>
    <s v="1180"/>
    <d v="2019-06-30T00:00:00"/>
    <m/>
    <n v="50280.87"/>
    <s v="9501"/>
    <s v="32403413"/>
    <s v="HC"/>
    <s v="STRAV: Provoz stravování - ostatní stravování"/>
    <m/>
    <d v="2019-06-30T00:00:00"/>
    <d v="2019-06-30T00:00:00"/>
    <m/>
    <m/>
    <s v="343709054,10870"/>
    <b v="1"/>
    <m/>
    <s v="Lexová Martina"/>
    <s v="Zaúčtováno"/>
    <m/>
    <m/>
    <m/>
    <m/>
    <x v="5"/>
    <d v="2019-07-09T11:48:03"/>
    <s v="Hlavní činnost"/>
    <m/>
    <m/>
    <m/>
    <m/>
    <m/>
    <m/>
    <m/>
  </r>
  <r>
    <s v="ID-2019-91-000022"/>
    <x v="3"/>
    <s v="1180"/>
    <d v="2019-07-31T00:00:00"/>
    <m/>
    <n v="32963.910000000003"/>
    <s v="9501"/>
    <s v="32403413"/>
    <s v="HC"/>
    <s v="STRAV: Provoz stravování - ostatní stravování"/>
    <m/>
    <d v="2019-07-31T00:00:00"/>
    <d v="2019-07-31T00:00:00"/>
    <m/>
    <m/>
    <s v="346582246,10870"/>
    <b v="1"/>
    <m/>
    <s v="Lexová Martina"/>
    <s v="Zaúčtováno"/>
    <m/>
    <m/>
    <m/>
    <m/>
    <x v="6"/>
    <d v="2019-08-07T13:10:38"/>
    <s v="Hlavní činnost"/>
    <m/>
    <m/>
    <m/>
    <m/>
    <m/>
    <m/>
    <m/>
  </r>
  <r>
    <s v="ID-2019-91-000025"/>
    <x v="3"/>
    <s v="1180"/>
    <d v="2019-08-31T00:00:00"/>
    <m/>
    <n v="33943.910000000003"/>
    <s v="9501"/>
    <s v="32403413"/>
    <s v="HC"/>
    <s v="STRAV: Provoz stravování - ostatní stravování"/>
    <m/>
    <d v="2019-08-31T00:00:00"/>
    <d v="2019-08-31T00:00:00"/>
    <m/>
    <m/>
    <s v="350068499,10870"/>
    <b v="1"/>
    <m/>
    <s v="Lexová Martina"/>
    <s v="Zaúčtováno"/>
    <m/>
    <m/>
    <m/>
    <m/>
    <x v="7"/>
    <d v="2019-09-09T10:08:04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57690F-C0FD-4671-9022-A3A12CEBA933}" name="Kontingenční tabulka15" cacheId="6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9" firstHeaderRow="1" firstDataRow="2" firstDataCol="1"/>
  <pivotFields count="34"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DAL" fld="5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4AE8-AE80-49BD-B40E-775133A4C9D8}">
  <dimension ref="A1:J19"/>
  <sheetViews>
    <sheetView tabSelected="1" workbookViewId="0">
      <selection activeCell="C21" sqref="C21"/>
    </sheetView>
  </sheetViews>
  <sheetFormatPr defaultRowHeight="12.75" x14ac:dyDescent="0.2"/>
  <cols>
    <col min="1" max="1" width="25" customWidth="1"/>
    <col min="2" max="2" width="18.140625" bestFit="1" customWidth="1"/>
    <col min="3" max="6" width="10.140625" bestFit="1" customWidth="1"/>
    <col min="7" max="7" width="15" customWidth="1"/>
    <col min="8" max="9" width="9.140625" bestFit="1" customWidth="1"/>
    <col min="10" max="10" width="14.85546875" bestFit="1" customWidth="1"/>
  </cols>
  <sheetData>
    <row r="1" spans="1:10" ht="15.75" x14ac:dyDescent="0.25">
      <c r="A1" s="18" t="s">
        <v>73</v>
      </c>
    </row>
    <row r="3" spans="1:10" x14ac:dyDescent="0.2">
      <c r="A3" s="6" t="s">
        <v>63</v>
      </c>
      <c r="B3" s="6" t="s">
        <v>64</v>
      </c>
    </row>
    <row r="4" spans="1:10" x14ac:dyDescent="0.2">
      <c r="A4" s="6" t="s">
        <v>61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 t="s">
        <v>62</v>
      </c>
    </row>
    <row r="5" spans="1:10" x14ac:dyDescent="0.2">
      <c r="A5" s="7" t="s">
        <v>50</v>
      </c>
      <c r="B5" s="8"/>
      <c r="C5" s="8"/>
      <c r="D5" s="8"/>
      <c r="E5" s="8">
        <v>232400.43</v>
      </c>
      <c r="F5" s="8">
        <v>177585.22</v>
      </c>
      <c r="G5" s="8">
        <v>50280.87</v>
      </c>
      <c r="H5" s="8">
        <v>32963.910000000003</v>
      </c>
      <c r="I5" s="8">
        <v>33943.910000000003</v>
      </c>
      <c r="J5" s="8">
        <v>527174.34000000008</v>
      </c>
    </row>
    <row r="6" spans="1:10" x14ac:dyDescent="0.2">
      <c r="A6" s="7" t="s">
        <v>34</v>
      </c>
      <c r="B6" s="8">
        <v>148369.57</v>
      </c>
      <c r="C6" s="8"/>
      <c r="D6" s="8"/>
      <c r="E6" s="8"/>
      <c r="F6" s="8"/>
      <c r="G6" s="8"/>
      <c r="H6" s="8"/>
      <c r="I6" s="8"/>
      <c r="J6" s="8">
        <v>148369.57</v>
      </c>
    </row>
    <row r="7" spans="1:10" x14ac:dyDescent="0.2">
      <c r="A7" s="7" t="s">
        <v>44</v>
      </c>
      <c r="B7" s="8"/>
      <c r="C7" s="8">
        <v>182378.7</v>
      </c>
      <c r="D7" s="8"/>
      <c r="E7" s="8"/>
      <c r="F7" s="8"/>
      <c r="G7" s="8"/>
      <c r="H7" s="8"/>
      <c r="I7" s="8"/>
      <c r="J7" s="8">
        <v>182378.7</v>
      </c>
    </row>
    <row r="8" spans="1:10" x14ac:dyDescent="0.2">
      <c r="A8" s="7" t="s">
        <v>47</v>
      </c>
      <c r="B8" s="8"/>
      <c r="C8" s="8"/>
      <c r="D8" s="8">
        <v>221570.87</v>
      </c>
      <c r="E8" s="8"/>
      <c r="F8" s="8"/>
      <c r="G8" s="8"/>
      <c r="H8" s="8"/>
      <c r="I8" s="8"/>
      <c r="J8" s="8">
        <v>221570.87</v>
      </c>
    </row>
    <row r="9" spans="1:10" x14ac:dyDescent="0.2">
      <c r="A9" s="7" t="s">
        <v>62</v>
      </c>
      <c r="B9" s="8">
        <v>148369.57</v>
      </c>
      <c r="C9" s="8">
        <v>182378.7</v>
      </c>
      <c r="D9" s="8">
        <v>221570.87</v>
      </c>
      <c r="E9" s="8">
        <v>232400.43</v>
      </c>
      <c r="F9" s="8">
        <v>177585.22</v>
      </c>
      <c r="G9" s="8">
        <v>50280.87</v>
      </c>
      <c r="H9" s="8">
        <v>32963.910000000003</v>
      </c>
      <c r="I9" s="8">
        <v>33943.910000000003</v>
      </c>
      <c r="J9" s="8">
        <v>1079493.48</v>
      </c>
    </row>
    <row r="10" spans="1:10" x14ac:dyDescent="0.2">
      <c r="E10" s="9" t="s">
        <v>71</v>
      </c>
      <c r="G10" s="8">
        <f>AVERAGE(B9:F9)</f>
        <v>192460.95800000001</v>
      </c>
    </row>
    <row r="11" spans="1:10" x14ac:dyDescent="0.2">
      <c r="E11" s="9" t="s">
        <v>72</v>
      </c>
      <c r="G11" s="8">
        <f>AVERAGE(G9:I9)</f>
        <v>39062.896666666667</v>
      </c>
    </row>
    <row r="12" spans="1:10" x14ac:dyDescent="0.2">
      <c r="A12" s="10" t="s">
        <v>65</v>
      </c>
      <c r="B12" s="11">
        <v>2040000</v>
      </c>
    </row>
    <row r="13" spans="1:10" x14ac:dyDescent="0.2">
      <c r="A13" s="12" t="s">
        <v>66</v>
      </c>
      <c r="B13" s="13">
        <v>2121000</v>
      </c>
    </row>
    <row r="14" spans="1:10" x14ac:dyDescent="0.2">
      <c r="A14" s="14"/>
      <c r="B14" s="13"/>
    </row>
    <row r="15" spans="1:10" x14ac:dyDescent="0.2">
      <c r="A15" s="15" t="s">
        <v>67</v>
      </c>
      <c r="B15" s="11">
        <v>1800000</v>
      </c>
    </row>
    <row r="16" spans="1:10" x14ac:dyDescent="0.2">
      <c r="A16" s="16" t="s">
        <v>68</v>
      </c>
      <c r="B16" s="13">
        <f>GETPIVOTDATA("Částka DAL",$A$3)</f>
        <v>1079493.48</v>
      </c>
    </row>
    <row r="17" spans="1:2" x14ac:dyDescent="0.2">
      <c r="A17" s="16" t="s">
        <v>69</v>
      </c>
      <c r="B17" s="13">
        <f>+B16+G10*3+G11</f>
        <v>1695939.2506666668</v>
      </c>
    </row>
    <row r="18" spans="1:2" x14ac:dyDescent="0.2">
      <c r="A18" s="14"/>
      <c r="B18" s="13"/>
    </row>
    <row r="19" spans="1:2" x14ac:dyDescent="0.2">
      <c r="A19" s="15" t="s">
        <v>70</v>
      </c>
      <c r="B19" s="17">
        <v>1700000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workbookViewId="0">
      <selection activeCell="T6" sqref="A1:AH9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60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43496</v>
      </c>
      <c r="F2" s="3">
        <v>148369.57</v>
      </c>
      <c r="G2" s="1" t="s">
        <v>36</v>
      </c>
      <c r="H2" s="1" t="s">
        <v>37</v>
      </c>
      <c r="I2" s="1" t="s">
        <v>38</v>
      </c>
      <c r="J2" s="1" t="s">
        <v>39</v>
      </c>
      <c r="L2" s="4">
        <v>43496</v>
      </c>
      <c r="M2" s="2">
        <v>43496</v>
      </c>
      <c r="P2" s="1" t="s">
        <v>40</v>
      </c>
      <c r="Q2" s="1" t="b">
        <v>1</v>
      </c>
      <c r="S2" s="1" t="s">
        <v>41</v>
      </c>
      <c r="T2" s="1" t="s">
        <v>19</v>
      </c>
      <c r="Y2" s="1">
        <f>MONTH(L2)</f>
        <v>1</v>
      </c>
      <c r="Z2" s="4">
        <v>43507.355377465297</v>
      </c>
      <c r="AA2" s="1" t="s">
        <v>42</v>
      </c>
    </row>
    <row r="3" spans="1:34" ht="12.75" customHeight="1" x14ac:dyDescent="0.2">
      <c r="A3" s="1" t="s">
        <v>43</v>
      </c>
      <c r="B3" s="1" t="s">
        <v>44</v>
      </c>
      <c r="C3" s="1" t="s">
        <v>35</v>
      </c>
      <c r="D3" s="2">
        <v>43524</v>
      </c>
      <c r="F3" s="3">
        <v>182378.7</v>
      </c>
      <c r="G3" s="1" t="s">
        <v>36</v>
      </c>
      <c r="H3" s="1" t="s">
        <v>37</v>
      </c>
      <c r="I3" s="1" t="s">
        <v>38</v>
      </c>
      <c r="J3" s="1" t="s">
        <v>39</v>
      </c>
      <c r="L3" s="4">
        <v>43524</v>
      </c>
      <c r="M3" s="2">
        <v>43524</v>
      </c>
      <c r="P3" s="1" t="s">
        <v>45</v>
      </c>
      <c r="Q3" s="1" t="b">
        <v>1</v>
      </c>
      <c r="S3" s="1" t="s">
        <v>41</v>
      </c>
      <c r="T3" s="1" t="s">
        <v>19</v>
      </c>
      <c r="Y3" s="1">
        <f t="shared" ref="Y3:Y9" si="0">MONTH(L3)</f>
        <v>2</v>
      </c>
      <c r="Z3" s="4">
        <v>43532.362205173602</v>
      </c>
      <c r="AA3" s="1" t="s">
        <v>42</v>
      </c>
    </row>
    <row r="4" spans="1:34" ht="12.75" customHeight="1" x14ac:dyDescent="0.2">
      <c r="A4" s="1" t="s">
        <v>46</v>
      </c>
      <c r="B4" s="1" t="s">
        <v>47</v>
      </c>
      <c r="C4" s="1" t="s">
        <v>35</v>
      </c>
      <c r="D4" s="2">
        <v>43555</v>
      </c>
      <c r="F4" s="3">
        <v>221570.87</v>
      </c>
      <c r="G4" s="1" t="s">
        <v>36</v>
      </c>
      <c r="H4" s="1" t="s">
        <v>37</v>
      </c>
      <c r="I4" s="1" t="s">
        <v>38</v>
      </c>
      <c r="J4" s="1" t="s">
        <v>39</v>
      </c>
      <c r="L4" s="4">
        <v>43555</v>
      </c>
      <c r="M4" s="2">
        <v>43555</v>
      </c>
      <c r="P4" s="1" t="s">
        <v>48</v>
      </c>
      <c r="Q4" s="1" t="b">
        <v>1</v>
      </c>
      <c r="S4" s="1" t="s">
        <v>41</v>
      </c>
      <c r="T4" s="1" t="s">
        <v>19</v>
      </c>
      <c r="Y4" s="1">
        <f t="shared" si="0"/>
        <v>3</v>
      </c>
      <c r="Z4" s="4">
        <v>43563.488004710598</v>
      </c>
      <c r="AA4" s="1" t="s">
        <v>42</v>
      </c>
    </row>
    <row r="5" spans="1:34" ht="12.75" customHeight="1" x14ac:dyDescent="0.2">
      <c r="A5" s="1" t="s">
        <v>49</v>
      </c>
      <c r="B5" s="1" t="s">
        <v>50</v>
      </c>
      <c r="C5" s="1" t="s">
        <v>35</v>
      </c>
      <c r="D5" s="2">
        <v>43585</v>
      </c>
      <c r="F5" s="3">
        <v>232400.43</v>
      </c>
      <c r="G5" s="1" t="s">
        <v>36</v>
      </c>
      <c r="H5" s="1" t="s">
        <v>37</v>
      </c>
      <c r="I5" s="1" t="s">
        <v>38</v>
      </c>
      <c r="J5" s="1" t="s">
        <v>39</v>
      </c>
      <c r="L5" s="4">
        <v>43585</v>
      </c>
      <c r="M5" s="2">
        <v>43585</v>
      </c>
      <c r="P5" s="1" t="s">
        <v>51</v>
      </c>
      <c r="Q5" s="1" t="b">
        <v>1</v>
      </c>
      <c r="S5" s="1" t="s">
        <v>41</v>
      </c>
      <c r="T5" s="1" t="s">
        <v>19</v>
      </c>
      <c r="Y5" s="1">
        <f t="shared" si="0"/>
        <v>4</v>
      </c>
      <c r="Z5" s="4">
        <v>43594.532042939798</v>
      </c>
      <c r="AA5" s="1" t="s">
        <v>42</v>
      </c>
    </row>
    <row r="6" spans="1:34" ht="12.75" customHeight="1" x14ac:dyDescent="0.2">
      <c r="A6" s="1" t="s">
        <v>52</v>
      </c>
      <c r="B6" s="1" t="s">
        <v>50</v>
      </c>
      <c r="C6" s="1" t="s">
        <v>35</v>
      </c>
      <c r="D6" s="2">
        <v>43616</v>
      </c>
      <c r="F6" s="3">
        <v>177585.22</v>
      </c>
      <c r="G6" s="1" t="s">
        <v>36</v>
      </c>
      <c r="H6" s="1" t="s">
        <v>37</v>
      </c>
      <c r="I6" s="1" t="s">
        <v>38</v>
      </c>
      <c r="J6" s="1" t="s">
        <v>39</v>
      </c>
      <c r="L6" s="4">
        <v>43616</v>
      </c>
      <c r="M6" s="2">
        <v>43616</v>
      </c>
      <c r="P6" s="1" t="s">
        <v>53</v>
      </c>
      <c r="Q6" s="1" t="b">
        <v>1</v>
      </c>
      <c r="S6" s="1" t="s">
        <v>41</v>
      </c>
      <c r="T6" s="1" t="s">
        <v>19</v>
      </c>
      <c r="Y6" s="1">
        <f t="shared" si="0"/>
        <v>5</v>
      </c>
      <c r="Z6" s="4">
        <v>43623.5501169329</v>
      </c>
      <c r="AA6" s="1" t="s">
        <v>42</v>
      </c>
    </row>
    <row r="7" spans="1:34" ht="12.75" customHeight="1" x14ac:dyDescent="0.2">
      <c r="A7" s="1" t="s">
        <v>54</v>
      </c>
      <c r="B7" s="1" t="s">
        <v>50</v>
      </c>
      <c r="C7" s="1" t="s">
        <v>35</v>
      </c>
      <c r="D7" s="2">
        <v>43646</v>
      </c>
      <c r="F7" s="3">
        <v>50280.87</v>
      </c>
      <c r="G7" s="1" t="s">
        <v>36</v>
      </c>
      <c r="H7" s="1" t="s">
        <v>37</v>
      </c>
      <c r="I7" s="1" t="s">
        <v>38</v>
      </c>
      <c r="J7" s="1" t="s">
        <v>39</v>
      </c>
      <c r="L7" s="4">
        <v>43646</v>
      </c>
      <c r="M7" s="2">
        <v>43646</v>
      </c>
      <c r="P7" s="1" t="s">
        <v>55</v>
      </c>
      <c r="Q7" s="1" t="b">
        <v>1</v>
      </c>
      <c r="S7" s="1" t="s">
        <v>41</v>
      </c>
      <c r="T7" s="1" t="s">
        <v>19</v>
      </c>
      <c r="Y7" s="1">
        <f t="shared" si="0"/>
        <v>6</v>
      </c>
      <c r="Z7" s="4">
        <v>43655.491701701401</v>
      </c>
      <c r="AA7" s="1" t="s">
        <v>42</v>
      </c>
    </row>
    <row r="8" spans="1:34" ht="12.75" customHeight="1" x14ac:dyDescent="0.2">
      <c r="A8" s="1" t="s">
        <v>56</v>
      </c>
      <c r="B8" s="1" t="s">
        <v>50</v>
      </c>
      <c r="C8" s="1" t="s">
        <v>35</v>
      </c>
      <c r="D8" s="2">
        <v>43677</v>
      </c>
      <c r="F8" s="3">
        <v>32963.910000000003</v>
      </c>
      <c r="G8" s="1" t="s">
        <v>36</v>
      </c>
      <c r="H8" s="1" t="s">
        <v>37</v>
      </c>
      <c r="I8" s="1" t="s">
        <v>38</v>
      </c>
      <c r="J8" s="1" t="s">
        <v>39</v>
      </c>
      <c r="L8" s="4">
        <v>43677</v>
      </c>
      <c r="M8" s="2">
        <v>43677</v>
      </c>
      <c r="P8" s="1" t="s">
        <v>57</v>
      </c>
      <c r="Q8" s="1" t="b">
        <v>1</v>
      </c>
      <c r="S8" s="1" t="s">
        <v>41</v>
      </c>
      <c r="T8" s="1" t="s">
        <v>19</v>
      </c>
      <c r="Y8" s="1">
        <f t="shared" si="0"/>
        <v>7</v>
      </c>
      <c r="Z8" s="4">
        <v>43684.549054398201</v>
      </c>
      <c r="AA8" s="1" t="s">
        <v>42</v>
      </c>
    </row>
    <row r="9" spans="1:34" ht="12.75" customHeight="1" x14ac:dyDescent="0.2">
      <c r="A9" s="1" t="s">
        <v>58</v>
      </c>
      <c r="B9" s="1" t="s">
        <v>50</v>
      </c>
      <c r="C9" s="1" t="s">
        <v>35</v>
      </c>
      <c r="D9" s="2">
        <v>43708</v>
      </c>
      <c r="F9" s="3">
        <v>33943.910000000003</v>
      </c>
      <c r="G9" s="1" t="s">
        <v>36</v>
      </c>
      <c r="H9" s="1" t="s">
        <v>37</v>
      </c>
      <c r="I9" s="1" t="s">
        <v>38</v>
      </c>
      <c r="J9" s="1" t="s">
        <v>39</v>
      </c>
      <c r="L9" s="4">
        <v>43708</v>
      </c>
      <c r="M9" s="2">
        <v>43708</v>
      </c>
      <c r="P9" s="1" t="s">
        <v>59</v>
      </c>
      <c r="Q9" s="1" t="b">
        <v>1</v>
      </c>
      <c r="S9" s="1" t="s">
        <v>41</v>
      </c>
      <c r="T9" s="1" t="s">
        <v>19</v>
      </c>
      <c r="Y9" s="1">
        <f t="shared" si="0"/>
        <v>8</v>
      </c>
      <c r="Z9" s="4">
        <v>43717.4222715625</v>
      </c>
      <c r="AA9" s="1" t="s">
        <v>42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2019-09-19T10:11:53Z</dcterms:modified>
</cp:coreProperties>
</file>