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3820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D4CF8F01-099B-4C99-9F25-9C401053BD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oplatky vjezd" sheetId="3" r:id="rId1"/>
    <sheet name="Počet karet" sheetId="4" r:id="rId2"/>
    <sheet name="VZZ 2015" sheetId="1" r:id="rId3"/>
    <sheet name="VZZ 2016" sheetId="2" r:id="rId4"/>
    <sheet name="VZZ 2017" sheetId="5" r:id="rId5"/>
    <sheet name="VZZ 2018" sheetId="6" r:id="rId6"/>
  </sheets>
  <definedNames>
    <definedName name="_xlnm.Print_Area" localSheetId="0">'Poplatky vjezd'!$A$2:$S$50</definedName>
  </definedName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3" i="3" l="1"/>
  <c r="U41" i="3" l="1"/>
  <c r="U42" i="3"/>
  <c r="U40" i="3"/>
  <c r="G51" i="3" l="1"/>
  <c r="H51" i="3"/>
  <c r="H52" i="3"/>
  <c r="H50" i="3"/>
  <c r="H49" i="3"/>
  <c r="F50" i="3"/>
  <c r="F51" i="3"/>
  <c r="F52" i="3"/>
  <c r="F49" i="3"/>
  <c r="D50" i="3"/>
  <c r="D51" i="3"/>
  <c r="D52" i="3"/>
  <c r="D49" i="3"/>
  <c r="B50" i="3"/>
  <c r="B51" i="3"/>
  <c r="B52" i="3"/>
  <c r="B49" i="3"/>
  <c r="G50" i="3"/>
  <c r="O35" i="3" l="1"/>
  <c r="N35" i="3"/>
  <c r="M35" i="3"/>
  <c r="L35" i="3"/>
  <c r="K35" i="3"/>
  <c r="J35" i="3"/>
  <c r="I35" i="3"/>
  <c r="H35" i="3"/>
  <c r="G35" i="3"/>
  <c r="F35" i="3"/>
  <c r="E35" i="3"/>
  <c r="D35" i="3"/>
  <c r="Q34" i="3"/>
  <c r="P34" i="3"/>
  <c r="S33" i="3"/>
  <c r="Q33" i="3"/>
  <c r="P33" i="3"/>
  <c r="S32" i="3"/>
  <c r="Q32" i="3"/>
  <c r="P32" i="3"/>
  <c r="Q31" i="3"/>
  <c r="P31" i="3"/>
  <c r="O44" i="3"/>
  <c r="N44" i="3"/>
  <c r="M44" i="3"/>
  <c r="L44" i="3"/>
  <c r="K44" i="3"/>
  <c r="J44" i="3"/>
  <c r="I44" i="3"/>
  <c r="H44" i="3"/>
  <c r="G44" i="3"/>
  <c r="F44" i="3"/>
  <c r="E44" i="3"/>
  <c r="D44" i="3"/>
  <c r="Q43" i="3"/>
  <c r="G52" i="3" s="1"/>
  <c r="P43" i="3"/>
  <c r="Q42" i="3"/>
  <c r="P42" i="3"/>
  <c r="Q41" i="3"/>
  <c r="S41" i="3" s="1"/>
  <c r="P41" i="3"/>
  <c r="R41" i="3" s="1"/>
  <c r="Q40" i="3"/>
  <c r="S40" i="3" s="1"/>
  <c r="P40" i="3"/>
  <c r="R40" i="3" s="1"/>
  <c r="R42" i="3" l="1"/>
  <c r="R31" i="3"/>
  <c r="E49" i="3"/>
  <c r="S42" i="3"/>
  <c r="G49" i="3"/>
  <c r="R43" i="3"/>
  <c r="R32" i="3"/>
  <c r="E50" i="3"/>
  <c r="S43" i="3"/>
  <c r="S31" i="3"/>
  <c r="R34" i="3"/>
  <c r="E52" i="3"/>
  <c r="R33" i="3"/>
  <c r="E51" i="3"/>
  <c r="S34" i="3"/>
  <c r="P13" i="4"/>
  <c r="P12" i="4"/>
  <c r="P11" i="4"/>
  <c r="P10" i="4"/>
  <c r="O13" i="4"/>
  <c r="O12" i="4"/>
  <c r="O11" i="4"/>
  <c r="O10" i="4"/>
  <c r="W3" i="4"/>
  <c r="W2" i="4"/>
  <c r="V3" i="4"/>
  <c r="V2" i="4"/>
  <c r="U3" i="4"/>
  <c r="U2" i="4"/>
  <c r="T3" i="4"/>
  <c r="S3" i="4"/>
  <c r="Q3" i="4"/>
  <c r="R3" i="4"/>
  <c r="P3" i="4"/>
  <c r="O3" i="4"/>
  <c r="Q23" i="3"/>
  <c r="C49" i="3" s="1"/>
  <c r="P24" i="3"/>
  <c r="P25" i="3"/>
  <c r="P26" i="3"/>
  <c r="P23" i="3"/>
  <c r="O27" i="3"/>
  <c r="N3" i="4"/>
  <c r="M3" i="4"/>
  <c r="K3" i="4" l="1"/>
  <c r="L3" i="4"/>
  <c r="K27" i="3"/>
  <c r="J3" i="4"/>
  <c r="I3" i="4"/>
  <c r="H3" i="4"/>
  <c r="Q26" i="3"/>
  <c r="Q25" i="3"/>
  <c r="Q24" i="3"/>
  <c r="S23" i="3"/>
  <c r="D3" i="4"/>
  <c r="C3" i="4"/>
  <c r="S26" i="3" l="1"/>
  <c r="C52" i="3"/>
  <c r="S25" i="3"/>
  <c r="C51" i="3"/>
  <c r="S24" i="3"/>
  <c r="C50" i="3"/>
  <c r="R26" i="3"/>
  <c r="R25" i="3"/>
  <c r="R24" i="3"/>
  <c r="R23" i="3"/>
  <c r="N27" i="3"/>
  <c r="M27" i="3"/>
  <c r="L27" i="3"/>
  <c r="J27" i="3"/>
  <c r="I27" i="3"/>
  <c r="H27" i="3"/>
  <c r="G27" i="3"/>
  <c r="F27" i="3"/>
  <c r="E27" i="3"/>
  <c r="D27" i="3"/>
  <c r="G3" i="4"/>
  <c r="F3" i="4"/>
  <c r="E3" i="4"/>
  <c r="O14" i="3"/>
  <c r="O15" i="3"/>
  <c r="O16" i="3"/>
  <c r="O17" i="3"/>
  <c r="O18" i="3" l="1"/>
  <c r="N17" i="3"/>
  <c r="N16" i="3"/>
  <c r="N15" i="3"/>
  <c r="N14" i="3"/>
  <c r="L18" i="3"/>
  <c r="M18" i="3"/>
  <c r="N18" i="3" l="1"/>
  <c r="O14" i="4"/>
  <c r="K18" i="3" l="1"/>
  <c r="E9" i="3"/>
  <c r="F9" i="3"/>
  <c r="G9" i="3"/>
  <c r="H9" i="3"/>
  <c r="I9" i="3"/>
  <c r="J9" i="3"/>
  <c r="K9" i="3"/>
  <c r="L9" i="3"/>
  <c r="M9" i="3"/>
  <c r="N9" i="3"/>
  <c r="O9" i="3"/>
  <c r="D9" i="3"/>
  <c r="E18" i="3"/>
  <c r="F18" i="3"/>
  <c r="G18" i="3"/>
  <c r="H18" i="3"/>
  <c r="I18" i="3"/>
  <c r="J18" i="3"/>
  <c r="D18" i="3"/>
  <c r="Q15" i="3"/>
  <c r="Q11" i="4" s="1"/>
  <c r="Q16" i="3"/>
  <c r="Q12" i="4" s="1"/>
  <c r="Q17" i="3"/>
  <c r="Q13" i="4" s="1"/>
  <c r="Q14" i="3"/>
  <c r="Q10" i="4" s="1"/>
  <c r="Q5" i="3"/>
  <c r="Q6" i="3"/>
  <c r="S6" i="3" s="1"/>
  <c r="Q7" i="3"/>
  <c r="S7" i="3" s="1"/>
  <c r="Q8" i="3"/>
  <c r="Q4" i="3"/>
  <c r="C7" i="3"/>
  <c r="P7" i="3" s="1"/>
  <c r="C8" i="3"/>
  <c r="P8" i="3" s="1"/>
  <c r="C5" i="3"/>
  <c r="P5" i="3" s="1"/>
  <c r="C6" i="3"/>
  <c r="P6" i="3" s="1"/>
  <c r="C4" i="3"/>
  <c r="P4" i="3" s="1"/>
  <c r="C17" i="3"/>
  <c r="P17" i="3" s="1"/>
  <c r="C15" i="3"/>
  <c r="P15" i="3" s="1"/>
  <c r="C16" i="3"/>
  <c r="P16" i="3" s="1"/>
  <c r="C14" i="3"/>
  <c r="P14" i="3" s="1"/>
  <c r="S17" i="3" l="1"/>
  <c r="S15" i="3"/>
  <c r="S14" i="3"/>
  <c r="S16" i="3"/>
  <c r="R17" i="3"/>
  <c r="R15" i="3"/>
  <c r="R4" i="3"/>
  <c r="R14" i="3"/>
  <c r="R16" i="3"/>
  <c r="R6" i="3"/>
  <c r="R8" i="3"/>
  <c r="R5" i="3"/>
  <c r="R7" i="3"/>
  <c r="P14" i="4" l="1"/>
</calcChain>
</file>

<file path=xl/sharedStrings.xml><?xml version="1.0" encoding="utf-8"?>
<sst xmlns="http://schemas.openxmlformats.org/spreadsheetml/2006/main" count="2322" uniqueCount="911">
  <si>
    <t>Kumulativní výsledovka</t>
  </si>
  <si>
    <r>
      <rPr>
        <b/>
        <sz val="10"/>
        <color rgb="FF555555"/>
        <rFont val="Arial"/>
        <family val="2"/>
      </rPr>
      <t>STŘEDISKA</t>
    </r>
    <r>
      <rPr>
        <b/>
        <sz val="10"/>
        <color rgb="FF555555"/>
        <rFont val="Arial"/>
        <family val="2"/>
      </rPr>
      <t xml:space="preserve">: </t>
    </r>
    <r>
      <rPr>
        <b/>
        <sz val="10"/>
        <color rgb="FF555555"/>
        <rFont val="Arial"/>
        <family val="2"/>
      </rPr>
      <t>FNOL</t>
    </r>
  </si>
  <si>
    <t>Rozp.rok</t>
  </si>
  <si>
    <t>měsíční rozpočet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</si>
  <si>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</si>
  <si>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</si>
  <si>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</si>
  <si>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</si>
  <si>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</si>
  <si>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</si>
  <si>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</si>
  <si>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</si>
  <si>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</si>
  <si>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</si>
  <si>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</si>
  <si>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</si>
  <si>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do data (1/12* mes.do data)</t>
  </si>
  <si>
    <t>Sk.do data</t>
  </si>
  <si>
    <t>ROZDÍL (skut - rozp. Do data)</t>
  </si>
  <si>
    <t>Sk.do data/Rozp.rok</t>
  </si>
  <si>
    <t>Sk. v tis Kč</t>
  </si>
  <si>
    <t>5     Účtová třída 5 - Náklady</t>
  </si>
  <si>
    <t>50     Spotřebované nákupy</t>
  </si>
  <si>
    <t>501     Spotřeba materiálu</t>
  </si>
  <si>
    <t>50100     Převod HČ - materiál</t>
  </si>
  <si>
    <t>/0</t>
  </si>
  <si>
    <t>50100000     převod HČ -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</si>
  <si>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</si>
  <si>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</si>
  <si>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</si>
  <si>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</si>
  <si>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50112     PHM</t>
  </si>
  <si>
    <t>50112001     automobilový benzín</t>
  </si>
  <si>
    <t>50112002     motorová nafta</t>
  </si>
  <si>
    <t>50113     Léky a léčiva</t>
  </si>
  <si>
    <t>50113001     léky - paušál (LEK)</t>
  </si>
  <si>
    <t>50113002     léky - parenterální výživa (LEK)</t>
  </si>
  <si>
    <t>50113003     léky - ostatní (faktury VaV)</t>
  </si>
  <si>
    <t>50113004     léky - enter. a parent. výživa (výroba LEK-OPSL)</t>
  </si>
  <si>
    <t>--</t>
  </si>
  <si>
    <t>50113005     léky - radiofarmaka (KNM)</t>
  </si>
  <si>
    <t>50113006     léky - enterální výživa (LEK)</t>
  </si>
  <si>
    <t>50113007     léky - krev.deriváty ZUL (LEK)</t>
  </si>
  <si>
    <t>50113008     léky - krev.deriváty ZUL (TO)</t>
  </si>
  <si>
    <t>50113009     léky - RTG diagnostika ZUL (LEK)</t>
  </si>
  <si>
    <t>50113010     léky - botox (LEK)</t>
  </si>
  <si>
    <t>50113011     léky - hemofilici ZUL (TO)</t>
  </si>
  <si>
    <t>50113012     léky - trombolýza (LEK)</t>
  </si>
  <si>
    <t>50113013     léky - antibiotika (LEK)</t>
  </si>
  <si>
    <t>50113014     léky - antimykotika (LEK)</t>
  </si>
  <si>
    <t>50113015     léky - samoplátci (LEK)</t>
  </si>
  <si>
    <t>50113016     léky - centra (LEK)</t>
  </si>
  <si>
    <t>50113017     léky - dle §16 (LEK)</t>
  </si>
  <si>
    <t>50113190     léky - medicinální plyny (sklad SVm.)</t>
  </si>
  <si>
    <t>50113300     léky - finanční bonusy</t>
  </si>
  <si>
    <t>50114     Krevní přípravky</t>
  </si>
  <si>
    <t>50114002     krevní přípravky</t>
  </si>
  <si>
    <t>50114003     plazma</t>
  </si>
  <si>
    <t>50115     Zdravotnické prostředky</t>
  </si>
  <si>
    <t>50115001     kardiostimulátory (sk.Z517)</t>
  </si>
  <si>
    <t>50115002     kardiovertery (Z516)</t>
  </si>
  <si>
    <t>50115003     TEP (Z518)</t>
  </si>
  <si>
    <t>50115004     IUTN - kovové (Z506)</t>
  </si>
  <si>
    <t>50115005     IUTN - neurostimulace (Z511)</t>
  </si>
  <si>
    <t>50115006     IUTN - neuromodulace-DBS (Z508)</t>
  </si>
  <si>
    <t>50115007     implant.dentální-samoplátci (Z526)</t>
  </si>
  <si>
    <t>50115008     implant. - plastická,estetická chirurgie (Z521)</t>
  </si>
  <si>
    <t>50115009     IUTN - chlopně - TAVI (Z524)</t>
  </si>
  <si>
    <t>50115010     RTG materiál, filmy a chemikálie (Z504)</t>
  </si>
  <si>
    <t>50115011     IUTN - ostat.nákl.PZT (Z515)</t>
  </si>
  <si>
    <t>50115012     podkožní monitory (Z544)</t>
  </si>
  <si>
    <t>50115020     laboratorní diagnostika-LEK (Z501)</t>
  </si>
  <si>
    <t>50115021     laboratorní diagnostika-skl.ZPr (Z501)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</si>
  <si>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</si>
  <si>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</si>
  <si>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</si>
  <si>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</si>
  <si>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50115062     ZPr - materiál hemodialýza (Z525)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</si>
  <si>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</si>
  <si>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</si>
  <si>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</si>
  <si>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</si>
  <si>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</si>
  <si>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50115068     ZPr - čidla ICP (Z522)</t>
  </si>
  <si>
    <t>50115069     ZPr - porty (Z534)</t>
  </si>
  <si>
    <t>50115070     ZPr - katetry ostatní (Z513)</t>
  </si>
  <si>
    <t>50115071     ZPr - katetry ablační (Z514)</t>
  </si>
  <si>
    <t>50115072     ZPr - katetry diagnostické (Z535)</t>
  </si>
  <si>
    <t>50115073     ZPr - katetry PCI (Z536)</t>
  </si>
  <si>
    <t>50115074     ZPr - katetry zaváděcí (Z537)</t>
  </si>
  <si>
    <t>50115075     ZPr - stenty (Z538)</t>
  </si>
  <si>
    <t>50115076     ZPr - stenty kovové (Z539)</t>
  </si>
  <si>
    <t>50115077     ZPr - stenty lékové (Z540)</t>
  </si>
  <si>
    <t>50115078     ZPr - stenty absorbční (Z541)</t>
  </si>
  <si>
    <t>50115079     ZPr - internzivní péče (Z542)</t>
  </si>
  <si>
    <t>50115080     ZPr - staplery, extraktory, endoskop.mat. (Z523)</t>
  </si>
  <si>
    <t>50115082     ZPr - katetry extrakční (Z543)</t>
  </si>
  <si>
    <t>50115083     ZPr - embolizace (Z545)</t>
  </si>
  <si>
    <t>50115084     ZPr - HCO membrány (Z546)</t>
  </si>
  <si>
    <t>50115085     ZPr - samoplátci (Z547)</t>
  </si>
  <si>
    <t>50115090     ZPr - zubolékařský materiál (Z509)</t>
  </si>
  <si>
    <t>50115300     ZPr - finanční bonusy</t>
  </si>
  <si>
    <t>50116     Potraviny</t>
  </si>
  <si>
    <t>50116001     lůžk. pacienti</t>
  </si>
  <si>
    <t>50116002     lůžk. pacienti nad normu</t>
  </si>
  <si>
    <t>50116003     dárci krve</t>
  </si>
  <si>
    <t>50116004     výživa kojenců</t>
  </si>
  <si>
    <t>50116006     dialýza - pac.strava</t>
  </si>
  <si>
    <t>50116010     nápoje - horké provozy</t>
  </si>
  <si>
    <t>50116402     závodní stravování</t>
  </si>
  <si>
    <t>50116403     studenti SKMUP, stážisté</t>
  </si>
  <si>
    <t>50116404     suroviny - studená kuchyně (stř.9505)</t>
  </si>
  <si>
    <t>50116502     externí strávníci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</si>
  <si>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</si>
  <si>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</si>
  <si>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</si>
  <si>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</si>
  <si>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</si>
  <si>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</si>
  <si>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50117006     prací prášky - prádelna (sk.V 40)</t>
  </si>
  <si>
    <t>50117007     údržbový materiál ostatní - sklady (sk.T17)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</si>
  <si>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</si>
  <si>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</si>
  <si>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</si>
  <si>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</si>
  <si>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</si>
  <si>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</si>
  <si>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</si>
  <si>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</si>
  <si>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</si>
  <si>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</si>
  <si>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</si>
  <si>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</si>
  <si>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</si>
  <si>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</si>
  <si>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</si>
  <si>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</si>
  <si>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</si>
  <si>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</si>
  <si>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</si>
  <si>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50118007     ND - doprava (sk.A50)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</si>
  <si>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</si>
  <si>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</si>
  <si>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</si>
  <si>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</si>
  <si>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</si>
  <si>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</si>
  <si>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</si>
  <si>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</si>
  <si>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</si>
  <si>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</si>
  <si>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</si>
  <si>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</si>
  <si>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</si>
  <si>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50186     Převod VČ - potraviny</t>
  </si>
  <si>
    <t>50186510     VČ - horké provozy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</si>
  <si>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</si>
  <si>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</si>
  <si>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</si>
  <si>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</si>
  <si>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</si>
  <si>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50187505     VČ - údržbový materiál</t>
  </si>
  <si>
    <t>50187506     VČ - prášky pro prádelnu</t>
  </si>
  <si>
    <t>50188     Převod VČ - náhradní díly</t>
  </si>
  <si>
    <t>50188501     VČ - náhradní díly</t>
  </si>
  <si>
    <t>50189     Převod VČ - DDHM,textil</t>
  </si>
  <si>
    <t>50189577     VČ - OOPP</t>
  </si>
  <si>
    <t>502     Spotřeba energie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</si>
  <si>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</si>
  <si>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</si>
  <si>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</si>
  <si>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</si>
  <si>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</si>
  <si>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</si>
  <si>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</si>
  <si>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</si>
  <si>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</si>
  <si>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</si>
  <si>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</si>
  <si>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</si>
  <si>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     Prodané zboží</t>
  </si>
  <si>
    <t>50401     Prodané zb. FNOL</t>
  </si>
  <si>
    <t>50401001     kantýna (zboží)</t>
  </si>
  <si>
    <t>50401002     prodej pacientům (pomůcky pro rodičky, USB náram....)</t>
  </si>
  <si>
    <t>50401003     kantýna (suroviny při výrobě)</t>
  </si>
  <si>
    <t>50480     Prodané zboží z darů</t>
  </si>
  <si>
    <t>50480000     prodané zboží - z fin.darů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</si>
  <si>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</si>
  <si>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</si>
  <si>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</si>
  <si>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</si>
  <si>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</si>
  <si>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</si>
  <si>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</si>
  <si>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</si>
  <si>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</si>
  <si>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</si>
  <si>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</si>
  <si>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</si>
  <si>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</si>
  <si>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</si>
  <si>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</si>
  <si>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</si>
  <si>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</si>
  <si>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</si>
  <si>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506     Aktivace dlouhodobého majetku</t>
  </si>
  <si>
    <t>50600     Aktivace dlouhodobého majetku</t>
  </si>
  <si>
    <t>50600000     aktivace dlouhodobého majetku</t>
  </si>
  <si>
    <t>507     Aktivace oběžného majetku</t>
  </si>
  <si>
    <t>50700     Aktivace oběžného majetku</t>
  </si>
  <si>
    <t>50700000     HČ - aktivace oběžného majetku</t>
  </si>
  <si>
    <t>50700002     aktivace potravin (stř.9505)</t>
  </si>
  <si>
    <t>50700031     aktivace krevní přípravky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</si>
  <si>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</si>
  <si>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</si>
  <si>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</si>
  <si>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</si>
  <si>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</si>
  <si>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</si>
  <si>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</si>
  <si>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     Opravy a udržování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</si>
  <si>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</si>
  <si>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</si>
  <si>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</si>
  <si>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</si>
  <si>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</si>
  <si>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</si>
  <si>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</si>
  <si>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</si>
  <si>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</si>
  <si>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51102027     opravy a údržba vozového parku</t>
  </si>
  <si>
    <t>51102028     opravy zařízení hlas. a telekom. služeb</t>
  </si>
  <si>
    <t>51102029     opravy - vodní hospodářství</t>
  </si>
  <si>
    <t>51102030     opravy - požární techniky</t>
  </si>
  <si>
    <t>51102031     opravy - spalovna (ne z FRM)</t>
  </si>
  <si>
    <t>51180     Opravy hrazené z darů, FKSP</t>
  </si>
  <si>
    <t>51180000     opravy z darů</t>
  </si>
  <si>
    <t>51190     Převod VČ - opravy a udrž.</t>
  </si>
  <si>
    <t>51190502     VČ - opravy techniky</t>
  </si>
  <si>
    <t>512     Cestovné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</si>
  <si>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</si>
  <si>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</si>
  <si>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</si>
  <si>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</si>
  <si>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</si>
  <si>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</si>
  <si>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</si>
  <si>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51203001     cestovné zahraniční - OUC</t>
  </si>
  <si>
    <t>51280     Cestovné z darů</t>
  </si>
  <si>
    <t>51280000     cestovné z darů</t>
  </si>
  <si>
    <t>513     Náklady na reprezentaci</t>
  </si>
  <si>
    <t>51399     Náklady na reprezentaci (daň.neúč.)</t>
  </si>
  <si>
    <t>51399001     dodavatelsky</t>
  </si>
  <si>
    <t>51399002     ve vlastní režii</t>
  </si>
  <si>
    <t>518     Ostatní služby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</si>
  <si>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</si>
  <si>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</si>
  <si>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</si>
  <si>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</si>
  <si>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</si>
  <si>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</si>
  <si>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</si>
  <si>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</si>
  <si>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</si>
  <si>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51804001     náj. software (licence atd. ...)</t>
  </si>
  <si>
    <t>51804002     náj. nebytových prostor</t>
  </si>
  <si>
    <t>51804003     náj. přístrojů a techniky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</si>
  <si>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</si>
  <si>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</si>
  <si>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</si>
  <si>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</si>
  <si>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</si>
  <si>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</si>
  <si>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51806003     úklid. služby - brigádnické práce</t>
  </si>
  <si>
    <t>51806004     popl. za DDD a ostatní služby</t>
  </si>
  <si>
    <t>51806005     odpad (spalovna)</t>
  </si>
  <si>
    <t>51806006     odpad (ostatní)</t>
  </si>
  <si>
    <t>51806011     údržba dřevin a zeleně (EKOL)</t>
  </si>
  <si>
    <t>51807     Stravné, pohoštění - dodavatelsky</t>
  </si>
  <si>
    <t>51807002     konference - pohoštění zajištěné ve vlastní režii</t>
  </si>
  <si>
    <t>51807012     konference - pohoštění zajištěné dodavat.</t>
  </si>
  <si>
    <t>51807411     stravné - dodavatelsky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</si>
  <si>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</si>
  <si>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</si>
  <si>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</si>
  <si>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</si>
  <si>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51808010     revize, sml.servis - vodní hospod.</t>
  </si>
  <si>
    <t>51808011     revize, sml.servis - doprava</t>
  </si>
  <si>
    <t>51808012     revize, sml.servis - VT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</si>
  <si>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</si>
  <si>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</si>
  <si>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</si>
  <si>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</si>
  <si>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51810     Náklady - projekty EU</t>
  </si>
  <si>
    <t>51810000     náklady - projekty EU</t>
  </si>
  <si>
    <t>51810001     autorské díla (projekty)</t>
  </si>
  <si>
    <t>51874     Ostatní služby</t>
  </si>
  <si>
    <t>51874001     ostatní služby - provozní</t>
  </si>
  <si>
    <t>51874002     služby (ostraha)</t>
  </si>
  <si>
    <t>51874003     znalecké posudky, odměny z klinických hodnocení</t>
  </si>
  <si>
    <t>51874004     služby poradenské (odborní poradci)</t>
  </si>
  <si>
    <t>51874005     inzerce</t>
  </si>
  <si>
    <t>51874008     právní zastupování</t>
  </si>
  <si>
    <t>51874010     ostatní služby - zdravotní</t>
  </si>
  <si>
    <t>51874011     zkoušky kvality</t>
  </si>
  <si>
    <t>51874013     IT služby - ostatní systémy</t>
  </si>
  <si>
    <t>51874015     organ.rozvoj (certif., akred.)</t>
  </si>
  <si>
    <t>51874017     audit, ekon.porad., porad.- proj.MZČR a EU</t>
  </si>
  <si>
    <t>51874018     propagace, reklama, tisk (TM)</t>
  </si>
  <si>
    <t>51874019     personál.rozvoj (9071)</t>
  </si>
  <si>
    <t>51874020     konference  - zajišť.dodavatelsky (ubyt., nájem, ostat.sl.)</t>
  </si>
  <si>
    <t>51880     Služby z darů, FKSP</t>
  </si>
  <si>
    <t>51880000     služby z fin.darů</t>
  </si>
  <si>
    <t>51880001     služby z bonusů, věc.darů</t>
  </si>
  <si>
    <t>51890     Převod VČ - ostatní služby</t>
  </si>
  <si>
    <t>51890501     VČ - přepravné</t>
  </si>
  <si>
    <t>51890502     VČ - spoje a telekomunikace</t>
  </si>
  <si>
    <t>51890504     VČ - nájemné</t>
  </si>
  <si>
    <t>51890506     VČ - úklid</t>
  </si>
  <si>
    <t>51890508     VĆ - revize</t>
  </si>
  <si>
    <t>51890574     VČ - ostatní služby</t>
  </si>
  <si>
    <t>52     Osobní náklady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</si>
  <si>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</si>
  <si>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</si>
  <si>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</si>
  <si>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</si>
  <si>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</si>
  <si>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</si>
  <si>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</si>
  <si>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</si>
  <si>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</si>
  <si>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52114     Půjčeno počítačem - SW VEMA</t>
  </si>
  <si>
    <t>52114000     půjčeno počítačem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</si>
  <si>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</si>
  <si>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</si>
  <si>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</si>
  <si>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</si>
  <si>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</si>
  <si>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</si>
  <si>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</si>
  <si>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</si>
  <si>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</si>
  <si>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</si>
  <si>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</si>
  <si>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</si>
  <si>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</si>
  <si>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</si>
  <si>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</si>
  <si>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</si>
  <si>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</si>
  <si>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</si>
  <si>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</si>
  <si>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</si>
  <si>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52490     Převod VČ - zákonné pojištění</t>
  </si>
  <si>
    <t>52490501     VČ - zdravotní pojištění</t>
  </si>
  <si>
    <t>52490502     VČ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</si>
  <si>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</si>
  <si>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</si>
  <si>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</si>
  <si>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</si>
  <si>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</si>
  <si>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</si>
  <si>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</si>
  <si>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</si>
  <si>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</si>
  <si>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</si>
  <si>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</si>
  <si>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531     Daň silniční</t>
  </si>
  <si>
    <t>53100     Daň silniční</t>
  </si>
  <si>
    <t>53100001     daň silniční</t>
  </si>
  <si>
    <t>532     Daň z nemovitostí</t>
  </si>
  <si>
    <t>53200     Daň z nemovitostí</t>
  </si>
  <si>
    <t>53200001     daň z nemovitostí</t>
  </si>
  <si>
    <t>538     Jiné daně a poplatky</t>
  </si>
  <si>
    <t>53801     Poplatky</t>
  </si>
  <si>
    <t>53801002     soudní poplatky</t>
  </si>
  <si>
    <t>53801003     správní poplatky</t>
  </si>
  <si>
    <t>53801004     ostatní poplatky</t>
  </si>
  <si>
    <t>53801006     poplatky za užívání dálnic a rychl.silnic, mýtné</t>
  </si>
  <si>
    <t>54     Jiné provozní náklady</t>
  </si>
  <si>
    <t>541     Smluvní pokuty a úroky z prodlení</t>
  </si>
  <si>
    <t>54101     Úroky z prodlení</t>
  </si>
  <si>
    <t>54101001     úroky z prodlení</t>
  </si>
  <si>
    <t>54102     Sankce za překročení regul.léčiv a PZT</t>
  </si>
  <si>
    <t>54102002     preskripce L a PZT - min. rok</t>
  </si>
  <si>
    <t>542     Jiné pokuty a penále</t>
  </si>
  <si>
    <t>54201     Jiné pokuty a penále(dle dokladů)</t>
  </si>
  <si>
    <t>54201008     pok.za pozdní hlášení stát.org.(celní zpr., policie...)</t>
  </si>
  <si>
    <t>54201010     pok.za poruš.zák. o veřejných zakázkách</t>
  </si>
  <si>
    <t>54201011     penále z neopráv.použ.prostř.SR</t>
  </si>
  <si>
    <t>54201013     ostatní pokuty a penále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</si>
  <si>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</si>
  <si>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</si>
  <si>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</si>
  <si>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</si>
  <si>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</si>
  <si>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</si>
  <si>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54710     Manka a škody</t>
  </si>
  <si>
    <t>54710002     zcizení a poškoz. maj.FNOL(jednání v NK)</t>
  </si>
  <si>
    <t>54713     Zmařený dlouhodobý majetek</t>
  </si>
  <si>
    <t>54713001     zmařený dlohodobý majetek</t>
  </si>
  <si>
    <t>549     Ostatní náklady z činnosti</t>
  </si>
  <si>
    <t>54900     Převod HČ - ostatní náklady</t>
  </si>
  <si>
    <t>54900000     převod HČ - ostatní náklady z činnosti</t>
  </si>
  <si>
    <t>54901     Technické zhodnocení budov</t>
  </si>
  <si>
    <t>54901025     TZ budov - OSB</t>
  </si>
  <si>
    <t>54908     Odpočet DPH koeficientem</t>
  </si>
  <si>
    <t>54908001     odpočet DPH koeficientem</t>
  </si>
  <si>
    <t>54908002     dorovnání DPH k hlášení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</si>
  <si>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</si>
  <si>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</si>
  <si>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</si>
  <si>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</si>
  <si>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54910005     refundace věcných nákladů</t>
  </si>
  <si>
    <t>54910006     rozdíly z inventarizace</t>
  </si>
  <si>
    <t>54910007     ostatní(byty ÚMO)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</si>
  <si>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</si>
  <si>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</si>
  <si>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</si>
  <si>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</si>
  <si>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54910016     potraviny - ztratné do normy při zpracování</t>
  </si>
  <si>
    <t>54910017     přecenění léků pod nákupní cenu (lékárna)</t>
  </si>
  <si>
    <t>54910018     mimosoudní narovnání</t>
  </si>
  <si>
    <t>54910401     organizace plesu</t>
  </si>
  <si>
    <t>54911     Pojištění (sml.418/2006)</t>
  </si>
  <si>
    <t>54911001     pojištění - majetek (A 9001)</t>
  </si>
  <si>
    <t>54911002     pojištění - odpověd.za škodu (B 9001)</t>
  </si>
  <si>
    <t>54911003     pojištění - vozidla(zák., havar.) (C,D 9402)</t>
  </si>
  <si>
    <t>54920     Náklady účtované od UP</t>
  </si>
  <si>
    <t>54920000     náklady účtované od UP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</si>
  <si>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</si>
  <si>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</si>
  <si>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</si>
  <si>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</si>
  <si>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54924002     odškod.pacientů - renty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</si>
  <si>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</si>
  <si>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</si>
  <si>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</si>
  <si>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</si>
  <si>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</si>
  <si>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</si>
  <si>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</si>
  <si>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</si>
  <si>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</si>
  <si>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</si>
  <si>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54980     Jiné náklady z darů</t>
  </si>
  <si>
    <t>54980000     jiné náklady z fin.darů</t>
  </si>
  <si>
    <t>54990     Převod VČ - ostatní nákl.z činnosti</t>
  </si>
  <si>
    <t>54990510     VČ - ostatní náklady</t>
  </si>
  <si>
    <t>54990525     VČ - výpl.fyz.osobám-PaM</t>
  </si>
  <si>
    <t>54999     Přípěvky a poplatky(daň.neúčinné)</t>
  </si>
  <si>
    <t>54999000     členské příspěvky a poplatky</t>
  </si>
  <si>
    <t>54999001     zaměstnanecký benefit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</si>
  <si>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</si>
  <si>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</si>
  <si>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</si>
  <si>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</si>
  <si>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</si>
  <si>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</si>
  <si>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</si>
  <si>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</si>
  <si>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</si>
  <si>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</si>
  <si>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</si>
  <si>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</si>
  <si>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</si>
  <si>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</si>
  <si>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</si>
  <si>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</si>
  <si>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55120013     ZC DHM - budovy z dotací</t>
  </si>
  <si>
    <t>55120014     ZC DHM - zdravot.techn. z dotací</t>
  </si>
  <si>
    <t>55120015     ZC DHM - ostatní z dotací</t>
  </si>
  <si>
    <t>55190     Převod VČ - odpisy DM</t>
  </si>
  <si>
    <t>55190510     převod VČ - odpisy DM</t>
  </si>
  <si>
    <t>55190520     převod VČ - ZC vyřaz. DM</t>
  </si>
  <si>
    <t>556     Tvorba a zúčtování opravných položek</t>
  </si>
  <si>
    <t>55600     Tvorba a zúčtování oprav.pol.(daň.účinné)</t>
  </si>
  <si>
    <t>55600001     tvorba a zúčtování oprav.pol.(daň.účinné)</t>
  </si>
  <si>
    <t>55699     Tvorba a zúčtování oprav.pol.(daň.neučinné)</t>
  </si>
  <si>
    <t>55699000     tvorba a zúčtování oprav.pol.(daň.neúčinné)</t>
  </si>
  <si>
    <t>557     Náklady z vyřazených pohledávek</t>
  </si>
  <si>
    <t>55700     Náklady z vyřazených pohledávek(daň.účinné)</t>
  </si>
  <si>
    <t>55700001     náklady z vyřaz.pohled.pro nedobytnost(daň.účinné)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</si>
  <si>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</si>
  <si>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</si>
  <si>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</si>
  <si>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</si>
  <si>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</si>
  <si>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</si>
  <si>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</si>
  <si>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</si>
  <si>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</si>
  <si>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55801081     DDHM - zdravotnický a laboratorní (finanční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</si>
  <si>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</si>
  <si>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</si>
  <si>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</si>
  <si>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</si>
  <si>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55802005     DDHM - OOPP pro pacienty a doprovod (sk.T_13)</t>
  </si>
  <si>
    <t>55802080     DDHM - provozní (věcné dary)</t>
  </si>
  <si>
    <t>55802081     DDHM - provozní (finanční dary)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</si>
  <si>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</si>
  <si>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</si>
  <si>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</si>
  <si>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</si>
  <si>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</si>
  <si>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55805001     DDHM - ostatní (sk.T_19)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</si>
  <si>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</si>
  <si>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</si>
  <si>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</si>
  <si>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</si>
  <si>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</si>
  <si>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</si>
  <si>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55828     DDNM software</t>
  </si>
  <si>
    <t>55828001     DDNM - software (sk.P_38)</t>
  </si>
  <si>
    <t>55828080     DDNM software (věcné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</si>
  <si>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</si>
  <si>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</si>
  <si>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</si>
  <si>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</si>
  <si>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</si>
  <si>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</si>
  <si>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59     Daně z příjmu a převodové účty a rezerva na daň z příjmu</t>
  </si>
  <si>
    <t>591     Daň z příjmů</t>
  </si>
  <si>
    <t>59100     Daň z příjmu</t>
  </si>
  <si>
    <t>59100000     daň z příjmu - vyúčtování (min.období)</t>
  </si>
  <si>
    <t>59100001     daň z příjmu - zrušení dohadné položky (min.období)</t>
  </si>
  <si>
    <t>59100002     daň z příjmu - vytvoření dohadné položky (akt.období)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</si>
  <si>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</si>
  <si>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</si>
  <si>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</si>
  <si>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</si>
  <si>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</si>
  <si>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</si>
  <si>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</si>
  <si>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</si>
  <si>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</si>
  <si>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</si>
  <si>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</si>
  <si>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</si>
  <si>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</si>
  <si>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</si>
  <si>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60228     Zdr. výkony - VZP sledov.položky    OZPI</t>
  </si>
  <si>
    <t>60228108     výkony + materiál - VZP na výkon</t>
  </si>
  <si>
    <t>60228109     výkony stomatologie</t>
  </si>
  <si>
    <t>60228142     výkony a ZUM IVF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</si>
  <si>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</si>
  <si>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</si>
  <si>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</si>
  <si>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</si>
  <si>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</si>
  <si>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</si>
  <si>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60229241     výkony hemodialýzy</t>
  </si>
  <si>
    <t>60229242     výkony a ZUM IVF</t>
  </si>
  <si>
    <t>60229243     výkony mamografie</t>
  </si>
  <si>
    <t>60229245     výkony robotického centra</t>
  </si>
  <si>
    <t>60229246     PET/CT (pouze rozp.)</t>
  </si>
  <si>
    <t>60229290     výkony pojištěncům EHS</t>
  </si>
  <si>
    <t>60230     Přepravné pacientů vykázané ZP     OZPI</t>
  </si>
  <si>
    <t>60230001     přepravné pacientů - VZP</t>
  </si>
  <si>
    <t>60230002     přepravné pacientů - ostatní ZP</t>
  </si>
  <si>
    <t>60240     Odhad zdr. výkonů                   OUC-OZPI</t>
  </si>
  <si>
    <t>60240002     odhad výk.za zdr.péči ZP (aktuální rok)</t>
  </si>
  <si>
    <t>60240101     vyrov. odh.výk.za zdr.péči ZP (z minulých let)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</si>
  <si>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</si>
  <si>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</si>
  <si>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</si>
  <si>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</si>
  <si>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</si>
  <si>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</si>
  <si>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</si>
  <si>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</si>
  <si>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60245409     tržby od VZP za dopravu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</si>
  <si>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</si>
  <si>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</si>
  <si>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</si>
  <si>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</si>
  <si>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</si>
  <si>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</si>
  <si>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</si>
  <si>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60325421     nájem ubytoven (9601)</t>
  </si>
  <si>
    <t>60325422     nájem bytů (9655)</t>
  </si>
  <si>
    <t>60325423     nájem nebytových prostor (99xx)</t>
  </si>
  <si>
    <t>60325424     nájem DM - použití vybavení FNOL (pitevny)</t>
  </si>
  <si>
    <t>60325425     nájem pozemků</t>
  </si>
  <si>
    <t>60325426     nájem garáží a ploch k parkování  (KVF pokl.)</t>
  </si>
  <si>
    <t>604     Výnosy z prodaného zboží</t>
  </si>
  <si>
    <t>60401     Prodej zboží - FNOL</t>
  </si>
  <si>
    <t>60401001     kantýna - prodej</t>
  </si>
  <si>
    <t>60401002     prodej pacientům (pomůcky pro rodičky, USB náram....)</t>
  </si>
  <si>
    <t>60450     Výnosy z prodaného zboží LEK</t>
  </si>
  <si>
    <t>60450360     prodej - doplatky pacientů</t>
  </si>
  <si>
    <t>60450361     prodej derivátů zdrav.zařízením a ostatním organizacím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</si>
  <si>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</si>
  <si>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</si>
  <si>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</si>
  <si>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</si>
  <si>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</si>
  <si>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</si>
  <si>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</si>
  <si>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60450370     prodej léků zdravotnickým zařízením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</si>
  <si>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</si>
  <si>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</si>
  <si>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</si>
  <si>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</si>
  <si>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</si>
  <si>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60450560     prodej neléčiv</t>
  </si>
  <si>
    <t>609     Jiné výnosy z vlastních výkonů</t>
  </si>
  <si>
    <t>60910     Jiné výnosy z vlastních výkonů - regulační poplatky</t>
  </si>
  <si>
    <t>60910320     regulační poplatky</t>
  </si>
  <si>
    <t>64     Jiné provozní výnosy</t>
  </si>
  <si>
    <t>641     Smluvní pokuty a úroky z prodlení</t>
  </si>
  <si>
    <t>64100     Smluvní pokuty a úroky z prodlení</t>
  </si>
  <si>
    <t>64100043     penále z prodl. - ostatní</t>
  </si>
  <si>
    <t>64100044     penále z prodl. - LEK</t>
  </si>
  <si>
    <t>64100052     úrok z prodlení - soudní rozh.</t>
  </si>
  <si>
    <t>64100053     úrok z prodlení - ostatní</t>
  </si>
  <si>
    <t>642     Jiné pokuty a penále</t>
  </si>
  <si>
    <t>64200     Jiné pokuty a penále</t>
  </si>
  <si>
    <t>64200001     jiné pokuty a penále</t>
  </si>
  <si>
    <t>643     Výnosy z vyřazených pohledávek</t>
  </si>
  <si>
    <t>64300     Výnosy z vyřazených pohledávek</t>
  </si>
  <si>
    <t>64300001     výnosy z vyřazených pohledávek - v minulosti vyřazených</t>
  </si>
  <si>
    <t>64300003     výnosy z vyřazených pohledávek - ostatní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</si>
  <si>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</si>
  <si>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</si>
  <si>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</si>
  <si>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</si>
  <si>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</si>
  <si>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64423500     prodej materiálu</t>
  </si>
  <si>
    <t>64423501     sběr</t>
  </si>
  <si>
    <t>646     Výnosy z prodeje dlouhodobého hmotného majetku kromě pozemků</t>
  </si>
  <si>
    <t>64601     Výnosy z prodeje DHM (kromě pozemků)</t>
  </si>
  <si>
    <t>64601005     výnosy z prodeje strojů, přístr., zařízení, inventáře a soub.mov.věcí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</si>
  <si>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</si>
  <si>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</si>
  <si>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</si>
  <si>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</si>
  <si>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64824415     čerpání FKSP - příspěvek na stravu</t>
  </si>
  <si>
    <t>649     Ostatní výnosy z činnosti</t>
  </si>
  <si>
    <t>64905     Vyřazení závazku po vzájemné dohodě s věřitelem</t>
  </si>
  <si>
    <t>64905000     vyřazení závazku po vzájemné dohodě s věřitelem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</si>
  <si>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</si>
  <si>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</si>
  <si>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</si>
  <si>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</si>
  <si>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64908006     bonifikace</t>
  </si>
  <si>
    <t>64908007     ostatní výnosy</t>
  </si>
  <si>
    <t>64908009     fin. příspěvky jiných subj. - NOR, Koord.stř.trans.</t>
  </si>
  <si>
    <t>64908044     náhrady od pojišť. (majetek)</t>
  </si>
  <si>
    <t>64908045     právní vymáhání (náhrady, poplatky)</t>
  </si>
  <si>
    <t>64908050     náhrady od pojišť. (zaměstn.)</t>
  </si>
  <si>
    <t>64908512     příspěvek na stravu UP Ol.(vedl.čin.)</t>
  </si>
  <si>
    <t>64924     Ostatní služby - mimo zdrav.výkony  FAKTURACE</t>
  </si>
  <si>
    <t>64924401     vstupenky (ples FNOL stř.9023)</t>
  </si>
  <si>
    <t>64924402     poskytnutí práva na umístění reklamy (stř.9950)</t>
  </si>
  <si>
    <t>64924403     poskytnutí práva na umístění reklamy - konfer.,ples (market.akce)</t>
  </si>
  <si>
    <t>64924411     strava - zaměstnanci</t>
  </si>
  <si>
    <t>64924413     strava - studenti</t>
  </si>
  <si>
    <t>64924437     zpracování AT</t>
  </si>
  <si>
    <t>64924438     výkony etické komise</t>
  </si>
  <si>
    <t>64924439     klinické hodnocení - tuzemci (81xx,9003,9028)</t>
  </si>
  <si>
    <t>64924440     klinické hodnocení - EU (81xx,9003,9028)</t>
  </si>
  <si>
    <t>64924441     klinické hodnocení - 3.země (81xx,9003,9028)</t>
  </si>
  <si>
    <t>64924442     telekom.služby, soukr. hovory</t>
  </si>
  <si>
    <t>64924443     znalecké posudky - Znaleký ústav</t>
  </si>
  <si>
    <t>64924444     Areál FNOL - poplatky za vjezd (lístky)</t>
  </si>
  <si>
    <t>64924445     Areál FNOL - poplatky za vjezd (karty zaměstnanců)</t>
  </si>
  <si>
    <t>64924446     Teoretické ústavy - poplatky za vjezd</t>
  </si>
  <si>
    <t>64924447     ostatní provoz.sl. - hl.činnost (LSPP)</t>
  </si>
  <si>
    <t>64924448     SOS - poplatky za vjezd do areálu FNOL</t>
  </si>
  <si>
    <t>64924449     ostatní provoz.sl.-hl.čin.</t>
  </si>
  <si>
    <t>64924450     poštovné, balné za odeslání</t>
  </si>
  <si>
    <t>64924451     Areál FNOL - poplatky za vjezd (dodavatelé)</t>
  </si>
  <si>
    <t>64924459     školení, stáže, odb. semináře, konference</t>
  </si>
  <si>
    <t>64924460     foto při UZ a ost. služby</t>
  </si>
  <si>
    <t>64924511     strava - cizí</t>
  </si>
  <si>
    <t>64924549     ost. provozní služby (praní prádla, doprava)</t>
  </si>
  <si>
    <t>64924550     ost. provozní služby (validace, atd...)</t>
  </si>
  <si>
    <t>64925     Služby k pronájmu          FAKTURACE</t>
  </si>
  <si>
    <t>64925441     plyn k pronájmům</t>
  </si>
  <si>
    <t>64925443     elektřina k pronájmům</t>
  </si>
  <si>
    <t>64925444     teplo k pronájmům</t>
  </si>
  <si>
    <t>64925445     vodné, stočné k pronájmům</t>
  </si>
  <si>
    <t>64925446     energetické služby k pronájmům</t>
  </si>
  <si>
    <t>64925449     ost. služby k pronájmům</t>
  </si>
  <si>
    <t>64980     Věcné dary</t>
  </si>
  <si>
    <t>64980001     věcné dary</t>
  </si>
  <si>
    <t>66     Finanční výnosy</t>
  </si>
  <si>
    <t>662     Úroky</t>
  </si>
  <si>
    <t>66200     Úroky - ostatní</t>
  </si>
  <si>
    <t>66200001     úroky z běžného účtu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</si>
  <si>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</si>
  <si>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</si>
  <si>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</si>
  <si>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</si>
  <si>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</si>
  <si>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</si>
  <si>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</si>
  <si>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67101001     transfery MZ na VaV - věcné náklady</t>
  </si>
  <si>
    <t>67101002     transfery MZ na VaV - mzdové náklady</t>
  </si>
  <si>
    <t>67101006     transfery MZ na rezidenční místa</t>
  </si>
  <si>
    <t>67101010     transfery MZ - RIV (institucionální podpora)</t>
  </si>
  <si>
    <t>67101011     transfery MZ - MEDEVAC (humanitární program)</t>
  </si>
  <si>
    <t>67102     Neinv.dot., přísp., granty od jiného poskytovatele</t>
  </si>
  <si>
    <t>67102001     transfery jiného poskytovatele - VaV věcné</t>
  </si>
  <si>
    <t>67102002     transfery jiného poskytovatele - VaV mzdové</t>
  </si>
  <si>
    <t>67102004     transfery jiného poskytovatele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</si>
  <si>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</si>
  <si>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</si>
  <si>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</si>
  <si>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</si>
  <si>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</si>
  <si>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</si>
  <si>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</si>
  <si>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</si>
  <si>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</si>
  <si>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</si>
  <si>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</si>
  <si>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</si>
  <si>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</si>
  <si>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</si>
  <si>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</si>
  <si>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</si>
  <si>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</si>
  <si>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</si>
  <si>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</si>
  <si>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</si>
  <si>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</si>
  <si>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</si>
  <si>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79920003     převody - granty</t>
  </si>
  <si>
    <t>79920004     převody - klinické studie</t>
  </si>
  <si>
    <t>79950     VPN - správní režie</t>
  </si>
  <si>
    <t>79950001     režie HTS</t>
  </si>
  <si>
    <t>79950006     režie výzkumných projektů</t>
  </si>
  <si>
    <t>79950007     režie Biomedreg</t>
  </si>
  <si>
    <t>79990     VĆ - ZVIT technická údržba</t>
  </si>
  <si>
    <t>79990502     VČ - ZVIT technická údržba</t>
  </si>
  <si>
    <t>79990503     VČ - doprava</t>
  </si>
  <si>
    <t>79990506     VČ - prádelna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</si>
  <si>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</si>
  <si>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</si>
  <si>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</si>
  <si>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</si>
  <si>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</si>
  <si>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89902     VPV - ZVIT technická údržba</t>
  </si>
  <si>
    <t>89902000     výkony ZVIT - technická údržba</t>
  </si>
  <si>
    <t>89903     VPV - doprava</t>
  </si>
  <si>
    <t>89903001     výkony dopravy - sanitní</t>
  </si>
  <si>
    <t>89903002     výkony dopravy - osobní</t>
  </si>
  <si>
    <t>89903003     výkony dopravy - nákladní</t>
  </si>
  <si>
    <t>89906     VPV - prádelna</t>
  </si>
  <si>
    <t>89906000     výkony prádelny- praní prádla</t>
  </si>
  <si>
    <t>89907     VPV - sklad</t>
  </si>
  <si>
    <t>89907002     výkony skladu - tisk tiskopisů</t>
  </si>
  <si>
    <t>89910     VPV - informační technologie</t>
  </si>
  <si>
    <t>89910001     výkony IT - fixní výnosy (stř.9086)</t>
  </si>
  <si>
    <t>89920     VPV - mezistřediskové převody</t>
  </si>
  <si>
    <t>89920000     mezistřediskové převody</t>
  </si>
  <si>
    <t>89920001     převody - agregované výkony laboratoří</t>
  </si>
  <si>
    <t>89920003     převody - granty</t>
  </si>
  <si>
    <t>89920004     převody - klinické studie</t>
  </si>
  <si>
    <t>89950     VPV - správní režie</t>
  </si>
  <si>
    <t>89950001     režie HTS</t>
  </si>
  <si>
    <t>89950006     režie výzkumných projektů</t>
  </si>
  <si>
    <t>89950007     režie Biomedreg</t>
  </si>
  <si>
    <t>HV</t>
  </si>
  <si>
    <t>01/2016</t>
  </si>
  <si>
    <t>02/2016</t>
  </si>
  <si>
    <t>03/2016</t>
  </si>
  <si>
    <t>04/2016</t>
  </si>
  <si>
    <t>05/2016</t>
  </si>
  <si>
    <t>06/2016</t>
  </si>
  <si>
    <t>07/2016</t>
  </si>
  <si>
    <t>50115013     Bezelektrodové kardiostimulátory (Z548)</t>
  </si>
  <si>
    <t>50119099     netkaný textil (sk.T18)</t>
  </si>
  <si>
    <t>50700032     aktivace plazma</t>
  </si>
  <si>
    <t>51806002     úklid. služby - více práce</t>
  </si>
  <si>
    <t>51874012     TZ SW - OINF</t>
  </si>
  <si>
    <t>52510001     cestovní pojištění zaměstnanců</t>
  </si>
  <si>
    <t>54201004     pok.za pozdní odvody daní</t>
  </si>
  <si>
    <t>54299     Jiné pokuty a penále (daňově neúčinné)</t>
  </si>
  <si>
    <t>54299001     pok.za porušení rozp.kázně(daň.neúčinné)</t>
  </si>
  <si>
    <t>54901026     TZ budov - OHE</t>
  </si>
  <si>
    <t>54908003     vyrovovnání koeficientu DPH - roční</t>
  </si>
  <si>
    <t>553     Tvorba ostatných rezerv z prevádzkovej činnosti</t>
  </si>
  <si>
    <t>55390     Prodaný dlohoudobý hmotný majetek</t>
  </si>
  <si>
    <t>55390000     prodaný dlohoudobý hmotný majetek</t>
  </si>
  <si>
    <t>55804081     DDHM - výpočetní technika (finanční dary)</t>
  </si>
  <si>
    <t>55805081     DDHM - inventář (finanční dary)</t>
  </si>
  <si>
    <t>55828081     DDNM software (finanční dary)</t>
  </si>
  <si>
    <t>64601004     výnosy z prodeje dopravních prostředků</t>
  </si>
  <si>
    <t>64904     Vyřazení závazku po promlčení</t>
  </si>
  <si>
    <t>64904000     vyřazení závazku po promlčení</t>
  </si>
  <si>
    <t>64908046     náhrady od pojišť. (mimosoudní narovnání)</t>
  </si>
  <si>
    <t>664     Výnosy z přecenění reálnou hodnotou</t>
  </si>
  <si>
    <t>66400     Výnosy z přecenění reálnou hodnotou - ostatní</t>
  </si>
  <si>
    <t>66400001     výnosy z přecenění reál.hodnotou maj.určeného k prodeji podle § 64</t>
  </si>
  <si>
    <t>Poplatky za vjezd</t>
  </si>
  <si>
    <t>08/2016</t>
  </si>
  <si>
    <t>09/2016</t>
  </si>
  <si>
    <t>10/2016</t>
  </si>
  <si>
    <t>11/2016</t>
  </si>
  <si>
    <t>12/2016</t>
  </si>
  <si>
    <t>-</t>
  </si>
  <si>
    <r>
      <t xml:space="preserve">Rozp. do data         </t>
    </r>
    <r>
      <rPr>
        <b/>
        <sz val="8"/>
        <color theme="0"/>
        <rFont val="Calibri"/>
        <family val="2"/>
        <charset val="238"/>
        <scheme val="minor"/>
      </rPr>
      <t>(1/12* mes.do data)</t>
    </r>
  </si>
  <si>
    <r>
      <t xml:space="preserve">ROZDÍL </t>
    </r>
    <r>
      <rPr>
        <b/>
        <sz val="8"/>
        <color theme="0"/>
        <rFont val="Calibri"/>
        <family val="2"/>
        <charset val="238"/>
        <scheme val="minor"/>
      </rPr>
      <t>(skut - rozp. Do data)</t>
    </r>
  </si>
  <si>
    <t>64924445     Areál FNOL - poplatky za vjezd (karty zaměst.)</t>
  </si>
  <si>
    <t>64924451     Areál FNOL - dodavatelé - čipy</t>
  </si>
  <si>
    <t>Karty abonentní</t>
  </si>
  <si>
    <t xml:space="preserve">  z toho karty ZADARMO + režim FNOL</t>
  </si>
  <si>
    <t xml:space="preserve">  z toho karty DIALÝZA</t>
  </si>
  <si>
    <t xml:space="preserve">  z toho držitelé Jánského plakety</t>
  </si>
  <si>
    <t>Počet karet</t>
  </si>
  <si>
    <t>Karty TÚ</t>
  </si>
  <si>
    <t>64924445     Areál FNOL - poplatky za vjezd (zaměst.)</t>
  </si>
  <si>
    <t>Celkem</t>
  </si>
  <si>
    <t>CELKEM</t>
  </si>
  <si>
    <t xml:space="preserve"> -</t>
  </si>
  <si>
    <t>54200     Jiné sankce - daň.účinné</t>
  </si>
  <si>
    <t>54200008     sankce-odvod za nedodrž.zaměstn.TZP</t>
  </si>
  <si>
    <t>64908009     smlouva o účelově vázané úplatě</t>
  </si>
  <si>
    <t>50113190     léky - medicinální plyny (sklad SVM)</t>
  </si>
  <si>
    <t>50117008     spotřební materiál k PDS (potrubní pošta (sk.V22)</t>
  </si>
  <si>
    <t>53801007     celní poplatky</t>
  </si>
  <si>
    <t>54799     Manka a škody nad normu(daň.neúčinné)</t>
  </si>
  <si>
    <t>54799001     manka nad normu(daň.neúčinné)</t>
  </si>
  <si>
    <t>k 31.3.2017</t>
  </si>
  <si>
    <t>k 28.2.2017</t>
  </si>
  <si>
    <t>k 30.4.2017</t>
  </si>
  <si>
    <t>k 31.5.2017</t>
  </si>
  <si>
    <t xml:space="preserve">  z toho karty ZTP</t>
  </si>
  <si>
    <t>k 31.1.2017</t>
  </si>
  <si>
    <t>k 30.6.2017</t>
  </si>
  <si>
    <t>k 31.7.2017</t>
  </si>
  <si>
    <t>k 31.8.2017</t>
  </si>
  <si>
    <t>k 30.9.2017</t>
  </si>
  <si>
    <t>k 31.10.2017</t>
  </si>
  <si>
    <t>k 30.11.2017</t>
  </si>
  <si>
    <t>k 31.12.2017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</si>
  <si>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</si>
  <si>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</si>
  <si>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</si>
  <si>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</si>
  <si>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</si>
  <si>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</si>
  <si>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</si>
  <si>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</si>
  <si>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</si>
  <si>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</si>
  <si>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</si>
  <si>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</si>
  <si>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Zpracoval: Ing. Jana Grulichová, OEC</t>
  </si>
  <si>
    <t>k 31.1.2018</t>
  </si>
  <si>
    <t>k 28.2.2018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</si>
  <si>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</si>
  <si>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</si>
  <si>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</si>
  <si>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</si>
  <si>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</si>
  <si>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</si>
  <si>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</si>
  <si>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</si>
  <si>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</si>
  <si>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</si>
  <si>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</si>
  <si>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</si>
  <si>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k 31.3.2018</t>
  </si>
  <si>
    <t>k 30.4.2018</t>
  </si>
  <si>
    <t>k 31.5.2018</t>
  </si>
  <si>
    <t>k 30.6.2018</t>
  </si>
  <si>
    <t>k 31.7.2018</t>
  </si>
  <si>
    <t>k 31.8.2018</t>
  </si>
  <si>
    <t>k 30.9.2018</t>
  </si>
  <si>
    <t>V Olomouci dne 9.10.2018</t>
  </si>
  <si>
    <t>01-09/2017</t>
  </si>
  <si>
    <t>01-09/2018</t>
  </si>
  <si>
    <t>09/2017 vs. 09/2018</t>
  </si>
  <si>
    <t>dopočet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</si>
  <si>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</si>
  <si>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</si>
  <si>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</si>
  <si>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</si>
  <si>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</si>
  <si>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</si>
  <si>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</si>
  <si>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</si>
  <si>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</si>
  <si>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</si>
  <si>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</si>
  <si>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</si>
  <si>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Poplatky za vjezd     2019</t>
  </si>
  <si>
    <t>Poznámky :</t>
  </si>
  <si>
    <t>na konci roku časové rozlišení</t>
  </si>
  <si>
    <t>2017 plán</t>
  </si>
  <si>
    <t>2017 Skut.</t>
  </si>
  <si>
    <t>2018 Plán</t>
  </si>
  <si>
    <t>2018 Skut.</t>
  </si>
  <si>
    <t>2019 Plán</t>
  </si>
  <si>
    <t>2020 PLÁN</t>
  </si>
  <si>
    <t>2019 Odhad</t>
  </si>
  <si>
    <t>Poznámka :</t>
  </si>
  <si>
    <t>na konci roku 2019 již jen částečné časové rozlišení, do r. 2020 platby jen strháváním z účtu</t>
  </si>
  <si>
    <t>od r. 2020 budou platit od ledna, nebude časové rozlišení</t>
  </si>
  <si>
    <t>Pozn: ověřit nové parkoavcí plochy u DK, nepromítly se v srpnu v poplatcích ?</t>
  </si>
  <si>
    <t>zasílám Vám počty vydaných karet na parkoviště pod DK:</t>
  </si>
  <si>
    <t>K 1.7.2019 bylo vydáno 60 karet na parkoviště pod DK  tj. měsíčně 12 000,-Kč (provedeno srážkou ze mzdy</t>
  </si>
  <si>
    <t>za 8/2019).</t>
  </si>
  <si>
    <t>K 11.10.2019 bylo vydáno 20 karet na parkoviště pod DK tj. měsíčně 4 000,-Kč ( bude provedeno srážkou ze mzdy za 11/2019).</t>
  </si>
  <si>
    <t>Pozn : Pí. Štýbnarová Alena</t>
  </si>
  <si>
    <t>O:\Rozbory\Rozbory 2019</t>
  </si>
  <si>
    <t>Plán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</si>
</sst>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č_-;\-* #,##0.00\ _K_č_-;_-* &quot;-&quot;??\ _K_č_-;_-@_-"/>
    <numFmt numFmtId="165" formatCode="#,##0.000"/>
    <numFmt numFmtId="166" formatCode="#,##0%"/>
    <numFmt numFmtId="167" formatCode="d\.m\.yyyy"/>
    <numFmt numFmtId="168" formatCode="_-* #,##0\ _K_č_-;\-* #,##0\ _K_č_-;_-* &quot;-&quot;??\ _K_č_-;_-@_-"/>
  </numFmts>
  <fonts count="31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b/>
      <sz val="10"/>
      <color rgb="FF555555"/>
      <name val="Arial"/>
      <family val="2"/>
    </font>
    <font>
      <b/>
      <sz val="8"/>
      <color rgb="FF333333"/>
      <name val="Arial"/>
      <family val="2"/>
    </font>
    <font>
      <sz val="8"/>
      <color rgb="FF333333"/>
      <name val="Arial"/>
      <family val="2"/>
    </font>
    <font>
      <b/>
      <sz val="8"/>
      <color rgb="FF222222"/>
      <name val="Arial"/>
      <family val="2"/>
    </font>
    <font>
      <sz val="8"/>
      <color rgb="FF454545"/>
      <name val="Arial"/>
      <family val="2"/>
    </font>
    <font>
      <b/>
      <sz val="8"/>
      <color rgb="FF454545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8"/>
      <color rgb="FF333333"/>
      <name val="Tahoma"/>
      <family val="2"/>
      <charset val="238"/>
    </font>
    <font>
      <b/>
      <sz val="10"/>
      <color theme="0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Tahoma"/>
      <family val="2"/>
    </font>
    <font>
      <sz val="10"/>
      <color theme="4"/>
      <name val="Tahoma"/>
      <family val="2"/>
    </font>
    <font>
      <b/>
      <sz val="10"/>
      <color theme="4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0000CC"/>
      <name val="Tahoma"/>
      <family val="2"/>
    </font>
    <font>
      <i/>
      <sz val="10"/>
      <color rgb="FF0000CC"/>
      <name val="Tahoma"/>
      <family val="2"/>
      <charset val="238"/>
    </font>
    <font>
      <sz val="10"/>
      <color rgb="FF0000CC"/>
      <name val="Calibri"/>
      <family val="2"/>
      <charset val="238"/>
      <scheme val="minor"/>
    </font>
    <font>
      <b/>
      <sz val="10"/>
      <color rgb="FF0000CC"/>
      <name val="Calibri"/>
      <family val="2"/>
      <charset val="238"/>
      <scheme val="minor"/>
    </font>
    <font>
      <sz val="10"/>
      <color rgb="FFFF0000"/>
      <name val="Tahoma"/>
      <family val="2"/>
    </font>
    <font>
      <sz val="11"/>
      <color theme="1"/>
      <name val="Calibri"/>
      <family val="2"/>
      <charset val="238"/>
    </font>
    <font>
      <b/>
      <sz val="10"/>
      <color theme="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E7E5E5"/>
      </patternFill>
    </fill>
    <fill>
      <patternFill patternType="solid">
        <fgColor rgb="FFFFCCFF"/>
      </patternFill>
    </fill>
    <fill>
      <patternFill patternType="solid">
        <fgColor rgb="FFFFFFFF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66666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/>
      <bottom style="medium">
        <color auto="1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auto="1"/>
      </right>
      <top style="medium">
        <color rgb="FFC0C0C0"/>
      </top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76">
    <xf numFmtId="0" fontId="0" fillId="0" borderId="0" xfId="0"/>
    <xf numFmtId="0" fontId="0" fillId="6" borderId="10" xfId="0" applyFill="1" applyBorder="1"/>
    <xf numFmtId="0" fontId="4" fillId="6" borderId="10" xfId="0" applyFont="1" applyFill="1" applyBorder="1" applyAlignment="1">
      <alignment vertical="top"/>
    </xf>
    <xf numFmtId="3" fontId="6" fillId="2" borderId="11" xfId="0" applyNumberFormat="1" applyFont="1" applyFill="1" applyBorder="1" applyAlignment="1">
      <alignment horizontal="right" vertical="top"/>
    </xf>
    <xf numFmtId="165" fontId="6" fillId="3" borderId="11" xfId="0" applyNumberFormat="1" applyFont="1" applyFill="1" applyBorder="1" applyAlignment="1">
      <alignment horizontal="right" vertical="top"/>
    </xf>
    <xf numFmtId="3" fontId="6" fillId="0" borderId="11" xfId="0" applyNumberFormat="1" applyFont="1" applyBorder="1" applyAlignment="1">
      <alignment horizontal="right" vertical="top"/>
    </xf>
    <xf numFmtId="3" fontId="6" fillId="5" borderId="11" xfId="0" applyNumberFormat="1" applyFont="1" applyFill="1" applyBorder="1" applyAlignment="1">
      <alignment horizontal="right" vertical="top"/>
    </xf>
    <xf numFmtId="166" fontId="6" fillId="5" borderId="12" xfId="0" applyNumberFormat="1" applyFont="1" applyFill="1" applyBorder="1" applyAlignment="1">
      <alignment horizontal="right" vertical="top"/>
    </xf>
    <xf numFmtId="0" fontId="4" fillId="6" borderId="10" xfId="0" applyFont="1" applyFill="1" applyBorder="1" applyAlignment="1">
      <alignment vertical="top" indent="2"/>
    </xf>
    <xf numFmtId="0" fontId="4" fillId="6" borderId="10" xfId="0" applyFont="1" applyFill="1" applyBorder="1" applyAlignment="1">
      <alignment vertical="top" indent="4"/>
    </xf>
    <xf numFmtId="0" fontId="3" fillId="6" borderId="13" xfId="0" applyFont="1" applyFill="1" applyBorder="1" applyAlignment="1">
      <alignment vertical="top" indent="6"/>
    </xf>
    <xf numFmtId="3" fontId="7" fillId="2" borderId="14" xfId="0" applyNumberFormat="1" applyFont="1" applyFill="1" applyBorder="1" applyAlignment="1">
      <alignment horizontal="right" vertical="top"/>
    </xf>
    <xf numFmtId="165" fontId="7" fillId="3" borderId="14" xfId="0" applyNumberFormat="1" applyFont="1" applyFill="1" applyBorder="1" applyAlignment="1">
      <alignment horizontal="right" vertical="top"/>
    </xf>
    <xf numFmtId="3" fontId="7" fillId="0" borderId="14" xfId="0" applyNumberFormat="1" applyFont="1" applyBorder="1" applyAlignment="1">
      <alignment horizontal="right" vertical="top"/>
    </xf>
    <xf numFmtId="3" fontId="7" fillId="5" borderId="14" xfId="0" applyNumberFormat="1" applyFont="1" applyFill="1" applyBorder="1" applyAlignment="1">
      <alignment horizontal="right" vertical="top"/>
    </xf>
    <xf numFmtId="0" fontId="7" fillId="5" borderId="15" xfId="0" applyFont="1" applyFill="1" applyBorder="1" applyAlignment="1">
      <alignment horizontal="right" vertical="top"/>
    </xf>
    <xf numFmtId="0" fontId="4" fillId="6" borderId="10" xfId="0" applyFont="1" applyFill="1" applyBorder="1" applyAlignment="1">
      <alignment vertical="top" indent="8"/>
    </xf>
    <xf numFmtId="0" fontId="6" fillId="5" borderId="12" xfId="0" applyFont="1" applyFill="1" applyBorder="1" applyAlignment="1">
      <alignment horizontal="right" vertical="top"/>
    </xf>
    <xf numFmtId="166" fontId="7" fillId="5" borderId="15" xfId="0" applyNumberFormat="1" applyFont="1" applyFill="1" applyBorder="1" applyAlignment="1">
      <alignment horizontal="right" vertical="top"/>
    </xf>
    <xf numFmtId="0" fontId="3" fillId="6" borderId="13" xfId="0" applyFont="1" applyFill="1" applyBorder="1" applyAlignment="1">
      <alignment vertical="top" indent="4"/>
    </xf>
    <xf numFmtId="0" fontId="4" fillId="6" borderId="10" xfId="0" applyFont="1" applyFill="1" applyBorder="1" applyAlignment="1">
      <alignment vertical="top" indent="6"/>
    </xf>
    <xf numFmtId="0" fontId="3" fillId="6" borderId="13" xfId="0" applyFont="1" applyFill="1" applyBorder="1" applyAlignment="1">
      <alignment vertical="top" indent="2"/>
    </xf>
    <xf numFmtId="0" fontId="3" fillId="6" borderId="13" xfId="0" applyFont="1" applyFill="1" applyBorder="1" applyAlignment="1">
      <alignment vertical="top"/>
    </xf>
    <xf numFmtId="0" fontId="4" fillId="4" borderId="16" xfId="0" applyFont="1" applyFill="1" applyBorder="1" applyAlignment="1">
      <alignment vertical="top"/>
    </xf>
    <xf numFmtId="3" fontId="7" fillId="2" borderId="17" xfId="0" applyNumberFormat="1" applyFont="1" applyFill="1" applyBorder="1" applyAlignment="1">
      <alignment horizontal="right" vertical="top"/>
    </xf>
    <xf numFmtId="165" fontId="7" fillId="3" borderId="17" xfId="0" applyNumberFormat="1" applyFont="1" applyFill="1" applyBorder="1" applyAlignment="1">
      <alignment horizontal="right" vertical="top"/>
    </xf>
    <xf numFmtId="3" fontId="7" fillId="0" borderId="17" xfId="0" applyNumberFormat="1" applyFont="1" applyBorder="1" applyAlignment="1">
      <alignment horizontal="right" vertical="top"/>
    </xf>
    <xf numFmtId="165" fontId="7" fillId="0" borderId="17" xfId="0" applyNumberFormat="1" applyFont="1" applyBorder="1" applyAlignment="1">
      <alignment horizontal="right" vertical="top"/>
    </xf>
    <xf numFmtId="3" fontId="7" fillId="5" borderId="17" xfId="0" applyNumberFormat="1" applyFont="1" applyFill="1" applyBorder="1" applyAlignment="1">
      <alignment horizontal="right" vertical="top"/>
    </xf>
    <xf numFmtId="166" fontId="7" fillId="5" borderId="18" xfId="0" applyNumberFormat="1" applyFont="1" applyFill="1" applyBorder="1" applyAlignment="1">
      <alignment horizontal="right" vertical="top"/>
    </xf>
    <xf numFmtId="0" fontId="0" fillId="0" borderId="0" xfId="0"/>
    <xf numFmtId="0" fontId="3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indent="1"/>
    </xf>
    <xf numFmtId="3" fontId="6" fillId="0" borderId="0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ill="1"/>
    <xf numFmtId="0" fontId="11" fillId="7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top" indent="1"/>
    </xf>
    <xf numFmtId="3" fontId="13" fillId="0" borderId="19" xfId="0" applyNumberFormat="1" applyFont="1" applyFill="1" applyBorder="1" applyAlignment="1">
      <alignment horizontal="right" vertical="center"/>
    </xf>
    <xf numFmtId="165" fontId="13" fillId="0" borderId="19" xfId="0" applyNumberFormat="1" applyFont="1" applyFill="1" applyBorder="1" applyAlignment="1">
      <alignment horizontal="right" vertical="center"/>
    </xf>
    <xf numFmtId="9" fontId="13" fillId="0" borderId="19" xfId="1" applyFont="1" applyFill="1" applyBorder="1" applyAlignment="1">
      <alignment horizontal="right" vertical="center"/>
    </xf>
    <xf numFmtId="3" fontId="12" fillId="8" borderId="19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vertical="center"/>
    </xf>
    <xf numFmtId="0" fontId="15" fillId="7" borderId="0" xfId="0" applyFont="1" applyFill="1" applyBorder="1" applyAlignment="1">
      <alignment vertical="center"/>
    </xf>
    <xf numFmtId="14" fontId="15" fillId="7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3" fontId="17" fillId="0" borderId="19" xfId="0" applyNumberFormat="1" applyFont="1" applyBorder="1" applyAlignment="1"/>
    <xf numFmtId="9" fontId="17" fillId="0" borderId="19" xfId="1" applyFont="1" applyBorder="1" applyAlignment="1"/>
    <xf numFmtId="0" fontId="12" fillId="0" borderId="0" xfId="0" applyFont="1" applyFill="1" applyBorder="1" applyAlignment="1">
      <alignment horizontal="left" vertical="top" indent="1"/>
    </xf>
    <xf numFmtId="3" fontId="13" fillId="0" borderId="0" xfId="0" applyNumberFormat="1" applyFont="1" applyFill="1" applyBorder="1" applyAlignment="1">
      <alignment horizontal="right" vertical="center"/>
    </xf>
    <xf numFmtId="165" fontId="13" fillId="0" borderId="0" xfId="0" applyNumberFormat="1" applyFont="1" applyFill="1" applyBorder="1" applyAlignment="1">
      <alignment horizontal="right" vertical="center"/>
    </xf>
    <xf numFmtId="9" fontId="13" fillId="0" borderId="0" xfId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9" fillId="0" borderId="0" xfId="0" applyFont="1"/>
    <xf numFmtId="0" fontId="16" fillId="0" borderId="0" xfId="0" applyFont="1" applyFill="1" applyBorder="1" applyAlignment="1">
      <alignment horizontal="left" vertical="top"/>
    </xf>
    <xf numFmtId="3" fontId="17" fillId="0" borderId="0" xfId="0" applyNumberFormat="1" applyFont="1" applyBorder="1" applyAlignment="1"/>
    <xf numFmtId="9" fontId="17" fillId="0" borderId="0" xfId="1" applyFont="1" applyBorder="1" applyAlignment="1"/>
    <xf numFmtId="3" fontId="17" fillId="0" borderId="20" xfId="0" applyNumberFormat="1" applyFont="1" applyBorder="1" applyAlignment="1"/>
    <xf numFmtId="9" fontId="17" fillId="0" borderId="20" xfId="1" applyFont="1" applyBorder="1" applyAlignment="1">
      <alignment horizontal="center"/>
    </xf>
    <xf numFmtId="3" fontId="17" fillId="0" borderId="21" xfId="0" applyNumberFormat="1" applyFont="1" applyBorder="1" applyAlignment="1"/>
    <xf numFmtId="0" fontId="0" fillId="0" borderId="0" xfId="0"/>
    <xf numFmtId="0" fontId="19" fillId="0" borderId="0" xfId="0" applyFont="1" applyFill="1"/>
    <xf numFmtId="49" fontId="15" fillId="7" borderId="19" xfId="0" applyNumberFormat="1" applyFont="1" applyFill="1" applyBorder="1" applyAlignment="1">
      <alignment horizontal="center" vertical="center" wrapText="1"/>
    </xf>
    <xf numFmtId="49" fontId="15" fillId="7" borderId="20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3" fillId="4" borderId="7" xfId="0" applyFont="1" applyFill="1" applyBorder="1" applyAlignment="1">
      <alignment vertical="top"/>
    </xf>
    <xf numFmtId="0" fontId="3" fillId="4" borderId="5" xfId="0" applyFont="1" applyFill="1" applyBorder="1" applyAlignment="1">
      <alignment vertical="top"/>
    </xf>
    <xf numFmtId="0" fontId="11" fillId="7" borderId="19" xfId="0" applyFont="1" applyFill="1" applyBorder="1" applyAlignment="1">
      <alignment horizontal="center" vertical="center" wrapText="1"/>
    </xf>
    <xf numFmtId="0" fontId="0" fillId="0" borderId="0" xfId="0"/>
    <xf numFmtId="0" fontId="15" fillId="7" borderId="0" xfId="0" applyFont="1" applyFill="1" applyBorder="1" applyAlignment="1">
      <alignment horizontal="center" vertical="center"/>
    </xf>
    <xf numFmtId="49" fontId="11" fillId="7" borderId="19" xfId="0" applyNumberFormat="1" applyFont="1" applyFill="1" applyBorder="1" applyAlignment="1">
      <alignment horizontal="center" vertical="center" wrapText="1"/>
    </xf>
    <xf numFmtId="9" fontId="17" fillId="0" borderId="21" xfId="1" applyFont="1" applyBorder="1" applyAlignment="1"/>
    <xf numFmtId="0" fontId="0" fillId="0" borderId="0" xfId="0"/>
    <xf numFmtId="168" fontId="16" fillId="0" borderId="20" xfId="2" applyNumberFormat="1" applyFont="1" applyBorder="1" applyAlignment="1">
      <alignment vertical="center"/>
    </xf>
    <xf numFmtId="168" fontId="16" fillId="0" borderId="19" xfId="2" applyNumberFormat="1" applyFont="1" applyBorder="1" applyAlignment="1">
      <alignment vertical="center"/>
    </xf>
    <xf numFmtId="168" fontId="17" fillId="0" borderId="19" xfId="2" applyNumberFormat="1" applyFont="1" applyBorder="1" applyAlignment="1"/>
    <xf numFmtId="49" fontId="3" fillId="4" borderId="7" xfId="0" applyNumberFormat="1" applyFont="1" applyFill="1" applyBorder="1" applyAlignment="1">
      <alignment vertical="top"/>
    </xf>
    <xf numFmtId="0" fontId="11" fillId="7" borderId="1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6" borderId="22" xfId="0" applyFont="1" applyFill="1" applyBorder="1" applyAlignment="1">
      <alignment vertical="top" indent="8"/>
    </xf>
    <xf numFmtId="0" fontId="0" fillId="0" borderId="0" xfId="0"/>
    <xf numFmtId="0" fontId="0" fillId="0" borderId="0" xfId="0"/>
    <xf numFmtId="0" fontId="11" fillId="7" borderId="19" xfId="0" applyFont="1" applyFill="1" applyBorder="1" applyAlignment="1">
      <alignment horizontal="center" vertical="center" wrapText="1"/>
    </xf>
    <xf numFmtId="0" fontId="0" fillId="0" borderId="0" xfId="0"/>
    <xf numFmtId="3" fontId="13" fillId="0" borderId="19" xfId="0" applyNumberFormat="1" applyFont="1" applyBorder="1" applyAlignment="1">
      <alignment horizontal="right" vertical="center"/>
    </xf>
    <xf numFmtId="9" fontId="13" fillId="0" borderId="19" xfId="1" applyFont="1" applyBorder="1" applyAlignment="1">
      <alignment horizontal="right" vertical="center"/>
    </xf>
    <xf numFmtId="3" fontId="13" fillId="0" borderId="23" xfId="0" applyNumberFormat="1" applyFont="1" applyBorder="1" applyAlignment="1">
      <alignment horizontal="right" vertical="top"/>
    </xf>
    <xf numFmtId="3" fontId="13" fillId="0" borderId="24" xfId="0" applyNumberFormat="1" applyFont="1" applyBorder="1" applyAlignment="1">
      <alignment horizontal="right" vertical="top"/>
    </xf>
    <xf numFmtId="0" fontId="12" fillId="0" borderId="19" xfId="0" applyFont="1" applyBorder="1" applyAlignment="1">
      <alignment horizontal="left" vertical="top" indent="1"/>
    </xf>
    <xf numFmtId="3" fontId="13" fillId="0" borderId="25" xfId="0" applyNumberFormat="1" applyFont="1" applyBorder="1" applyAlignment="1">
      <alignment horizontal="right" vertical="top"/>
    </xf>
    <xf numFmtId="3" fontId="13" fillId="0" borderId="26" xfId="0" applyNumberFormat="1" applyFont="1" applyBorder="1" applyAlignment="1">
      <alignment horizontal="right" vertical="top"/>
    </xf>
    <xf numFmtId="0" fontId="12" fillId="0" borderId="0" xfId="0" applyFont="1" applyAlignment="1">
      <alignment horizontal="left" vertical="top" indent="1"/>
    </xf>
    <xf numFmtId="3" fontId="13" fillId="0" borderId="0" xfId="0" applyNumberFormat="1" applyFont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9" fontId="13" fillId="0" borderId="0" xfId="1" applyFont="1" applyAlignment="1">
      <alignment horizontal="right" vertical="center"/>
    </xf>
    <xf numFmtId="168" fontId="21" fillId="0" borderId="27" xfId="2" applyNumberFormat="1" applyFont="1" applyBorder="1"/>
    <xf numFmtId="0" fontId="21" fillId="0" borderId="0" xfId="0" applyFont="1"/>
    <xf numFmtId="0" fontId="22" fillId="0" borderId="27" xfId="0" applyFont="1" applyBorder="1" applyAlignment="1">
      <alignment horizontal="center" vertical="center"/>
    </xf>
    <xf numFmtId="3" fontId="13" fillId="0" borderId="26" xfId="0" applyNumberFormat="1" applyFont="1" applyBorder="1" applyAlignment="1">
      <alignment horizontal="right" vertical="center"/>
    </xf>
    <xf numFmtId="3" fontId="23" fillId="0" borderId="19" xfId="0" applyNumberFormat="1" applyFont="1" applyFill="1" applyBorder="1" applyAlignment="1">
      <alignment horizontal="right" vertical="center"/>
    </xf>
    <xf numFmtId="3" fontId="23" fillId="0" borderId="26" xfId="0" applyNumberFormat="1" applyFont="1" applyBorder="1" applyAlignment="1">
      <alignment horizontal="right" vertical="top"/>
    </xf>
    <xf numFmtId="0" fontId="22" fillId="0" borderId="27" xfId="0" applyFont="1" applyBorder="1"/>
    <xf numFmtId="0" fontId="0" fillId="0" borderId="0" xfId="0"/>
    <xf numFmtId="0" fontId="24" fillId="0" borderId="0" xfId="0" applyFont="1"/>
    <xf numFmtId="0" fontId="25" fillId="0" borderId="0" xfId="0" applyFont="1"/>
    <xf numFmtId="0" fontId="12" fillId="0" borderId="28" xfId="0" applyFont="1" applyFill="1" applyBorder="1" applyAlignment="1">
      <alignment horizontal="left" vertical="top" indent="1"/>
    </xf>
    <xf numFmtId="3" fontId="12" fillId="0" borderId="28" xfId="0" applyNumberFormat="1" applyFont="1" applyFill="1" applyBorder="1" applyAlignment="1">
      <alignment horizontal="right" vertical="center"/>
    </xf>
    <xf numFmtId="165" fontId="12" fillId="0" borderId="28" xfId="0" applyNumberFormat="1" applyFont="1" applyFill="1" applyBorder="1" applyAlignment="1">
      <alignment horizontal="right" vertical="center"/>
    </xf>
    <xf numFmtId="0" fontId="12" fillId="0" borderId="28" xfId="0" applyFont="1" applyBorder="1" applyAlignment="1">
      <alignment horizontal="left" vertical="top" indent="1"/>
    </xf>
    <xf numFmtId="3" fontId="12" fillId="9" borderId="28" xfId="0" applyNumberFormat="1" applyFont="1" applyFill="1" applyBorder="1" applyAlignment="1">
      <alignment horizontal="right" vertical="center"/>
    </xf>
    <xf numFmtId="3" fontId="27" fillId="9" borderId="28" xfId="0" applyNumberFormat="1" applyFont="1" applyFill="1" applyBorder="1" applyAlignment="1">
      <alignment horizontal="right" vertical="center"/>
    </xf>
    <xf numFmtId="3" fontId="26" fillId="0" borderId="23" xfId="0" applyNumberFormat="1" applyFont="1" applyBorder="1" applyAlignment="1">
      <alignment horizontal="right" vertical="top"/>
    </xf>
    <xf numFmtId="3" fontId="26" fillId="0" borderId="0" xfId="0" applyNumberFormat="1" applyFont="1" applyFill="1" applyBorder="1" applyAlignment="1">
      <alignment horizontal="left" vertical="center"/>
    </xf>
    <xf numFmtId="0" fontId="0" fillId="0" borderId="0" xfId="0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/>
    <xf numFmtId="0" fontId="11" fillId="7" borderId="19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left" vertical="center"/>
    </xf>
    <xf numFmtId="49" fontId="15" fillId="7" borderId="19" xfId="0" applyNumberFormat="1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top"/>
    </xf>
    <xf numFmtId="0" fontId="16" fillId="0" borderId="21" xfId="0" applyFont="1" applyFill="1" applyBorder="1" applyAlignment="1">
      <alignment horizontal="left" vertical="top"/>
    </xf>
    <xf numFmtId="0" fontId="16" fillId="0" borderId="19" xfId="0" applyFont="1" applyFill="1" applyBorder="1" applyAlignment="1">
      <alignment horizontal="left" vertical="top"/>
    </xf>
    <xf numFmtId="167" fontId="8" fillId="0" borderId="0" xfId="0" applyNumberFormat="1" applyFont="1" applyAlignment="1">
      <alignment horizontal="left" vertical="top"/>
    </xf>
    <xf numFmtId="0" fontId="0" fillId="0" borderId="0" xfId="0"/>
    <xf numFmtId="3" fontId="8" fillId="0" borderId="0" xfId="0" applyNumberFormat="1" applyFont="1" applyAlignment="1">
      <alignment horizontal="center" vertical="top"/>
    </xf>
    <xf numFmtId="21" fontId="8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4" borderId="6" xfId="0" applyFont="1" applyFill="1" applyBorder="1" applyAlignment="1">
      <alignment vertical="top"/>
    </xf>
    <xf numFmtId="0" fontId="0" fillId="4" borderId="4" xfId="0" applyFill="1" applyBorder="1"/>
    <xf numFmtId="0" fontId="3" fillId="5" borderId="6" xfId="0" applyFont="1" applyFill="1" applyBorder="1" applyAlignment="1">
      <alignment vertical="top"/>
    </xf>
    <xf numFmtId="0" fontId="0" fillId="5" borderId="4" xfId="0" applyFill="1" applyBorder="1"/>
    <xf numFmtId="0" fontId="5" fillId="5" borderId="9" xfId="0" applyFont="1" applyFill="1" applyBorder="1" applyAlignment="1">
      <alignment vertical="top"/>
    </xf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3" fillId="2" borderId="6" xfId="0" applyFont="1" applyFill="1" applyBorder="1" applyAlignment="1">
      <alignment vertical="top"/>
    </xf>
    <xf numFmtId="0" fontId="0" fillId="2" borderId="4" xfId="0" applyFill="1" applyBorder="1"/>
    <xf numFmtId="0" fontId="3" fillId="3" borderId="6" xfId="0" applyFont="1" applyFill="1" applyBorder="1" applyAlignment="1">
      <alignment vertical="top"/>
    </xf>
    <xf numFmtId="0" fontId="0" fillId="3" borderId="4" xfId="0" applyFill="1" applyBorder="1"/>
    <xf numFmtId="0" fontId="5" fillId="5" borderId="9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wrapText="1"/>
    </xf>
    <xf numFmtId="0" fontId="4" fillId="4" borderId="6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wrapText="1"/>
    </xf>
  </cellXfs>
  <cellStyles count="3">
    <cellStyle name="Čárka" xfId="2" builtinId="3"/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Poplatky za vjezd CELKEM za období</a:t>
            </a:r>
            <a:r>
              <a:rPr lang="cs-CZ" sz="1400" baseline="0"/>
              <a:t> 01-09/2017 a 01-09/2018</a:t>
            </a:r>
            <a:endParaRPr lang="cs-CZ" sz="1400"/>
          </a:p>
        </c:rich>
      </c:tx>
      <c:layout>
        <c:manualLayout>
          <c:xMode val="edge"/>
          <c:yMode val="edge"/>
          <c:x val="0.19790829648239738"/>
          <c:y val="9.52928788093105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28525197006156E-2"/>
          <c:y val="9.7835195750232876E-2"/>
          <c:w val="0.92799646417516002"/>
          <c:h val="0.82211828311880175"/>
        </c:manualLayout>
      </c:layout>
      <c:lineChart>
        <c:grouping val="standard"/>
        <c:varyColors val="0"/>
        <c:ser>
          <c:idx val="0"/>
          <c:order val="0"/>
          <c:tx>
            <c:strRef>
              <c:f>'Počet karet'!$O$9</c:f>
              <c:strCache>
                <c:ptCount val="1"/>
                <c:pt idx="0">
                  <c:v>01-09/2017</c:v>
                </c:pt>
              </c:strCache>
            </c:strRef>
          </c:tx>
          <c:marker>
            <c:symbol val="none"/>
          </c:marker>
          <c:cat>
            <c:numRef>
              <c:f>'Poplatky vjezd'!$Y$2:$Y$14</c:f>
              <c:numCache>
                <c:formatCode>General</c:formatCode>
                <c:ptCount val="13"/>
              </c:numCache>
            </c:numRef>
          </c:cat>
          <c:val>
            <c:numRef>
              <c:f>'Poplatky vjezd'!$D$27:$L$27</c:f>
              <c:numCache>
                <c:formatCode>#,##0</c:formatCode>
                <c:ptCount val="9"/>
                <c:pt idx="0">
                  <c:v>622.5687200000001</c:v>
                </c:pt>
                <c:pt idx="1">
                  <c:v>553.86469</c:v>
                </c:pt>
                <c:pt idx="2">
                  <c:v>625.23847000000001</c:v>
                </c:pt>
                <c:pt idx="3">
                  <c:v>547.36500000000001</c:v>
                </c:pt>
                <c:pt idx="4">
                  <c:v>567.72300000000007</c:v>
                </c:pt>
                <c:pt idx="5">
                  <c:v>671.3119999999999</c:v>
                </c:pt>
                <c:pt idx="6">
                  <c:v>618.24845000000005</c:v>
                </c:pt>
                <c:pt idx="7">
                  <c:v>498.61448000000001</c:v>
                </c:pt>
                <c:pt idx="8">
                  <c:v>656.66210000000001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B1-4D36-A3BB-087144E26ADD}"/>
            </c:ext>
          </c:extLst>
        </c:ser>
        <c:ser>
          <c:idx val="1"/>
          <c:order val="1"/>
          <c:tx>
            <c:strRef>
              <c:f>'Počet karet'!$P$9</c:f>
              <c:strCache>
                <c:ptCount val="1"/>
                <c:pt idx="0">
                  <c:v>01-09/2018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'Poplatky vjezd'!$Y$2:$Y$14</c:f>
              <c:numCache>
                <c:formatCode>General</c:formatCode>
                <c:ptCount val="13"/>
              </c:numCache>
            </c:numRef>
          </c:cat>
          <c:val>
            <c:numRef>
              <c:f>'Poplatky vjezd'!$D$35:$L$35</c:f>
              <c:numCache>
                <c:formatCode>#,##0</c:formatCode>
                <c:ptCount val="9"/>
                <c:pt idx="0">
                  <c:v>1843.3963799999999</c:v>
                </c:pt>
                <c:pt idx="1">
                  <c:v>522.36540000000002</c:v>
                </c:pt>
                <c:pt idx="2">
                  <c:v>592.95458999999994</c:v>
                </c:pt>
                <c:pt idx="3">
                  <c:v>562.00051999999994</c:v>
                </c:pt>
                <c:pt idx="4">
                  <c:v>614.78980000000001</c:v>
                </c:pt>
                <c:pt idx="5">
                  <c:v>625.56421</c:v>
                </c:pt>
                <c:pt idx="6">
                  <c:v>717.58171000000004</c:v>
                </c:pt>
                <c:pt idx="7">
                  <c:v>643.98263999999995</c:v>
                </c:pt>
                <c:pt idx="8">
                  <c:v>684.54511000000002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1-4D36-A3BB-087144E26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376"/>
        <c:axId val="137942912"/>
      </c:lineChart>
      <c:catAx>
        <c:axId val="13794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7942912"/>
        <c:crosses val="autoZero"/>
        <c:auto val="1"/>
        <c:lblAlgn val="ctr"/>
        <c:lblOffset val="100"/>
        <c:noMultiLvlLbl val="0"/>
      </c:catAx>
      <c:valAx>
        <c:axId val="1379429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7941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20177379788305"/>
          <c:y val="0.73207003316202346"/>
          <c:w val="0.17390849673202677"/>
          <c:h val="0.16832665377905587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18</xdr:col>
      <xdr:colOff>590550</xdr:colOff>
      <xdr:row>31</xdr:row>
      <xdr:rowOff>133350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3"/>
  <sheetViews>
    <sheetView tabSelected="1" topLeftCell="A25" workbookViewId="0">
      <selection activeCell="K56" sqref="K56"/>
    </sheetView>
  </sheetViews>
  <sheetFormatPr defaultRowHeight="12.75" x14ac:dyDescent="0.2"/>
  <cols>
    <col min="1" max="1" width="54.140625" customWidth="1"/>
    <col min="2" max="7" width="10.7109375" customWidth="1"/>
    <col min="8" max="8" width="10.85546875" customWidth="1"/>
    <col min="9" max="14" width="8.140625" customWidth="1"/>
    <col min="15" max="15" width="10.140625" customWidth="1"/>
    <col min="16" max="16" width="14.140625" customWidth="1"/>
    <col min="17" max="17" width="7" customWidth="1"/>
    <col min="18" max="18" width="10.42578125" customWidth="1"/>
    <col min="19" max="19" width="12.140625" customWidth="1"/>
    <col min="20" max="20" width="1.42578125" customWidth="1"/>
    <col min="21" max="21" width="10.5703125" customWidth="1"/>
    <col min="22" max="22" width="12.140625" customWidth="1"/>
  </cols>
  <sheetData>
    <row r="2" spans="1:25" ht="13.5" customHeight="1" x14ac:dyDescent="0.2">
      <c r="A2" s="128" t="s">
        <v>797</v>
      </c>
      <c r="B2" s="127" t="s">
        <v>2</v>
      </c>
      <c r="C2" s="127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39" t="s">
        <v>9</v>
      </c>
      <c r="J2" s="39" t="s">
        <v>10</v>
      </c>
      <c r="K2" s="39" t="s">
        <v>11</v>
      </c>
      <c r="L2" s="39" t="s">
        <v>12</v>
      </c>
      <c r="M2" s="39" t="s">
        <v>13</v>
      </c>
      <c r="N2" s="39" t="s">
        <v>14</v>
      </c>
      <c r="O2" s="39" t="s">
        <v>15</v>
      </c>
      <c r="P2" s="127" t="s">
        <v>804</v>
      </c>
      <c r="Q2" s="127" t="s">
        <v>17</v>
      </c>
      <c r="R2" s="127" t="s">
        <v>805</v>
      </c>
      <c r="S2" s="127" t="s">
        <v>19</v>
      </c>
      <c r="Y2" s="57"/>
    </row>
    <row r="3" spans="1:25" ht="33" customHeight="1" x14ac:dyDescent="0.2">
      <c r="A3" s="128"/>
      <c r="B3" s="127"/>
      <c r="C3" s="127"/>
      <c r="D3" s="39" t="s">
        <v>20</v>
      </c>
      <c r="E3" s="39" t="s">
        <v>20</v>
      </c>
      <c r="F3" s="39" t="s">
        <v>20</v>
      </c>
      <c r="G3" s="39" t="s">
        <v>20</v>
      </c>
      <c r="H3" s="39" t="s">
        <v>20</v>
      </c>
      <c r="I3" s="39" t="s">
        <v>20</v>
      </c>
      <c r="J3" s="39" t="s">
        <v>20</v>
      </c>
      <c r="K3" s="39" t="s">
        <v>20</v>
      </c>
      <c r="L3" s="39" t="s">
        <v>20</v>
      </c>
      <c r="M3" s="39" t="s">
        <v>20</v>
      </c>
      <c r="N3" s="39" t="s">
        <v>20</v>
      </c>
      <c r="O3" s="39" t="s">
        <v>20</v>
      </c>
      <c r="P3" s="127"/>
      <c r="Q3" s="127"/>
      <c r="R3" s="127"/>
      <c r="S3" s="127"/>
      <c r="Y3" s="57"/>
    </row>
    <row r="4" spans="1:25" x14ac:dyDescent="0.2">
      <c r="A4" s="40" t="s">
        <v>665</v>
      </c>
      <c r="B4" s="41">
        <v>0</v>
      </c>
      <c r="C4" s="42">
        <f>B4/12</f>
        <v>0</v>
      </c>
      <c r="D4" s="41">
        <v>0</v>
      </c>
      <c r="E4" s="41">
        <v>0</v>
      </c>
      <c r="F4" s="41">
        <v>571.82333000000006</v>
      </c>
      <c r="G4" s="41">
        <v>584.47136</v>
      </c>
      <c r="H4" s="41">
        <v>544.45712000000003</v>
      </c>
      <c r="I4" s="41">
        <v>570.35650999999996</v>
      </c>
      <c r="J4" s="41">
        <v>404.30378000000002</v>
      </c>
      <c r="K4" s="41">
        <v>352.71170999999998</v>
      </c>
      <c r="L4" s="41">
        <v>538.08554000000004</v>
      </c>
      <c r="M4" s="41">
        <v>551.17165</v>
      </c>
      <c r="N4" s="41">
        <v>592.21889999999996</v>
      </c>
      <c r="O4" s="41">
        <v>503.50491</v>
      </c>
      <c r="P4" s="41">
        <f>C4*COUNT(D4:O4)</f>
        <v>0</v>
      </c>
      <c r="Q4" s="44">
        <f>SUM(D4:O4)</f>
        <v>5213.1048099999998</v>
      </c>
      <c r="R4" s="41">
        <f>Q4-P4</f>
        <v>5213.1048099999998</v>
      </c>
      <c r="S4" s="43" t="s">
        <v>803</v>
      </c>
      <c r="Y4" s="57"/>
    </row>
    <row r="5" spans="1:25" x14ac:dyDescent="0.2">
      <c r="A5" s="40" t="s">
        <v>806</v>
      </c>
      <c r="B5" s="41">
        <v>0</v>
      </c>
      <c r="C5" s="42">
        <f t="shared" ref="C5:C8" si="0">B5/12</f>
        <v>0</v>
      </c>
      <c r="D5" s="41">
        <v>0</v>
      </c>
      <c r="E5" s="41">
        <v>0</v>
      </c>
      <c r="F5" s="41">
        <v>131.57311999999999</v>
      </c>
      <c r="G5" s="41">
        <v>76.369439999999003</v>
      </c>
      <c r="H5" s="41">
        <v>58.352679999999999</v>
      </c>
      <c r="I5" s="41">
        <v>48.9298</v>
      </c>
      <c r="J5" s="41">
        <v>32.89432</v>
      </c>
      <c r="K5" s="41">
        <v>30.580220000000001</v>
      </c>
      <c r="L5" s="41">
        <v>95.540559999999005</v>
      </c>
      <c r="M5" s="41">
        <v>195.70441</v>
      </c>
      <c r="N5" s="41">
        <v>96.250240000000005</v>
      </c>
      <c r="O5" s="41">
        <v>6.6128</v>
      </c>
      <c r="P5" s="41">
        <f t="shared" ref="P5:P8" si="1">C5*COUNT(D5:O5)</f>
        <v>0</v>
      </c>
      <c r="Q5" s="44">
        <f t="shared" ref="Q5:Q8" si="2">SUM(D5:O5)</f>
        <v>772.80758999999796</v>
      </c>
      <c r="R5" s="41">
        <f t="shared" ref="R5:R8" si="3">Q5-P5</f>
        <v>772.80758999999796</v>
      </c>
      <c r="S5" s="43" t="s">
        <v>803</v>
      </c>
      <c r="Y5" s="57"/>
    </row>
    <row r="6" spans="1:25" x14ac:dyDescent="0.2">
      <c r="A6" s="40" t="s">
        <v>667</v>
      </c>
      <c r="B6" s="41">
        <v>400.00000000010499</v>
      </c>
      <c r="C6" s="42">
        <f t="shared" si="0"/>
        <v>33.333333333342082</v>
      </c>
      <c r="D6" s="41">
        <v>275.20746000000003</v>
      </c>
      <c r="E6" s="41">
        <v>3.8839999999999999</v>
      </c>
      <c r="F6" s="41">
        <v>5.0416299999999996</v>
      </c>
      <c r="G6" s="41">
        <v>7.9341400000000002</v>
      </c>
      <c r="H6" s="41">
        <v>11.735889999999999</v>
      </c>
      <c r="I6" s="41">
        <v>2.9760900000000001</v>
      </c>
      <c r="J6" s="41">
        <v>1.07446</v>
      </c>
      <c r="K6" s="41">
        <v>1.6536</v>
      </c>
      <c r="L6" s="41">
        <v>3.6360000000000001</v>
      </c>
      <c r="M6" s="41">
        <v>1.2396799999999999</v>
      </c>
      <c r="N6" s="41">
        <v>8.3080000000000001E-2</v>
      </c>
      <c r="O6" s="41">
        <v>0.21356</v>
      </c>
      <c r="P6" s="41">
        <f t="shared" si="1"/>
        <v>400.00000000010499</v>
      </c>
      <c r="Q6" s="44">
        <f t="shared" si="2"/>
        <v>314.67959000000002</v>
      </c>
      <c r="R6" s="41">
        <f t="shared" si="3"/>
        <v>-85.320410000104971</v>
      </c>
      <c r="S6" s="43">
        <f t="shared" ref="S6:S7" si="4">Q6/B6</f>
        <v>0.78669897499979358</v>
      </c>
      <c r="Y6" s="57"/>
    </row>
    <row r="7" spans="1:25" x14ac:dyDescent="0.2">
      <c r="A7" s="40" t="s">
        <v>669</v>
      </c>
      <c r="B7" s="41">
        <v>5700.0000000014998</v>
      </c>
      <c r="C7" s="42">
        <f>B7/12</f>
        <v>475.000000000125</v>
      </c>
      <c r="D7" s="41">
        <v>566.28098999999997</v>
      </c>
      <c r="E7" s="41">
        <v>494.16528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f t="shared" si="1"/>
        <v>5700.0000000014998</v>
      </c>
      <c r="Q7" s="44">
        <f t="shared" si="2"/>
        <v>1060.4462699999999</v>
      </c>
      <c r="R7" s="41">
        <f t="shared" si="3"/>
        <v>-4639.5537300015003</v>
      </c>
      <c r="S7" s="43">
        <f t="shared" si="4"/>
        <v>0.18604320526310894</v>
      </c>
      <c r="Y7" s="57"/>
    </row>
    <row r="8" spans="1:25" x14ac:dyDescent="0.2">
      <c r="A8" s="40" t="s">
        <v>807</v>
      </c>
      <c r="B8" s="41">
        <v>0</v>
      </c>
      <c r="C8" s="42">
        <f t="shared" si="0"/>
        <v>0</v>
      </c>
      <c r="D8" s="41">
        <v>0</v>
      </c>
      <c r="E8" s="41">
        <v>0</v>
      </c>
      <c r="F8" s="41">
        <v>13.2226</v>
      </c>
      <c r="G8" s="41">
        <v>9.9169999999999998</v>
      </c>
      <c r="H8" s="41">
        <v>6.6111899999999997</v>
      </c>
      <c r="I8" s="41">
        <v>11.846019999999999</v>
      </c>
      <c r="J8" s="41">
        <v>4.9584000000000001</v>
      </c>
      <c r="K8" s="41">
        <v>5.7847999999999997</v>
      </c>
      <c r="L8" s="41">
        <v>10.908480000000001</v>
      </c>
      <c r="M8" s="41">
        <v>5.1236800000000002</v>
      </c>
      <c r="N8" s="41">
        <v>22.619589999999999</v>
      </c>
      <c r="O8" s="41">
        <v>7.3287199999999997</v>
      </c>
      <c r="P8" s="41">
        <f t="shared" si="1"/>
        <v>0</v>
      </c>
      <c r="Q8" s="44">
        <f t="shared" si="2"/>
        <v>98.320480000000018</v>
      </c>
      <c r="R8" s="41">
        <f t="shared" si="3"/>
        <v>98.320480000000018</v>
      </c>
      <c r="S8" s="43" t="s">
        <v>803</v>
      </c>
      <c r="Y8" s="57"/>
    </row>
    <row r="9" spans="1:25" s="38" customFormat="1" x14ac:dyDescent="0.2">
      <c r="A9" s="34"/>
      <c r="B9" s="35"/>
      <c r="C9" s="54" t="s">
        <v>815</v>
      </c>
      <c r="D9" s="53">
        <f>SUM(D4:D8)</f>
        <v>841.48845000000006</v>
      </c>
      <c r="E9" s="53">
        <f t="shared" ref="E9:O9" si="5">SUM(E4:E8)</f>
        <v>498.04928000000001</v>
      </c>
      <c r="F9" s="53">
        <f t="shared" si="5"/>
        <v>721.66068000000018</v>
      </c>
      <c r="G9" s="53">
        <f t="shared" si="5"/>
        <v>678.69193999999902</v>
      </c>
      <c r="H9" s="53">
        <f t="shared" si="5"/>
        <v>621.15688</v>
      </c>
      <c r="I9" s="53">
        <f t="shared" si="5"/>
        <v>634.10841999999991</v>
      </c>
      <c r="J9" s="53">
        <f t="shared" si="5"/>
        <v>443.23095999999998</v>
      </c>
      <c r="K9" s="53">
        <f t="shared" si="5"/>
        <v>390.73032999999998</v>
      </c>
      <c r="L9" s="53">
        <f t="shared" si="5"/>
        <v>648.17057999999906</v>
      </c>
      <c r="M9" s="53">
        <f t="shared" si="5"/>
        <v>753.23942000000011</v>
      </c>
      <c r="N9" s="53">
        <f t="shared" si="5"/>
        <v>711.17180999999994</v>
      </c>
      <c r="O9" s="53">
        <f t="shared" si="5"/>
        <v>517.65998999999999</v>
      </c>
      <c r="P9" s="35"/>
      <c r="Q9" s="35"/>
      <c r="R9" s="35"/>
      <c r="S9" s="37"/>
      <c r="Y9" s="65"/>
    </row>
    <row r="10" spans="1:25" s="38" customFormat="1" x14ac:dyDescent="0.2">
      <c r="A10" s="34"/>
      <c r="B10" s="35"/>
      <c r="C10" s="54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35"/>
      <c r="Q10" s="35"/>
      <c r="R10" s="35"/>
      <c r="S10" s="37"/>
      <c r="Y10" s="65"/>
    </row>
    <row r="11" spans="1:25" s="38" customFormat="1" x14ac:dyDescent="0.2">
      <c r="A11" s="34"/>
      <c r="B11" s="35"/>
      <c r="C11" s="36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7"/>
      <c r="Y11" s="65"/>
    </row>
    <row r="12" spans="1:25" ht="13.5" customHeight="1" x14ac:dyDescent="0.2">
      <c r="A12" s="128" t="s">
        <v>797</v>
      </c>
      <c r="B12" s="127" t="s">
        <v>2</v>
      </c>
      <c r="C12" s="127" t="s">
        <v>3</v>
      </c>
      <c r="D12" s="39" t="s">
        <v>766</v>
      </c>
      <c r="E12" s="39" t="s">
        <v>767</v>
      </c>
      <c r="F12" s="39" t="s">
        <v>768</v>
      </c>
      <c r="G12" s="39" t="s">
        <v>769</v>
      </c>
      <c r="H12" s="39" t="s">
        <v>770</v>
      </c>
      <c r="I12" s="39" t="s">
        <v>771</v>
      </c>
      <c r="J12" s="39" t="s">
        <v>772</v>
      </c>
      <c r="K12" s="39" t="s">
        <v>798</v>
      </c>
      <c r="L12" s="39" t="s">
        <v>799</v>
      </c>
      <c r="M12" s="39" t="s">
        <v>800</v>
      </c>
      <c r="N12" s="39" t="s">
        <v>801</v>
      </c>
      <c r="O12" s="39" t="s">
        <v>802</v>
      </c>
      <c r="P12" s="127" t="s">
        <v>804</v>
      </c>
      <c r="Q12" s="127" t="s">
        <v>17</v>
      </c>
      <c r="R12" s="127" t="s">
        <v>805</v>
      </c>
      <c r="S12" s="127" t="s">
        <v>19</v>
      </c>
      <c r="T12" s="129"/>
      <c r="Y12" s="65"/>
    </row>
    <row r="13" spans="1:25" ht="13.5" customHeight="1" x14ac:dyDescent="0.2">
      <c r="A13" s="128"/>
      <c r="B13" s="127"/>
      <c r="C13" s="127"/>
      <c r="D13" s="39" t="s">
        <v>20</v>
      </c>
      <c r="E13" s="39" t="s">
        <v>20</v>
      </c>
      <c r="F13" s="39" t="s">
        <v>20</v>
      </c>
      <c r="G13" s="39" t="s">
        <v>20</v>
      </c>
      <c r="H13" s="39" t="s">
        <v>20</v>
      </c>
      <c r="I13" s="39" t="s">
        <v>20</v>
      </c>
      <c r="J13" s="39" t="s">
        <v>20</v>
      </c>
      <c r="K13" s="39" t="s">
        <v>20</v>
      </c>
      <c r="L13" s="39" t="s">
        <v>20</v>
      </c>
      <c r="M13" s="39" t="s">
        <v>20</v>
      </c>
      <c r="N13" s="39" t="s">
        <v>20</v>
      </c>
      <c r="O13" s="39" t="s">
        <v>20</v>
      </c>
      <c r="P13" s="127"/>
      <c r="Q13" s="127"/>
      <c r="R13" s="127"/>
      <c r="S13" s="127"/>
      <c r="T13" s="130"/>
      <c r="Y13" s="65"/>
    </row>
    <row r="14" spans="1:25" x14ac:dyDescent="0.2">
      <c r="A14" s="40" t="s">
        <v>665</v>
      </c>
      <c r="B14" s="41">
        <v>6060.0006076280597</v>
      </c>
      <c r="C14" s="42">
        <f>B14/12</f>
        <v>505.00005063567164</v>
      </c>
      <c r="D14" s="41">
        <v>496.01767000000001</v>
      </c>
      <c r="E14" s="41">
        <v>554.55157999999994</v>
      </c>
      <c r="F14" s="41">
        <v>554.93177000000003</v>
      </c>
      <c r="G14" s="41">
        <v>628.91026999999997</v>
      </c>
      <c r="H14" s="41">
        <v>627.05163000000005</v>
      </c>
      <c r="I14" s="41">
        <v>601.27209000000005</v>
      </c>
      <c r="J14" s="41">
        <v>382.42898000000002</v>
      </c>
      <c r="K14" s="41">
        <v>424.27699999999999</v>
      </c>
      <c r="L14" s="41">
        <v>479.96069</v>
      </c>
      <c r="M14" s="41">
        <v>482.03913</v>
      </c>
      <c r="N14" s="41">
        <f>'VZZ 2016'!N646</f>
        <v>547.58912999999995</v>
      </c>
      <c r="O14" s="41">
        <f>'VZZ 2016'!O646</f>
        <v>499.83152000000001</v>
      </c>
      <c r="P14" s="41">
        <f>C14*COUNT(D14:O14)</f>
        <v>6060.0006076280597</v>
      </c>
      <c r="Q14" s="44">
        <f>SUM(D14:O14)</f>
        <v>6278.8614600000001</v>
      </c>
      <c r="R14" s="41">
        <f>Q14-P14</f>
        <v>218.86085237194038</v>
      </c>
      <c r="S14" s="43">
        <f>Q14/B14</f>
        <v>1.0361156485853233</v>
      </c>
      <c r="Y14" s="65"/>
    </row>
    <row r="15" spans="1:25" x14ac:dyDescent="0.2">
      <c r="A15" s="40" t="s">
        <v>806</v>
      </c>
      <c r="B15" s="41">
        <v>986.00009886489602</v>
      </c>
      <c r="C15" s="42">
        <f t="shared" ref="C15:C16" si="6">B15/12</f>
        <v>82.166674905408001</v>
      </c>
      <c r="D15" s="41">
        <v>118.10936</v>
      </c>
      <c r="E15" s="41">
        <v>35.210149999999999</v>
      </c>
      <c r="F15" s="41">
        <v>91.243719999999996</v>
      </c>
      <c r="G15" s="41">
        <v>88.812929999999994</v>
      </c>
      <c r="H15" s="41">
        <v>53.589399999999998</v>
      </c>
      <c r="I15" s="41">
        <v>132.89552</v>
      </c>
      <c r="J15" s="41">
        <v>205.86923999999999</v>
      </c>
      <c r="K15" s="41">
        <v>57.688000000000002</v>
      </c>
      <c r="L15" s="41">
        <v>119.67384</v>
      </c>
      <c r="M15" s="41">
        <v>217.35729000000001</v>
      </c>
      <c r="N15" s="41">
        <f>'VZZ 2016'!N647</f>
        <v>174.54795999999999</v>
      </c>
      <c r="O15" s="41">
        <f>'VZZ 2016'!O647</f>
        <v>72.730990000000006</v>
      </c>
      <c r="P15" s="41">
        <f t="shared" ref="P15:P17" si="7">C15*COUNT(D15:O15)</f>
        <v>986.00009886489602</v>
      </c>
      <c r="Q15" s="44">
        <f t="shared" ref="Q15:Q17" si="8">SUM(D15:O15)</f>
        <v>1367.7284</v>
      </c>
      <c r="R15" s="41">
        <f t="shared" ref="R15:R17" si="9">Q15-P15</f>
        <v>381.72830113510395</v>
      </c>
      <c r="S15" s="43">
        <f t="shared" ref="S15:S17" si="10">Q15/B15</f>
        <v>1.387148339614324</v>
      </c>
    </row>
    <row r="16" spans="1:25" x14ac:dyDescent="0.2">
      <c r="A16" s="40" t="s">
        <v>667</v>
      </c>
      <c r="B16" s="41">
        <v>347.00003479322402</v>
      </c>
      <c r="C16" s="42">
        <f t="shared" si="6"/>
        <v>28.916669566102001</v>
      </c>
      <c r="D16" s="41">
        <v>335.48739</v>
      </c>
      <c r="E16" s="41">
        <v>5.5376700000000003</v>
      </c>
      <c r="F16" s="41">
        <v>-0.57852000000000003</v>
      </c>
      <c r="G16" s="41">
        <v>1.5706800000000001</v>
      </c>
      <c r="H16" s="41">
        <v>1.9832399999999999</v>
      </c>
      <c r="I16" s="41">
        <v>-2.47926</v>
      </c>
      <c r="J16" s="41">
        <v>12.2331</v>
      </c>
      <c r="K16" s="41">
        <v>4.0529999999999999</v>
      </c>
      <c r="L16" s="41">
        <v>3.6382400000000001</v>
      </c>
      <c r="M16" s="41">
        <v>1.2399199999999999</v>
      </c>
      <c r="N16" s="41">
        <f>'VZZ 2016'!N648</f>
        <v>26.497520000000002</v>
      </c>
      <c r="O16" s="41">
        <f>'VZZ 2016'!O648</f>
        <v>298.68020000000001</v>
      </c>
      <c r="P16" s="41">
        <f t="shared" si="7"/>
        <v>347.00003479322402</v>
      </c>
      <c r="Q16" s="44">
        <f t="shared" si="8"/>
        <v>687.86317999999994</v>
      </c>
      <c r="R16" s="41">
        <f t="shared" si="9"/>
        <v>340.86314520677593</v>
      </c>
      <c r="S16" s="43">
        <f t="shared" si="10"/>
        <v>1.9823144410054454</v>
      </c>
    </row>
    <row r="17" spans="1:25" x14ac:dyDescent="0.2">
      <c r="A17" s="40" t="s">
        <v>807</v>
      </c>
      <c r="B17" s="41">
        <v>105.000010528209</v>
      </c>
      <c r="C17" s="42">
        <f>B17/12</f>
        <v>8.7500008773507503</v>
      </c>
      <c r="D17" s="41">
        <v>48.204050000000002</v>
      </c>
      <c r="E17" s="41">
        <v>5.7847499999999998</v>
      </c>
      <c r="F17" s="41">
        <v>14.875400000000001</v>
      </c>
      <c r="G17" s="41">
        <v>13.2226</v>
      </c>
      <c r="H17" s="41">
        <v>10.9094</v>
      </c>
      <c r="I17" s="41">
        <v>13.499420000000001</v>
      </c>
      <c r="J17" s="41">
        <v>21.817519999999998</v>
      </c>
      <c r="K17" s="41">
        <v>22.809000000000001</v>
      </c>
      <c r="L17" s="41">
        <v>9.9186200000000007</v>
      </c>
      <c r="M17" s="41">
        <v>13.388479999999999</v>
      </c>
      <c r="N17" s="41">
        <f>'VZZ 2016'!N652</f>
        <v>25.950240000000001</v>
      </c>
      <c r="O17" s="41">
        <f>'VZZ 2016'!O652</f>
        <v>35.04128</v>
      </c>
      <c r="P17" s="41">
        <f t="shared" si="7"/>
        <v>105.000010528209</v>
      </c>
      <c r="Q17" s="44">
        <f t="shared" si="8"/>
        <v>235.42076</v>
      </c>
      <c r="R17" s="41">
        <f t="shared" si="9"/>
        <v>130.420749471791</v>
      </c>
      <c r="S17" s="43">
        <f t="shared" si="10"/>
        <v>2.2421022513778941</v>
      </c>
    </row>
    <row r="18" spans="1:25" s="30" customFormat="1" x14ac:dyDescent="0.2">
      <c r="A18" s="52"/>
      <c r="B18" s="53"/>
      <c r="C18" s="54" t="s">
        <v>815</v>
      </c>
      <c r="D18" s="53">
        <f>SUM(D14:D17)</f>
        <v>997.81847000000005</v>
      </c>
      <c r="E18" s="53">
        <f t="shared" ref="E18:N18" si="11">SUM(E14:E17)</f>
        <v>601.08415000000002</v>
      </c>
      <c r="F18" s="53">
        <f t="shared" si="11"/>
        <v>660.47237000000007</v>
      </c>
      <c r="G18" s="53">
        <f t="shared" si="11"/>
        <v>732.51648</v>
      </c>
      <c r="H18" s="53">
        <f t="shared" si="11"/>
        <v>693.53367000000003</v>
      </c>
      <c r="I18" s="53">
        <f t="shared" si="11"/>
        <v>745.18777000000011</v>
      </c>
      <c r="J18" s="53">
        <f t="shared" si="11"/>
        <v>622.34884</v>
      </c>
      <c r="K18" s="53">
        <f t="shared" si="11"/>
        <v>508.827</v>
      </c>
      <c r="L18" s="53">
        <f t="shared" si="11"/>
        <v>613.19139000000007</v>
      </c>
      <c r="M18" s="53">
        <f t="shared" si="11"/>
        <v>714.02481999999998</v>
      </c>
      <c r="N18" s="53">
        <f t="shared" si="11"/>
        <v>774.58484999999996</v>
      </c>
      <c r="O18" s="53">
        <f t="shared" ref="O18" si="12">SUM(O14:O17)</f>
        <v>906.28399000000002</v>
      </c>
      <c r="P18" s="53"/>
      <c r="Q18" s="56"/>
      <c r="R18" s="53"/>
      <c r="S18" s="55"/>
    </row>
    <row r="19" spans="1:25" s="112" customFormat="1" x14ac:dyDescent="0.2">
      <c r="A19" s="52"/>
      <c r="B19" s="53"/>
      <c r="C19" s="54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6"/>
      <c r="R19" s="53"/>
      <c r="S19" s="55"/>
    </row>
    <row r="20" spans="1:25" s="30" customFormat="1" x14ac:dyDescent="0.2">
      <c r="A20" s="52"/>
      <c r="B20" s="53"/>
      <c r="C20" s="54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6"/>
      <c r="R20" s="53"/>
      <c r="S20" s="55"/>
    </row>
    <row r="21" spans="1:25" s="72" customFormat="1" x14ac:dyDescent="0.2">
      <c r="A21" s="128" t="s">
        <v>797</v>
      </c>
      <c r="B21" s="127" t="s">
        <v>2</v>
      </c>
      <c r="C21" s="127" t="s">
        <v>3</v>
      </c>
      <c r="D21" s="74" t="s">
        <v>839</v>
      </c>
      <c r="E21" s="74" t="s">
        <v>840</v>
      </c>
      <c r="F21" s="74" t="s">
        <v>841</v>
      </c>
      <c r="G21" s="74" t="s">
        <v>842</v>
      </c>
      <c r="H21" s="74" t="s">
        <v>843</v>
      </c>
      <c r="I21" s="74" t="s">
        <v>844</v>
      </c>
      <c r="J21" s="74" t="s">
        <v>845</v>
      </c>
      <c r="K21" s="74" t="s">
        <v>846</v>
      </c>
      <c r="L21" s="74" t="s">
        <v>847</v>
      </c>
      <c r="M21" s="74" t="s">
        <v>848</v>
      </c>
      <c r="N21" s="74" t="s">
        <v>849</v>
      </c>
      <c r="O21" s="74" t="s">
        <v>850</v>
      </c>
      <c r="P21" s="127" t="s">
        <v>804</v>
      </c>
      <c r="Q21" s="127" t="s">
        <v>17</v>
      </c>
      <c r="R21" s="127" t="s">
        <v>805</v>
      </c>
      <c r="S21" s="127" t="s">
        <v>19</v>
      </c>
    </row>
    <row r="22" spans="1:25" s="72" customFormat="1" ht="25.5" x14ac:dyDescent="0.2">
      <c r="A22" s="128"/>
      <c r="B22" s="127"/>
      <c r="C22" s="127"/>
      <c r="D22" s="71" t="s">
        <v>20</v>
      </c>
      <c r="E22" s="71" t="s">
        <v>20</v>
      </c>
      <c r="F22" s="71" t="s">
        <v>20</v>
      </c>
      <c r="G22" s="71" t="s">
        <v>20</v>
      </c>
      <c r="H22" s="71" t="s">
        <v>20</v>
      </c>
      <c r="I22" s="71" t="s">
        <v>20</v>
      </c>
      <c r="J22" s="71" t="s">
        <v>20</v>
      </c>
      <c r="K22" s="71" t="s">
        <v>20</v>
      </c>
      <c r="L22" s="71" t="s">
        <v>20</v>
      </c>
      <c r="M22" s="71" t="s">
        <v>20</v>
      </c>
      <c r="N22" s="71" t="s">
        <v>20</v>
      </c>
      <c r="O22" s="71" t="s">
        <v>20</v>
      </c>
      <c r="P22" s="127"/>
      <c r="Q22" s="127"/>
      <c r="R22" s="127"/>
      <c r="S22" s="127"/>
    </row>
    <row r="23" spans="1:25" s="72" customFormat="1" x14ac:dyDescent="0.2">
      <c r="A23" s="40" t="s">
        <v>665</v>
      </c>
      <c r="B23" s="41">
        <v>6300</v>
      </c>
      <c r="C23" s="41">
        <v>525</v>
      </c>
      <c r="D23" s="41">
        <v>491.24104</v>
      </c>
      <c r="E23" s="41">
        <v>508.90125999999998</v>
      </c>
      <c r="F23" s="41">
        <v>545.23397</v>
      </c>
      <c r="G23" s="41">
        <v>477.77492000000001</v>
      </c>
      <c r="H23" s="41">
        <v>525.40800000000002</v>
      </c>
      <c r="I23" s="41">
        <v>535.67999999999995</v>
      </c>
      <c r="J23" s="41">
        <v>437.16966000000002</v>
      </c>
      <c r="K23" s="41">
        <v>430.42631999999998</v>
      </c>
      <c r="L23" s="41">
        <v>499.45553999999998</v>
      </c>
      <c r="M23" s="41">
        <v>564.77828</v>
      </c>
      <c r="N23" s="41">
        <v>525.94574</v>
      </c>
      <c r="O23" s="41">
        <v>472.68837000000002</v>
      </c>
      <c r="P23" s="41">
        <f>C23*12</f>
        <v>6300</v>
      </c>
      <c r="Q23" s="44">
        <f>D23+E23+F23+G23+H23+I23+J23+K23+L23+M23+N23+O23</f>
        <v>6014.7030999999997</v>
      </c>
      <c r="R23" s="41">
        <f>Q23-P23</f>
        <v>-285.29690000000028</v>
      </c>
      <c r="S23" s="43">
        <f>Q23/B23</f>
        <v>0.95471477777777769</v>
      </c>
      <c r="Y23" s="65"/>
    </row>
    <row r="24" spans="1:25" s="72" customFormat="1" x14ac:dyDescent="0.2">
      <c r="A24" s="40" t="s">
        <v>666</v>
      </c>
      <c r="B24" s="41">
        <v>1300</v>
      </c>
      <c r="C24" s="41">
        <v>108.333333333333</v>
      </c>
      <c r="D24" s="41">
        <v>57.360039999999998</v>
      </c>
      <c r="E24" s="41">
        <v>34.384279999999997</v>
      </c>
      <c r="F24" s="41">
        <v>61.161059999999999</v>
      </c>
      <c r="G24" s="41">
        <v>51.572960000000002</v>
      </c>
      <c r="H24" s="41">
        <v>37.027000000000001</v>
      </c>
      <c r="I24" s="41">
        <v>122.98699999999999</v>
      </c>
      <c r="J24" s="41">
        <v>160.99666999999999</v>
      </c>
      <c r="K24" s="41">
        <v>56.700479999999999</v>
      </c>
      <c r="L24" s="41">
        <v>134.55843999999999</v>
      </c>
      <c r="M24" s="41">
        <v>216.21704</v>
      </c>
      <c r="N24" s="41">
        <v>165.96356</v>
      </c>
      <c r="O24" s="109">
        <v>-644.24001999999996</v>
      </c>
      <c r="P24" s="41">
        <f t="shared" ref="P24:P26" si="13">C24*12</f>
        <v>1299.9999999999959</v>
      </c>
      <c r="Q24" s="44">
        <f t="shared" ref="Q24:Q26" si="14">D24+E24+F24+G24+H24+I24+J24+K24+L24+M24+N24+O24</f>
        <v>454.68850999999995</v>
      </c>
      <c r="R24" s="41">
        <f t="shared" ref="R24:R26" si="15">Q24-P24</f>
        <v>-845.31148999999596</v>
      </c>
      <c r="S24" s="43">
        <f t="shared" ref="S24:S26" si="16">Q24/B24</f>
        <v>0.34976039230769229</v>
      </c>
    </row>
    <row r="25" spans="1:25" s="72" customFormat="1" x14ac:dyDescent="0.2">
      <c r="A25" s="40" t="s">
        <v>667</v>
      </c>
      <c r="B25" s="41">
        <v>390</v>
      </c>
      <c r="C25" s="41">
        <v>32.5</v>
      </c>
      <c r="D25" s="41">
        <v>44.54636</v>
      </c>
      <c r="E25" s="41">
        <v>-2.47925</v>
      </c>
      <c r="F25" s="41">
        <v>6.1162400000000003</v>
      </c>
      <c r="G25" s="41">
        <v>1.6537599999999999</v>
      </c>
      <c r="H25" s="41">
        <v>0.16500000000000001</v>
      </c>
      <c r="I25" s="41">
        <v>0.57799999999999996</v>
      </c>
      <c r="J25" s="41">
        <v>-0.41320000000000001</v>
      </c>
      <c r="K25" s="41">
        <v>8.2640000000000005E-2</v>
      </c>
      <c r="L25" s="41">
        <v>14.87828</v>
      </c>
      <c r="M25" s="41">
        <v>3.3892799999999998</v>
      </c>
      <c r="N25" s="41">
        <v>22.72916</v>
      </c>
      <c r="O25" s="41">
        <v>-24.7958</v>
      </c>
      <c r="P25" s="41">
        <f t="shared" si="13"/>
        <v>390</v>
      </c>
      <c r="Q25" s="44">
        <f t="shared" si="14"/>
        <v>66.450469999999981</v>
      </c>
      <c r="R25" s="41">
        <f t="shared" si="15"/>
        <v>-323.54953</v>
      </c>
      <c r="S25" s="43">
        <f t="shared" si="16"/>
        <v>0.17038582051282047</v>
      </c>
    </row>
    <row r="26" spans="1:25" s="72" customFormat="1" x14ac:dyDescent="0.2">
      <c r="A26" s="40" t="s">
        <v>672</v>
      </c>
      <c r="B26" s="41">
        <v>220</v>
      </c>
      <c r="C26" s="41">
        <v>18.333333333333002</v>
      </c>
      <c r="D26" s="41">
        <v>29.421279999999999</v>
      </c>
      <c r="E26" s="41">
        <v>13.058400000000001</v>
      </c>
      <c r="F26" s="41">
        <v>12.7272</v>
      </c>
      <c r="G26" s="41">
        <v>16.36336</v>
      </c>
      <c r="H26" s="41">
        <v>5.1230000000000002</v>
      </c>
      <c r="I26" s="41">
        <v>12.067</v>
      </c>
      <c r="J26" s="41">
        <v>20.49532</v>
      </c>
      <c r="K26" s="41">
        <v>11.40504</v>
      </c>
      <c r="L26" s="41">
        <v>7.7698400000000003</v>
      </c>
      <c r="M26" s="41">
        <v>23.471319999999999</v>
      </c>
      <c r="N26" s="41">
        <v>28.7606</v>
      </c>
      <c r="O26" s="41">
        <v>-70.408510000000007</v>
      </c>
      <c r="P26" s="41">
        <f t="shared" si="13"/>
        <v>219.99999999999602</v>
      </c>
      <c r="Q26" s="44">
        <f t="shared" si="14"/>
        <v>110.25385</v>
      </c>
      <c r="R26" s="41">
        <f t="shared" si="15"/>
        <v>-109.74614999999602</v>
      </c>
      <c r="S26" s="43">
        <f t="shared" si="16"/>
        <v>0.50115386363636361</v>
      </c>
    </row>
    <row r="27" spans="1:25" s="72" customFormat="1" x14ac:dyDescent="0.2">
      <c r="A27" s="52"/>
      <c r="B27" s="53"/>
      <c r="C27" s="54" t="s">
        <v>815</v>
      </c>
      <c r="D27" s="53">
        <f>SUM(D23:D26)</f>
        <v>622.5687200000001</v>
      </c>
      <c r="E27" s="53">
        <f t="shared" ref="E27:N27" si="17">SUM(E23:E26)</f>
        <v>553.86469</v>
      </c>
      <c r="F27" s="53">
        <f t="shared" si="17"/>
        <v>625.23847000000001</v>
      </c>
      <c r="G27" s="53">
        <f t="shared" si="17"/>
        <v>547.36500000000001</v>
      </c>
      <c r="H27" s="53">
        <f t="shared" si="17"/>
        <v>567.72300000000007</v>
      </c>
      <c r="I27" s="53">
        <f t="shared" si="17"/>
        <v>671.3119999999999</v>
      </c>
      <c r="J27" s="53">
        <f t="shared" si="17"/>
        <v>618.24845000000005</v>
      </c>
      <c r="K27" s="53">
        <f t="shared" si="17"/>
        <v>498.61448000000001</v>
      </c>
      <c r="L27" s="53">
        <f t="shared" si="17"/>
        <v>656.66210000000001</v>
      </c>
      <c r="M27" s="53">
        <f t="shared" si="17"/>
        <v>807.85591999999997</v>
      </c>
      <c r="N27" s="53">
        <f t="shared" si="17"/>
        <v>743.39905999999996</v>
      </c>
      <c r="O27" s="53">
        <f>SUM(O23:O26)</f>
        <v>-266.75595999999996</v>
      </c>
      <c r="P27" s="53"/>
      <c r="Q27" s="56"/>
      <c r="R27" s="53"/>
      <c r="S27" s="55"/>
    </row>
    <row r="28" spans="1:25" s="72" customFormat="1" x14ac:dyDescent="0.2">
      <c r="A28" s="52"/>
      <c r="B28" s="53"/>
      <c r="C28" s="54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5"/>
      <c r="X28" s="65"/>
    </row>
    <row r="29" spans="1:25" s="72" customFormat="1" x14ac:dyDescent="0.2">
      <c r="A29" s="128" t="s">
        <v>797</v>
      </c>
      <c r="B29" s="127" t="s">
        <v>2</v>
      </c>
      <c r="C29" s="127" t="s">
        <v>3</v>
      </c>
      <c r="D29" s="74" t="s">
        <v>854</v>
      </c>
      <c r="E29" s="74" t="s">
        <v>855</v>
      </c>
      <c r="F29" s="74" t="s">
        <v>856</v>
      </c>
      <c r="G29" s="74" t="s">
        <v>857</v>
      </c>
      <c r="H29" s="74" t="s">
        <v>858</v>
      </c>
      <c r="I29" s="74" t="s">
        <v>859</v>
      </c>
      <c r="J29" s="74" t="s">
        <v>860</v>
      </c>
      <c r="K29" s="74" t="s">
        <v>861</v>
      </c>
      <c r="L29" s="74" t="s">
        <v>862</v>
      </c>
      <c r="M29" s="74" t="s">
        <v>863</v>
      </c>
      <c r="N29" s="74" t="s">
        <v>864</v>
      </c>
      <c r="O29" s="74" t="s">
        <v>865</v>
      </c>
      <c r="P29" s="127" t="s">
        <v>804</v>
      </c>
      <c r="Q29" s="127" t="s">
        <v>17</v>
      </c>
      <c r="R29" s="127" t="s">
        <v>805</v>
      </c>
      <c r="S29" s="127" t="s">
        <v>19</v>
      </c>
      <c r="X29" s="65"/>
    </row>
    <row r="30" spans="1:25" s="82" customFormat="1" ht="25.5" x14ac:dyDescent="0.2">
      <c r="A30" s="128"/>
      <c r="B30" s="127"/>
      <c r="C30" s="127"/>
      <c r="D30" s="81" t="s">
        <v>20</v>
      </c>
      <c r="E30" s="81" t="s">
        <v>20</v>
      </c>
      <c r="F30" s="81" t="s">
        <v>20</v>
      </c>
      <c r="G30" s="81" t="s">
        <v>20</v>
      </c>
      <c r="H30" s="81" t="s">
        <v>20</v>
      </c>
      <c r="I30" s="81" t="s">
        <v>20</v>
      </c>
      <c r="J30" s="81" t="s">
        <v>20</v>
      </c>
      <c r="K30" s="81" t="s">
        <v>20</v>
      </c>
      <c r="L30" s="81" t="s">
        <v>20</v>
      </c>
      <c r="M30" s="81" t="s">
        <v>20</v>
      </c>
      <c r="N30" s="81" t="s">
        <v>20</v>
      </c>
      <c r="O30" s="81" t="s">
        <v>20</v>
      </c>
      <c r="P30" s="127"/>
      <c r="Q30" s="127"/>
      <c r="R30" s="127"/>
      <c r="S30" s="127"/>
      <c r="U30" s="114" t="s">
        <v>891</v>
      </c>
      <c r="V30"/>
      <c r="X30" s="65"/>
    </row>
    <row r="31" spans="1:25" s="82" customFormat="1" x14ac:dyDescent="0.2">
      <c r="A31" s="97" t="s">
        <v>665</v>
      </c>
      <c r="B31" s="93">
        <v>6100</v>
      </c>
      <c r="C31" s="93">
        <v>508.33333333333297</v>
      </c>
      <c r="D31" s="93">
        <v>520.79732999999999</v>
      </c>
      <c r="E31" s="93">
        <v>476.82452000000001</v>
      </c>
      <c r="F31" s="93">
        <v>526.00774999999999</v>
      </c>
      <c r="G31" s="93">
        <v>498.11257999999998</v>
      </c>
      <c r="H31" s="93">
        <v>557.26256000000001</v>
      </c>
      <c r="I31" s="93">
        <v>504.23212999999998</v>
      </c>
      <c r="J31" s="93">
        <v>559.88742999999999</v>
      </c>
      <c r="K31" s="93">
        <v>559.59735999999998</v>
      </c>
      <c r="L31" s="108">
        <v>585.37658999999996</v>
      </c>
      <c r="M31" s="99">
        <v>689.46883000000003</v>
      </c>
      <c r="N31" s="99">
        <v>726.04194999999902</v>
      </c>
      <c r="O31" s="99">
        <v>604.23063000000104</v>
      </c>
      <c r="P31" s="93">
        <f>C31*COUNT(D31:O31)</f>
        <v>6099.9999999999955</v>
      </c>
      <c r="Q31" s="44">
        <f>D31+E31+F31+G31+H31+I31+J31+K31+L31+M31+N31+O31</f>
        <v>6807.8396599999987</v>
      </c>
      <c r="R31" s="93">
        <f>Q31-P31</f>
        <v>707.83966000000328</v>
      </c>
      <c r="S31" s="94">
        <f>Q31/B31</f>
        <v>1.11603928852459</v>
      </c>
      <c r="U31" s="113"/>
      <c r="V31"/>
      <c r="X31" s="65"/>
    </row>
    <row r="32" spans="1:25" s="82" customFormat="1" x14ac:dyDescent="0.2">
      <c r="A32" s="97" t="s">
        <v>666</v>
      </c>
      <c r="B32" s="93">
        <v>1200</v>
      </c>
      <c r="C32" s="93">
        <v>100</v>
      </c>
      <c r="D32" s="93">
        <v>776.31497999999999</v>
      </c>
      <c r="E32" s="93">
        <v>35.54016</v>
      </c>
      <c r="F32" s="93">
        <v>56.86412</v>
      </c>
      <c r="G32" s="93">
        <v>47.524500000000003</v>
      </c>
      <c r="H32" s="93">
        <v>48.931319999999999</v>
      </c>
      <c r="I32" s="93">
        <v>111.7428</v>
      </c>
      <c r="J32" s="93">
        <v>131.98892000000001</v>
      </c>
      <c r="K32" s="93">
        <v>75.377520000000004</v>
      </c>
      <c r="L32" s="108">
        <v>94.70608</v>
      </c>
      <c r="M32" s="99">
        <v>243.292159999999</v>
      </c>
      <c r="N32" s="99">
        <v>153.87567999999999</v>
      </c>
      <c r="O32" s="110">
        <v>-635.60596000000101</v>
      </c>
      <c r="P32" s="93">
        <f t="shared" ref="P32:P34" si="18">C32*COUNT(D32:O32)</f>
        <v>1200</v>
      </c>
      <c r="Q32" s="44">
        <f t="shared" ref="Q32:Q34" si="19">D32+E32+F32+G32+H32+I32+J32+K32+L32+M32+N32+O32</f>
        <v>1140.5522799999978</v>
      </c>
      <c r="R32" s="93">
        <f t="shared" ref="R32:R34" si="20">Q32-P32</f>
        <v>-59.447720000002164</v>
      </c>
      <c r="S32" s="94">
        <f t="shared" ref="S32:S34" si="21">Q32/B32</f>
        <v>0.95046023333333152</v>
      </c>
      <c r="U32" s="114" t="s">
        <v>892</v>
      </c>
      <c r="V32"/>
      <c r="X32" s="65"/>
    </row>
    <row r="33" spans="1:24" s="82" customFormat="1" x14ac:dyDescent="0.2">
      <c r="A33" s="97" t="s">
        <v>667</v>
      </c>
      <c r="B33" s="93">
        <v>526</v>
      </c>
      <c r="C33" s="93">
        <v>43.833333333333002</v>
      </c>
      <c r="D33" s="93">
        <v>425.46120000000002</v>
      </c>
      <c r="E33" s="93">
        <v>1.90072</v>
      </c>
      <c r="F33" s="93">
        <v>0</v>
      </c>
      <c r="G33" s="93">
        <v>0</v>
      </c>
      <c r="H33" s="93">
        <v>0.66112000000000004</v>
      </c>
      <c r="I33" s="93">
        <v>1.1579999999999999</v>
      </c>
      <c r="J33" s="93">
        <v>10.9932</v>
      </c>
      <c r="K33" s="93">
        <v>8.2640000000000005E-2</v>
      </c>
      <c r="L33" s="108">
        <v>0.49571999999999999</v>
      </c>
      <c r="M33" s="99">
        <v>2.0659999999999998</v>
      </c>
      <c r="N33" s="99">
        <v>26.279520000000002</v>
      </c>
      <c r="O33" s="99">
        <v>-27.519120000000999</v>
      </c>
      <c r="P33" s="93">
        <f t="shared" si="18"/>
        <v>525.99999999999602</v>
      </c>
      <c r="Q33" s="44">
        <f t="shared" si="19"/>
        <v>441.57899999999898</v>
      </c>
      <c r="R33" s="93">
        <f t="shared" si="20"/>
        <v>-84.420999999997036</v>
      </c>
      <c r="S33" s="94">
        <f t="shared" si="21"/>
        <v>0.8395038022813669</v>
      </c>
      <c r="U33" s="114" t="s">
        <v>892</v>
      </c>
      <c r="V33"/>
      <c r="X33" s="65"/>
    </row>
    <row r="34" spans="1:24" s="82" customFormat="1" x14ac:dyDescent="0.2">
      <c r="A34" s="97" t="s">
        <v>672</v>
      </c>
      <c r="B34" s="93">
        <v>200</v>
      </c>
      <c r="C34" s="93">
        <v>16.666666666666</v>
      </c>
      <c r="D34" s="93">
        <v>120.82286999999999</v>
      </c>
      <c r="E34" s="93">
        <v>8.1</v>
      </c>
      <c r="F34" s="93">
        <v>10.08272</v>
      </c>
      <c r="G34" s="93">
        <v>16.363440000000001</v>
      </c>
      <c r="H34" s="93">
        <v>7.9348000000000001</v>
      </c>
      <c r="I34" s="93">
        <v>8.4312799999999992</v>
      </c>
      <c r="J34" s="93">
        <v>14.712160000000001</v>
      </c>
      <c r="K34" s="93">
        <v>8.9251199999999997</v>
      </c>
      <c r="L34" s="108">
        <v>3.96672</v>
      </c>
      <c r="M34" s="99">
        <v>26.775359999999999</v>
      </c>
      <c r="N34" s="99">
        <v>35.204639999999998</v>
      </c>
      <c r="O34" s="99">
        <v>-75.294759999999997</v>
      </c>
      <c r="P34" s="93">
        <f t="shared" si="18"/>
        <v>199.99999999999199</v>
      </c>
      <c r="Q34" s="44">
        <f t="shared" si="19"/>
        <v>186.02434999999997</v>
      </c>
      <c r="R34" s="93">
        <f t="shared" si="20"/>
        <v>-13.975649999992015</v>
      </c>
      <c r="S34" s="94">
        <f t="shared" si="21"/>
        <v>0.93012174999999986</v>
      </c>
      <c r="U34" s="114" t="s">
        <v>892</v>
      </c>
      <c r="V34"/>
      <c r="X34" s="65"/>
    </row>
    <row r="35" spans="1:24" s="82" customFormat="1" x14ac:dyDescent="0.2">
      <c r="A35" s="100"/>
      <c r="B35" s="101"/>
      <c r="C35" s="102" t="s">
        <v>815</v>
      </c>
      <c r="D35" s="101">
        <f>SUM(D31:D34)</f>
        <v>1843.3963799999999</v>
      </c>
      <c r="E35" s="101">
        <f t="shared" ref="E35:N35" si="22">SUM(E31:E34)</f>
        <v>522.36540000000002</v>
      </c>
      <c r="F35" s="101">
        <f t="shared" si="22"/>
        <v>592.95458999999994</v>
      </c>
      <c r="G35" s="101">
        <f t="shared" si="22"/>
        <v>562.00051999999994</v>
      </c>
      <c r="H35" s="101">
        <f t="shared" si="22"/>
        <v>614.78980000000001</v>
      </c>
      <c r="I35" s="101">
        <f t="shared" si="22"/>
        <v>625.56421</v>
      </c>
      <c r="J35" s="101">
        <f t="shared" si="22"/>
        <v>717.58171000000004</v>
      </c>
      <c r="K35" s="101">
        <f t="shared" si="22"/>
        <v>643.98263999999995</v>
      </c>
      <c r="L35" s="101">
        <f t="shared" si="22"/>
        <v>684.54511000000002</v>
      </c>
      <c r="M35" s="101">
        <f t="shared" si="22"/>
        <v>961.60234999999909</v>
      </c>
      <c r="N35" s="101">
        <f t="shared" si="22"/>
        <v>941.4017899999991</v>
      </c>
      <c r="O35" s="101">
        <f>SUM(O31:O34)</f>
        <v>-134.18921000000097</v>
      </c>
      <c r="P35" s="101"/>
      <c r="Q35" s="103"/>
      <c r="R35" s="101"/>
      <c r="S35" s="104"/>
      <c r="U35" s="106"/>
      <c r="V35" s="106"/>
      <c r="X35" s="65"/>
    </row>
    <row r="36" spans="1:24" s="82" customFormat="1" x14ac:dyDescent="0.2">
      <c r="A36" s="52"/>
      <c r="B36" s="53"/>
      <c r="C36" s="5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6"/>
      <c r="R36" s="53"/>
      <c r="S36" s="55"/>
      <c r="U36" s="106"/>
      <c r="V36" s="106"/>
      <c r="X36" s="65"/>
    </row>
    <row r="37" spans="1:24" s="92" customFormat="1" x14ac:dyDescent="0.2">
      <c r="A37" s="52"/>
      <c r="B37" s="53"/>
      <c r="C37" s="5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6"/>
      <c r="R37" s="53"/>
      <c r="S37" s="55"/>
      <c r="U37" s="106"/>
      <c r="V37" s="106"/>
      <c r="X37" s="65"/>
    </row>
    <row r="38" spans="1:24" s="92" customFormat="1" ht="25.5" x14ac:dyDescent="0.2">
      <c r="A38" s="128" t="s">
        <v>890</v>
      </c>
      <c r="B38" s="127" t="s">
        <v>2</v>
      </c>
      <c r="C38" s="127" t="s">
        <v>3</v>
      </c>
      <c r="D38" s="91" t="s">
        <v>878</v>
      </c>
      <c r="E38" s="91" t="s">
        <v>879</v>
      </c>
      <c r="F38" s="91" t="s">
        <v>880</v>
      </c>
      <c r="G38" s="91" t="s">
        <v>881</v>
      </c>
      <c r="H38" s="91" t="s">
        <v>882</v>
      </c>
      <c r="I38" s="91" t="s">
        <v>883</v>
      </c>
      <c r="J38" s="91" t="s">
        <v>884</v>
      </c>
      <c r="K38" s="91" t="s">
        <v>885</v>
      </c>
      <c r="L38" s="91" t="s">
        <v>886</v>
      </c>
      <c r="M38" s="91" t="s">
        <v>887</v>
      </c>
      <c r="N38" s="91" t="s">
        <v>888</v>
      </c>
      <c r="O38" s="91" t="s">
        <v>889</v>
      </c>
      <c r="P38" s="127" t="s">
        <v>804</v>
      </c>
      <c r="Q38" s="127" t="s">
        <v>17</v>
      </c>
      <c r="R38" s="127" t="s">
        <v>805</v>
      </c>
      <c r="S38" s="127" t="s">
        <v>19</v>
      </c>
      <c r="U38" s="106"/>
      <c r="V38" s="106"/>
      <c r="X38" s="65"/>
    </row>
    <row r="39" spans="1:24" s="92" customFormat="1" ht="25.5" x14ac:dyDescent="0.2">
      <c r="A39" s="128"/>
      <c r="B39" s="127"/>
      <c r="C39" s="127"/>
      <c r="D39" s="91" t="s">
        <v>20</v>
      </c>
      <c r="E39" s="91" t="s">
        <v>20</v>
      </c>
      <c r="F39" s="91" t="s">
        <v>20</v>
      </c>
      <c r="G39" s="91" t="s">
        <v>20</v>
      </c>
      <c r="H39" s="91" t="s">
        <v>20</v>
      </c>
      <c r="I39" s="91" t="s">
        <v>20</v>
      </c>
      <c r="J39" s="91" t="s">
        <v>20</v>
      </c>
      <c r="K39" s="91" t="s">
        <v>20</v>
      </c>
      <c r="L39" s="91" t="s">
        <v>20</v>
      </c>
      <c r="M39" s="91" t="s">
        <v>20</v>
      </c>
      <c r="N39" s="91" t="s">
        <v>20</v>
      </c>
      <c r="O39" s="91" t="s">
        <v>20</v>
      </c>
      <c r="P39" s="127"/>
      <c r="Q39" s="127"/>
      <c r="R39" s="127"/>
      <c r="S39" s="127"/>
      <c r="U39" s="107" t="s">
        <v>877</v>
      </c>
      <c r="V39" s="107" t="s">
        <v>910</v>
      </c>
      <c r="W39" s="122" t="s">
        <v>900</v>
      </c>
      <c r="X39" s="65"/>
    </row>
    <row r="40" spans="1:24" s="92" customFormat="1" x14ac:dyDescent="0.2">
      <c r="A40" s="97" t="s">
        <v>665</v>
      </c>
      <c r="B40" s="95">
        <v>7000</v>
      </c>
      <c r="C40" s="95">
        <v>583.33333333333303</v>
      </c>
      <c r="D40" s="96">
        <v>701.14665000000105</v>
      </c>
      <c r="E40" s="95">
        <v>670.437669999999</v>
      </c>
      <c r="F40" s="95">
        <v>674.61924999999997</v>
      </c>
      <c r="G40" s="95">
        <v>689.15156999999999</v>
      </c>
      <c r="H40" s="95">
        <v>729.71117000000004</v>
      </c>
      <c r="I40" s="95">
        <v>703.17549000000099</v>
      </c>
      <c r="J40" s="98">
        <v>604.408330000001</v>
      </c>
      <c r="K40" s="95">
        <v>607.61881000000005</v>
      </c>
      <c r="L40" s="95">
        <v>632.51418999999999</v>
      </c>
      <c r="M40" s="99"/>
      <c r="N40" s="99"/>
      <c r="O40" s="99"/>
      <c r="P40" s="93">
        <f>C40*COUNT(D40:O40)</f>
        <v>5249.9999999999973</v>
      </c>
      <c r="Q40" s="44">
        <f>D40+E40+F40+G40+H40+I40+J40+K40+L40+M40+N40+O40</f>
        <v>6012.7831300000016</v>
      </c>
      <c r="R40" s="93">
        <f>Q40-P40</f>
        <v>762.78313000000435</v>
      </c>
      <c r="S40" s="94">
        <f>Q40/B40</f>
        <v>0.85896901857142882</v>
      </c>
      <c r="U40" s="105">
        <f>Q40/9*12</f>
        <v>8017.0441733333355</v>
      </c>
      <c r="V40" s="111">
        <v>8020</v>
      </c>
      <c r="X40" s="65"/>
    </row>
    <row r="41" spans="1:24" s="92" customFormat="1" x14ac:dyDescent="0.2">
      <c r="A41" s="97" t="s">
        <v>666</v>
      </c>
      <c r="B41" s="95">
        <v>1800</v>
      </c>
      <c r="C41" s="95">
        <v>150</v>
      </c>
      <c r="D41" s="96">
        <v>779.73012000000097</v>
      </c>
      <c r="E41" s="95">
        <v>27.105920000000001</v>
      </c>
      <c r="F41" s="95">
        <v>50.24512</v>
      </c>
      <c r="G41" s="95">
        <v>54.046559999999999</v>
      </c>
      <c r="H41" s="95">
        <v>55.699359999999999</v>
      </c>
      <c r="I41" s="95">
        <v>91.565119999999993</v>
      </c>
      <c r="J41" s="98">
        <v>20.661000000000001</v>
      </c>
      <c r="K41" s="95">
        <v>19.669879999999999</v>
      </c>
      <c r="L41" s="95">
        <v>-3.1403799999999999</v>
      </c>
      <c r="M41" s="99"/>
      <c r="N41" s="99"/>
      <c r="O41" s="99"/>
      <c r="P41" s="93">
        <f t="shared" ref="P41:P43" si="23">C41*COUNT(D41:O41)</f>
        <v>1350</v>
      </c>
      <c r="Q41" s="44">
        <f t="shared" ref="Q41:Q43" si="24">D41+E41+F41+G41+H41+I41+J41+K41+L41+M41+N41+O41</f>
        <v>1095.5827000000008</v>
      </c>
      <c r="R41" s="93">
        <f t="shared" ref="R41:R43" si="25">Q41-P41</f>
        <v>-254.41729999999916</v>
      </c>
      <c r="S41" s="94">
        <f t="shared" ref="S41:S43" si="26">Q41/B41</f>
        <v>0.60865705555555605</v>
      </c>
      <c r="U41" s="105">
        <f>+SUM(D41:K41)+AVERAGE(E41:L41)*3-200</f>
        <v>1017.1677975000009</v>
      </c>
      <c r="V41" s="111">
        <v>1100</v>
      </c>
      <c r="W41" s="114" t="s">
        <v>901</v>
      </c>
      <c r="X41" s="65"/>
    </row>
    <row r="42" spans="1:24" s="92" customFormat="1" x14ac:dyDescent="0.2">
      <c r="A42" s="97" t="s">
        <v>667</v>
      </c>
      <c r="B42" s="95">
        <v>570</v>
      </c>
      <c r="C42" s="95">
        <v>47.5</v>
      </c>
      <c r="D42" s="96">
        <v>285.35664000000003</v>
      </c>
      <c r="E42" s="95">
        <v>14.545640000000001</v>
      </c>
      <c r="F42" s="95">
        <v>14.87628</v>
      </c>
      <c r="G42" s="95">
        <v>15.29</v>
      </c>
      <c r="H42" s="95">
        <v>14.545</v>
      </c>
      <c r="I42" s="95">
        <v>14.959</v>
      </c>
      <c r="J42" s="98">
        <v>14.875999999999999</v>
      </c>
      <c r="K42" s="95">
        <v>14.71064</v>
      </c>
      <c r="L42" s="95">
        <v>40.331000000000003</v>
      </c>
      <c r="M42" s="99"/>
      <c r="N42" s="99"/>
      <c r="O42" s="99"/>
      <c r="P42" s="93">
        <f t="shared" si="23"/>
        <v>427.5</v>
      </c>
      <c r="Q42" s="44">
        <f t="shared" si="24"/>
        <v>429.49020000000007</v>
      </c>
      <c r="R42" s="93">
        <f t="shared" si="25"/>
        <v>1.9902000000000726</v>
      </c>
      <c r="S42" s="94">
        <f t="shared" si="26"/>
        <v>0.75349157894736851</v>
      </c>
      <c r="U42" s="105">
        <f>+SUM(D42:L42)+AVERAGE(E42:L42)*3-40</f>
        <v>443.54028500000004</v>
      </c>
      <c r="V42" s="111">
        <v>450</v>
      </c>
      <c r="W42" s="114" t="s">
        <v>902</v>
      </c>
      <c r="X42" s="65"/>
    </row>
    <row r="43" spans="1:24" s="92" customFormat="1" x14ac:dyDescent="0.2">
      <c r="A43" s="97" t="s">
        <v>672</v>
      </c>
      <c r="B43" s="95">
        <v>270</v>
      </c>
      <c r="C43" s="95">
        <v>22.5</v>
      </c>
      <c r="D43" s="96">
        <v>132.15108000000001</v>
      </c>
      <c r="E43" s="95">
        <v>6.7764799999990002</v>
      </c>
      <c r="F43" s="95">
        <v>22.312799999999999</v>
      </c>
      <c r="G43" s="95">
        <v>18.346080000000001</v>
      </c>
      <c r="H43" s="95">
        <v>7.93344</v>
      </c>
      <c r="I43" s="95">
        <v>11.239039999999999</v>
      </c>
      <c r="J43" s="98">
        <v>12.23072</v>
      </c>
      <c r="K43" s="95">
        <v>9.586239999999</v>
      </c>
      <c r="L43" s="95">
        <v>6.6112000000000002</v>
      </c>
      <c r="M43" s="99"/>
      <c r="N43" s="99"/>
      <c r="O43" s="99"/>
      <c r="P43" s="93">
        <f t="shared" si="23"/>
        <v>202.5</v>
      </c>
      <c r="Q43" s="44">
        <f t="shared" si="24"/>
        <v>227.18707999999799</v>
      </c>
      <c r="R43" s="93">
        <f t="shared" si="25"/>
        <v>24.687079999997991</v>
      </c>
      <c r="S43" s="94">
        <f t="shared" si="26"/>
        <v>0.8414336296296222</v>
      </c>
      <c r="U43" s="105">
        <f>+SUM(D43:L43)+AVERAGE(E43:L43)*3-40</f>
        <v>222.82557999999722</v>
      </c>
      <c r="V43" s="111">
        <v>230</v>
      </c>
      <c r="X43" s="65"/>
    </row>
    <row r="44" spans="1:24" s="92" customFormat="1" x14ac:dyDescent="0.2">
      <c r="A44" s="100"/>
      <c r="B44" s="101"/>
      <c r="C44" s="102" t="s">
        <v>815</v>
      </c>
      <c r="D44" s="101">
        <f>SUM(D40:D43)</f>
        <v>1898.3844900000022</v>
      </c>
      <c r="E44" s="101">
        <f t="shared" ref="E44:N44" si="27">SUM(E40:E43)</f>
        <v>718.86570999999799</v>
      </c>
      <c r="F44" s="101">
        <f t="shared" si="27"/>
        <v>762.05345</v>
      </c>
      <c r="G44" s="101">
        <f t="shared" si="27"/>
        <v>776.83420999999998</v>
      </c>
      <c r="H44" s="101">
        <f t="shared" si="27"/>
        <v>807.88896999999997</v>
      </c>
      <c r="I44" s="101">
        <f t="shared" si="27"/>
        <v>820.93865000000096</v>
      </c>
      <c r="J44" s="101">
        <f t="shared" si="27"/>
        <v>652.17605000000094</v>
      </c>
      <c r="K44" s="101">
        <f t="shared" si="27"/>
        <v>651.58556999999905</v>
      </c>
      <c r="L44" s="101">
        <f t="shared" si="27"/>
        <v>676.31601000000001</v>
      </c>
      <c r="M44" s="101">
        <f t="shared" si="27"/>
        <v>0</v>
      </c>
      <c r="N44" s="101">
        <f t="shared" si="27"/>
        <v>0</v>
      </c>
      <c r="O44" s="101">
        <f>SUM(O40:O43)</f>
        <v>0</v>
      </c>
      <c r="P44" s="101"/>
      <c r="Q44" s="103"/>
      <c r="R44" s="101"/>
      <c r="S44" s="104"/>
      <c r="X44" s="65"/>
    </row>
    <row r="45" spans="1:24" s="92" customFormat="1" x14ac:dyDescent="0.2">
      <c r="A45" s="52"/>
      <c r="B45" s="53"/>
      <c r="C45" s="54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6"/>
      <c r="R45" s="53"/>
      <c r="S45" s="55"/>
      <c r="X45" s="65"/>
    </row>
    <row r="46" spans="1:24" s="92" customFormat="1" x14ac:dyDescent="0.2">
      <c r="A46" s="52"/>
      <c r="B46" s="53"/>
      <c r="C46" s="54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6"/>
      <c r="R46" s="53"/>
      <c r="S46" s="55"/>
      <c r="X46" s="65"/>
    </row>
    <row r="47" spans="1:24" s="92" customFormat="1" x14ac:dyDescent="0.2">
      <c r="A47" s="52"/>
      <c r="B47" s="53"/>
      <c r="C47" s="54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6"/>
      <c r="R47" s="53"/>
      <c r="S47" s="55"/>
      <c r="X47" s="65"/>
    </row>
    <row r="48" spans="1:24" s="82" customFormat="1" x14ac:dyDescent="0.2">
      <c r="A48" s="115"/>
      <c r="B48" s="119" t="s">
        <v>893</v>
      </c>
      <c r="C48" s="117" t="s">
        <v>894</v>
      </c>
      <c r="D48" s="119" t="s">
        <v>895</v>
      </c>
      <c r="E48" s="116" t="s">
        <v>896</v>
      </c>
      <c r="F48" s="119" t="s">
        <v>897</v>
      </c>
      <c r="G48" s="116" t="s">
        <v>899</v>
      </c>
      <c r="H48" s="120" t="s">
        <v>898</v>
      </c>
      <c r="J48" s="53"/>
      <c r="K48" s="53"/>
      <c r="L48" s="53"/>
      <c r="M48" s="53"/>
      <c r="N48" s="53"/>
      <c r="O48" s="53"/>
      <c r="P48" s="53"/>
      <c r="Q48" s="56"/>
      <c r="R48" s="53"/>
      <c r="S48" s="55"/>
      <c r="X48" s="65"/>
    </row>
    <row r="49" spans="1:11" x14ac:dyDescent="0.2">
      <c r="A49" s="118" t="s">
        <v>665</v>
      </c>
      <c r="B49" s="95">
        <f>B23</f>
        <v>6300</v>
      </c>
      <c r="C49" s="95">
        <f>Q23</f>
        <v>6014.7030999999997</v>
      </c>
      <c r="D49" s="95">
        <f>B31</f>
        <v>6100</v>
      </c>
      <c r="E49" s="95">
        <f>Q31</f>
        <v>6807.8396599999987</v>
      </c>
      <c r="F49" s="95">
        <f>B40</f>
        <v>7000</v>
      </c>
      <c r="G49" s="95">
        <f>U40</f>
        <v>8017.0441733333355</v>
      </c>
      <c r="H49" s="121">
        <f>V40</f>
        <v>8020</v>
      </c>
    </row>
    <row r="50" spans="1:11" x14ac:dyDescent="0.2">
      <c r="A50" s="118" t="s">
        <v>666</v>
      </c>
      <c r="B50" s="95">
        <f t="shared" ref="B50:B52" si="28">B24</f>
        <v>1300</v>
      </c>
      <c r="C50" s="95">
        <f t="shared" ref="C50:C52" si="29">Q24</f>
        <v>454.68850999999995</v>
      </c>
      <c r="D50" s="95">
        <f t="shared" ref="D50:D52" si="30">B32</f>
        <v>1200</v>
      </c>
      <c r="E50" s="95">
        <f t="shared" ref="E50:E52" si="31">Q32</f>
        <v>1140.5522799999978</v>
      </c>
      <c r="F50" s="95">
        <f t="shared" ref="F50:F52" si="32">B41</f>
        <v>1800</v>
      </c>
      <c r="G50" s="95">
        <f t="shared" ref="G50:G52" si="33">U41</f>
        <v>1017.1677975000009</v>
      </c>
      <c r="H50" s="121">
        <f>V41</f>
        <v>1100</v>
      </c>
    </row>
    <row r="51" spans="1:11" x14ac:dyDescent="0.2">
      <c r="A51" s="118" t="s">
        <v>667</v>
      </c>
      <c r="B51" s="95">
        <f t="shared" si="28"/>
        <v>390</v>
      </c>
      <c r="C51" s="95">
        <f t="shared" si="29"/>
        <v>66.450469999999981</v>
      </c>
      <c r="D51" s="95">
        <f t="shared" si="30"/>
        <v>526</v>
      </c>
      <c r="E51" s="95">
        <f t="shared" si="31"/>
        <v>441.57899999999898</v>
      </c>
      <c r="F51" s="95">
        <f t="shared" si="32"/>
        <v>570</v>
      </c>
      <c r="G51" s="95">
        <f t="shared" si="33"/>
        <v>443.54028500000004</v>
      </c>
      <c r="H51" s="121">
        <f t="shared" ref="H51:H52" si="34">V42</f>
        <v>450</v>
      </c>
    </row>
    <row r="52" spans="1:11" x14ac:dyDescent="0.2">
      <c r="A52" s="118" t="s">
        <v>672</v>
      </c>
      <c r="B52" s="95">
        <f t="shared" si="28"/>
        <v>220</v>
      </c>
      <c r="C52" s="95">
        <f t="shared" si="29"/>
        <v>110.25385</v>
      </c>
      <c r="D52" s="95">
        <f t="shared" si="30"/>
        <v>200</v>
      </c>
      <c r="E52" s="95">
        <f t="shared" si="31"/>
        <v>186.02434999999997</v>
      </c>
      <c r="F52" s="95">
        <f t="shared" si="32"/>
        <v>270</v>
      </c>
      <c r="G52" s="95">
        <f t="shared" si="33"/>
        <v>222.82557999999722</v>
      </c>
      <c r="H52" s="121">
        <f t="shared" si="34"/>
        <v>230</v>
      </c>
      <c r="K52" s="124" t="s">
        <v>903</v>
      </c>
    </row>
    <row r="55" spans="1:11" x14ac:dyDescent="0.2">
      <c r="E55" s="45"/>
    </row>
    <row r="56" spans="1:11" x14ac:dyDescent="0.2">
      <c r="A56" s="126" t="s">
        <v>908</v>
      </c>
    </row>
    <row r="57" spans="1:11" ht="15" x14ac:dyDescent="0.2">
      <c r="A57" s="125" t="s">
        <v>904</v>
      </c>
    </row>
    <row r="58" spans="1:11" ht="15" x14ac:dyDescent="0.2">
      <c r="A58" s="125"/>
    </row>
    <row r="59" spans="1:11" ht="15" x14ac:dyDescent="0.2">
      <c r="A59" s="125" t="s">
        <v>905</v>
      </c>
    </row>
    <row r="60" spans="1:11" ht="15" x14ac:dyDescent="0.2">
      <c r="A60" s="125" t="s">
        <v>906</v>
      </c>
    </row>
    <row r="61" spans="1:11" ht="15" x14ac:dyDescent="0.2">
      <c r="A61" s="125" t="s">
        <v>907</v>
      </c>
    </row>
    <row r="62" spans="1:11" ht="15" x14ac:dyDescent="0.2">
      <c r="A62" s="125"/>
    </row>
    <row r="63" spans="1:11" x14ac:dyDescent="0.2">
      <c r="A63" s="123" t="s">
        <v>909</v>
      </c>
    </row>
  </sheetData>
  <mergeCells count="36">
    <mergeCell ref="R21:R22"/>
    <mergeCell ref="S21:S22"/>
    <mergeCell ref="A21:A22"/>
    <mergeCell ref="B21:B22"/>
    <mergeCell ref="C21:C22"/>
    <mergeCell ref="P21:P22"/>
    <mergeCell ref="Q21:Q22"/>
    <mergeCell ref="A2:A3"/>
    <mergeCell ref="B2:B3"/>
    <mergeCell ref="C2:C3"/>
    <mergeCell ref="A12:A13"/>
    <mergeCell ref="B12:B13"/>
    <mergeCell ref="C12:C13"/>
    <mergeCell ref="P2:P3"/>
    <mergeCell ref="Q2:Q3"/>
    <mergeCell ref="S12:S13"/>
    <mergeCell ref="T12:T13"/>
    <mergeCell ref="P12:P13"/>
    <mergeCell ref="R2:R3"/>
    <mergeCell ref="S2:S3"/>
    <mergeCell ref="Q12:Q13"/>
    <mergeCell ref="R12:R13"/>
    <mergeCell ref="R29:R30"/>
    <mergeCell ref="S29:S30"/>
    <mergeCell ref="A29:A30"/>
    <mergeCell ref="B29:B30"/>
    <mergeCell ref="C29:C30"/>
    <mergeCell ref="P29:P30"/>
    <mergeCell ref="Q29:Q30"/>
    <mergeCell ref="R38:R39"/>
    <mergeCell ref="S38:S39"/>
    <mergeCell ref="A38:A39"/>
    <mergeCell ref="B38:B39"/>
    <mergeCell ref="C38:C39"/>
    <mergeCell ref="P38:P39"/>
    <mergeCell ref="Q38:Q39"/>
  </mergeCells>
  <phoneticPr fontId="20" type="noConversion"/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workbookViewId="0">
      <selection activeCell="V23" sqref="V23"/>
    </sheetView>
  </sheetViews>
  <sheetFormatPr defaultRowHeight="12.75" outlineLevelCol="1" x14ac:dyDescent="0.2"/>
  <cols>
    <col min="1" max="1" width="35.140625" customWidth="1"/>
    <col min="2" max="2" width="10.5703125" style="30" bestFit="1" customWidth="1"/>
    <col min="3" max="4" width="10.5703125" style="30" hidden="1" customWidth="1" outlineLevel="1"/>
    <col min="5" max="5" width="10.7109375" hidden="1" customWidth="1" outlineLevel="1"/>
    <col min="6" max="10" width="10.5703125" hidden="1" customWidth="1" outlineLevel="1"/>
    <col min="11" max="12" width="11.5703125" hidden="1" customWidth="1" outlineLevel="1"/>
    <col min="13" max="14" width="11.5703125" style="84" hidden="1" customWidth="1" outlineLevel="1"/>
    <col min="15" max="15" width="11.5703125" style="84" bestFit="1" customWidth="1" collapsed="1"/>
    <col min="16" max="19" width="11.5703125" style="84" bestFit="1" customWidth="1"/>
    <col min="20" max="20" width="11.5703125" style="85" bestFit="1" customWidth="1"/>
    <col min="21" max="21" width="11.5703125" style="86" bestFit="1" customWidth="1"/>
    <col min="22" max="22" width="11.5703125" style="87" bestFit="1" customWidth="1"/>
    <col min="23" max="23" width="11.5703125" style="90" bestFit="1" customWidth="1"/>
  </cols>
  <sheetData>
    <row r="1" spans="1:23" ht="20.25" customHeight="1" x14ac:dyDescent="0.2">
      <c r="A1" s="132" t="s">
        <v>812</v>
      </c>
      <c r="B1" s="132"/>
      <c r="C1" s="47" t="s">
        <v>831</v>
      </c>
      <c r="D1" s="47" t="s">
        <v>827</v>
      </c>
      <c r="E1" s="73" t="s">
        <v>826</v>
      </c>
      <c r="F1" s="73" t="s">
        <v>828</v>
      </c>
      <c r="G1" s="73" t="s">
        <v>829</v>
      </c>
      <c r="H1" s="48" t="s">
        <v>832</v>
      </c>
      <c r="I1" s="48" t="s">
        <v>833</v>
      </c>
      <c r="J1" s="48" t="s">
        <v>834</v>
      </c>
      <c r="K1" s="48" t="s">
        <v>835</v>
      </c>
      <c r="L1" s="48" t="s">
        <v>836</v>
      </c>
      <c r="M1" s="48" t="s">
        <v>837</v>
      </c>
      <c r="N1" s="48" t="s">
        <v>838</v>
      </c>
      <c r="O1" s="48" t="s">
        <v>852</v>
      </c>
      <c r="P1" s="48" t="s">
        <v>853</v>
      </c>
      <c r="Q1" s="48" t="s">
        <v>866</v>
      </c>
      <c r="R1" s="48" t="s">
        <v>867</v>
      </c>
      <c r="S1" s="48" t="s">
        <v>868</v>
      </c>
      <c r="T1" s="48" t="s">
        <v>869</v>
      </c>
      <c r="U1" s="48" t="s">
        <v>870</v>
      </c>
      <c r="V1" s="48" t="s">
        <v>871</v>
      </c>
      <c r="W1" s="48" t="s">
        <v>872</v>
      </c>
    </row>
    <row r="2" spans="1:23" s="46" customFormat="1" ht="20.25" customHeight="1" x14ac:dyDescent="0.2">
      <c r="A2" s="131" t="s">
        <v>813</v>
      </c>
      <c r="B2" s="131"/>
      <c r="C2" s="77">
        <v>391</v>
      </c>
      <c r="D2" s="77">
        <v>388</v>
      </c>
      <c r="E2" s="77">
        <v>386</v>
      </c>
      <c r="F2" s="77">
        <v>388</v>
      </c>
      <c r="G2" s="77">
        <v>388</v>
      </c>
      <c r="H2" s="77">
        <v>389</v>
      </c>
      <c r="I2" s="77">
        <v>388</v>
      </c>
      <c r="J2" s="77">
        <v>388</v>
      </c>
      <c r="K2" s="77">
        <v>430</v>
      </c>
      <c r="L2" s="77">
        <v>436</v>
      </c>
      <c r="M2" s="77">
        <v>436</v>
      </c>
      <c r="N2" s="77">
        <v>436</v>
      </c>
      <c r="O2" s="77">
        <v>433</v>
      </c>
      <c r="P2" s="77">
        <v>434</v>
      </c>
      <c r="Q2" s="77">
        <v>434</v>
      </c>
      <c r="R2" s="77">
        <v>431</v>
      </c>
      <c r="S2" s="77">
        <v>430</v>
      </c>
      <c r="T2" s="77">
        <v>431</v>
      </c>
      <c r="U2" s="77">
        <f>429+23</f>
        <v>452</v>
      </c>
      <c r="V2" s="77">
        <f>428+24</f>
        <v>452</v>
      </c>
      <c r="W2" s="77">
        <f>426+26</f>
        <v>452</v>
      </c>
    </row>
    <row r="3" spans="1:23" s="46" customFormat="1" ht="20.25" customHeight="1" x14ac:dyDescent="0.2">
      <c r="A3" s="134" t="s">
        <v>808</v>
      </c>
      <c r="B3" s="134"/>
      <c r="C3" s="78">
        <f>614+C4+C5+C6</f>
        <v>654</v>
      </c>
      <c r="D3" s="78">
        <f>613+D4+D5+D6</f>
        <v>653</v>
      </c>
      <c r="E3" s="78">
        <f>605+E4+E5+E6</f>
        <v>645</v>
      </c>
      <c r="F3" s="78">
        <f>609+F4+F5+F6</f>
        <v>648</v>
      </c>
      <c r="G3" s="78">
        <f>608+G4+G5+G6</f>
        <v>649</v>
      </c>
      <c r="H3" s="78">
        <f>604+H4+H5+H6</f>
        <v>645</v>
      </c>
      <c r="I3" s="78">
        <f>608+I4+I5+I6</f>
        <v>649</v>
      </c>
      <c r="J3" s="78">
        <f>609+J4+J5+J6</f>
        <v>650</v>
      </c>
      <c r="K3" s="78">
        <f>608+K4+K5+K6</f>
        <v>649</v>
      </c>
      <c r="L3" s="78">
        <f>599+L4+L5+L6</f>
        <v>637</v>
      </c>
      <c r="M3" s="78">
        <f>596+M4+M5+M6</f>
        <v>637</v>
      </c>
      <c r="N3" s="78">
        <f>591+N4+N5+N6</f>
        <v>632</v>
      </c>
      <c r="O3" s="78">
        <f>584+O4+O5+O6</f>
        <v>624</v>
      </c>
      <c r="P3" s="78">
        <f>580+P4+P5+P6</f>
        <v>619</v>
      </c>
      <c r="Q3" s="78">
        <f>581+Q4+Q5+Q6</f>
        <v>620</v>
      </c>
      <c r="R3" s="78">
        <f>573+R4+R5+R6</f>
        <v>612</v>
      </c>
      <c r="S3" s="78">
        <f>571+S4+S5+S6</f>
        <v>601</v>
      </c>
      <c r="T3" s="78">
        <f>592+T4+T5+T6</f>
        <v>624</v>
      </c>
      <c r="U3" s="78">
        <f>594+U4+U5+U6</f>
        <v>624</v>
      </c>
      <c r="V3" s="78">
        <f>590+V4+V5+V6</f>
        <v>622</v>
      </c>
      <c r="W3" s="78">
        <f>580+W4+W5+W6</f>
        <v>613</v>
      </c>
    </row>
    <row r="4" spans="1:23" ht="15" x14ac:dyDescent="0.25">
      <c r="A4" s="133" t="s">
        <v>809</v>
      </c>
      <c r="B4" s="133"/>
      <c r="C4" s="79">
        <v>28</v>
      </c>
      <c r="D4" s="79">
        <v>28</v>
      </c>
      <c r="E4" s="79">
        <v>28</v>
      </c>
      <c r="F4" s="79">
        <v>27</v>
      </c>
      <c r="G4" s="79">
        <v>29</v>
      </c>
      <c r="H4" s="79">
        <v>29</v>
      </c>
      <c r="I4" s="79">
        <v>29</v>
      </c>
      <c r="J4" s="79">
        <v>29</v>
      </c>
      <c r="K4" s="79">
        <v>29</v>
      </c>
      <c r="L4" s="79">
        <v>26</v>
      </c>
      <c r="M4" s="79">
        <v>29</v>
      </c>
      <c r="N4" s="79">
        <v>29</v>
      </c>
      <c r="O4" s="79">
        <v>28</v>
      </c>
      <c r="P4" s="79">
        <v>28</v>
      </c>
      <c r="Q4" s="79">
        <v>28</v>
      </c>
      <c r="R4" s="79">
        <v>28</v>
      </c>
      <c r="S4" s="79">
        <v>21</v>
      </c>
      <c r="T4" s="79">
        <v>20</v>
      </c>
      <c r="U4" s="79">
        <v>19</v>
      </c>
      <c r="V4" s="79">
        <v>20</v>
      </c>
      <c r="W4" s="79">
        <v>20</v>
      </c>
    </row>
    <row r="5" spans="1:23" ht="15" x14ac:dyDescent="0.25">
      <c r="A5" s="133" t="s">
        <v>810</v>
      </c>
      <c r="B5" s="133"/>
      <c r="C5" s="79">
        <v>10</v>
      </c>
      <c r="D5" s="79">
        <v>10</v>
      </c>
      <c r="E5" s="79">
        <v>10</v>
      </c>
      <c r="F5" s="79">
        <v>10</v>
      </c>
      <c r="G5" s="79">
        <v>10</v>
      </c>
      <c r="H5" s="79">
        <v>10</v>
      </c>
      <c r="I5" s="79">
        <v>10</v>
      </c>
      <c r="J5" s="79">
        <v>10</v>
      </c>
      <c r="K5" s="79">
        <v>10</v>
      </c>
      <c r="L5" s="79">
        <v>10</v>
      </c>
      <c r="M5" s="79">
        <v>10</v>
      </c>
      <c r="N5" s="79">
        <v>10</v>
      </c>
      <c r="O5" s="79">
        <v>10</v>
      </c>
      <c r="P5" s="79">
        <v>9</v>
      </c>
      <c r="Q5" s="79">
        <v>9</v>
      </c>
      <c r="R5" s="79">
        <v>9</v>
      </c>
      <c r="S5" s="79">
        <v>8</v>
      </c>
      <c r="T5" s="79">
        <v>10</v>
      </c>
      <c r="U5" s="79">
        <v>10</v>
      </c>
      <c r="V5" s="79">
        <v>11</v>
      </c>
      <c r="W5" s="79">
        <v>12</v>
      </c>
    </row>
    <row r="6" spans="1:23" s="72" customFormat="1" ht="15" x14ac:dyDescent="0.25">
      <c r="A6" s="133" t="s">
        <v>830</v>
      </c>
      <c r="B6" s="133"/>
      <c r="C6" s="79">
        <v>2</v>
      </c>
      <c r="D6" s="79">
        <v>2</v>
      </c>
      <c r="E6" s="79">
        <v>2</v>
      </c>
      <c r="F6" s="79">
        <v>2</v>
      </c>
      <c r="G6" s="79">
        <v>2</v>
      </c>
      <c r="H6" s="79">
        <v>2</v>
      </c>
      <c r="I6" s="79">
        <v>2</v>
      </c>
      <c r="J6" s="79">
        <v>2</v>
      </c>
      <c r="K6" s="79">
        <v>2</v>
      </c>
      <c r="L6" s="79">
        <v>2</v>
      </c>
      <c r="M6" s="79">
        <v>2</v>
      </c>
      <c r="N6" s="79">
        <v>2</v>
      </c>
      <c r="O6" s="79">
        <v>2</v>
      </c>
      <c r="P6" s="79">
        <v>2</v>
      </c>
      <c r="Q6" s="79">
        <v>2</v>
      </c>
      <c r="R6" s="79">
        <v>2</v>
      </c>
      <c r="S6" s="79">
        <v>1</v>
      </c>
      <c r="T6" s="79">
        <v>2</v>
      </c>
      <c r="U6" s="79">
        <v>1</v>
      </c>
      <c r="V6" s="79">
        <v>1</v>
      </c>
      <c r="W6" s="79">
        <v>1</v>
      </c>
    </row>
    <row r="7" spans="1:23" ht="15" x14ac:dyDescent="0.25">
      <c r="A7" s="133" t="s">
        <v>811</v>
      </c>
      <c r="B7" s="133"/>
      <c r="C7" s="79">
        <v>55</v>
      </c>
      <c r="D7" s="79">
        <v>55</v>
      </c>
      <c r="E7" s="79">
        <v>55</v>
      </c>
      <c r="F7" s="79">
        <v>56</v>
      </c>
      <c r="G7" s="79">
        <v>56</v>
      </c>
      <c r="H7" s="79">
        <v>56</v>
      </c>
      <c r="I7" s="79">
        <v>56</v>
      </c>
      <c r="J7" s="79">
        <v>56</v>
      </c>
      <c r="K7" s="79">
        <v>56</v>
      </c>
      <c r="L7" s="79">
        <v>56</v>
      </c>
      <c r="M7" s="79">
        <v>56</v>
      </c>
      <c r="N7" s="79">
        <v>56</v>
      </c>
      <c r="O7" s="79">
        <v>56</v>
      </c>
      <c r="P7" s="79">
        <v>56</v>
      </c>
      <c r="Q7" s="79">
        <v>56</v>
      </c>
      <c r="R7" s="79">
        <v>56</v>
      </c>
      <c r="S7" s="79">
        <v>56</v>
      </c>
      <c r="T7" s="79">
        <v>56</v>
      </c>
      <c r="U7" s="79">
        <v>56</v>
      </c>
      <c r="V7" s="79">
        <v>56</v>
      </c>
      <c r="W7" s="79">
        <v>56</v>
      </c>
    </row>
    <row r="9" spans="1:23" s="68" customFormat="1" ht="32.25" customHeight="1" x14ac:dyDescent="0.2">
      <c r="A9" s="135" t="s">
        <v>797</v>
      </c>
      <c r="B9" s="135"/>
      <c r="O9" s="66" t="s">
        <v>874</v>
      </c>
      <c r="P9" s="67" t="s">
        <v>875</v>
      </c>
      <c r="Q9" s="67" t="s">
        <v>876</v>
      </c>
    </row>
    <row r="10" spans="1:23" ht="15" x14ac:dyDescent="0.25">
      <c r="A10" s="138" t="s">
        <v>665</v>
      </c>
      <c r="B10" s="138"/>
      <c r="O10" s="50">
        <f>SUM('Poplatky vjezd'!D23:L23)</f>
        <v>4451.2907100000002</v>
      </c>
      <c r="P10" s="50">
        <f>SUM('Poplatky vjezd'!D31:L31)</f>
        <v>4788.0982499999991</v>
      </c>
      <c r="Q10" s="51">
        <f>P10/O10-1</f>
        <v>7.566514117879275E-2</v>
      </c>
    </row>
    <row r="11" spans="1:23" ht="15" x14ac:dyDescent="0.25">
      <c r="A11" s="138" t="s">
        <v>814</v>
      </c>
      <c r="B11" s="138"/>
      <c r="O11" s="50">
        <f>SUM('Poplatky vjezd'!D24:L24)</f>
        <v>716.74793</v>
      </c>
      <c r="P11" s="50">
        <f>SUM('Poplatky vjezd'!D32:L32)</f>
        <v>1378.9903999999999</v>
      </c>
      <c r="Q11" s="51">
        <f t="shared" ref="Q11:Q13" si="0">P11/O11-1</f>
        <v>0.92395449262057849</v>
      </c>
    </row>
    <row r="12" spans="1:23" ht="15" x14ac:dyDescent="0.25">
      <c r="A12" s="138" t="s">
        <v>667</v>
      </c>
      <c r="B12" s="138"/>
      <c r="O12" s="50">
        <f>SUM('Poplatky vjezd'!D25:L25)</f>
        <v>65.127829999999989</v>
      </c>
      <c r="P12" s="50">
        <f>SUM('Poplatky vjezd'!D33:L33)</f>
        <v>440.75260000000003</v>
      </c>
      <c r="Q12" s="51">
        <f t="shared" si="0"/>
        <v>5.7675001608375425</v>
      </c>
    </row>
    <row r="13" spans="1:23" ht="15.75" thickBot="1" x14ac:dyDescent="0.3">
      <c r="A13" s="137" t="s">
        <v>807</v>
      </c>
      <c r="B13" s="137"/>
      <c r="O13" s="63">
        <f>SUM('Poplatky vjezd'!D26:L26)</f>
        <v>128.43044</v>
      </c>
      <c r="P13" s="63">
        <f>SUM('Poplatky vjezd'!D34:L34)</f>
        <v>199.33910999999998</v>
      </c>
      <c r="Q13" s="75">
        <f t="shared" si="0"/>
        <v>0.55211731735871949</v>
      </c>
    </row>
    <row r="14" spans="1:23" s="30" customFormat="1" ht="15.75" thickTop="1" x14ac:dyDescent="0.25">
      <c r="A14" s="136" t="s">
        <v>816</v>
      </c>
      <c r="B14" s="136"/>
      <c r="M14" s="84"/>
      <c r="O14" s="61">
        <f>SUM(O10:O13)</f>
        <v>5361.5969100000011</v>
      </c>
      <c r="P14" s="61">
        <f>SUM(P10:P13)</f>
        <v>6807.1803599999985</v>
      </c>
      <c r="Q14" s="62" t="s">
        <v>817</v>
      </c>
      <c r="R14" s="84"/>
      <c r="S14" s="84"/>
      <c r="T14" s="85"/>
      <c r="U14" s="86"/>
      <c r="V14" s="87"/>
      <c r="W14" s="90"/>
    </row>
    <row r="15" spans="1:23" s="30" customFormat="1" ht="15" x14ac:dyDescent="0.25">
      <c r="A15" s="58"/>
      <c r="B15" s="58"/>
      <c r="C15" s="59"/>
      <c r="D15" s="59"/>
      <c r="E15" s="59"/>
      <c r="F15" s="60"/>
      <c r="M15" s="84"/>
      <c r="N15" s="84"/>
      <c r="O15" s="84"/>
      <c r="P15" s="84"/>
      <c r="Q15" s="84"/>
      <c r="R15" s="84"/>
      <c r="S15" s="84"/>
      <c r="T15" s="85"/>
      <c r="U15" s="86"/>
      <c r="V15" s="87"/>
      <c r="W15" s="90"/>
    </row>
    <row r="16" spans="1:23" s="30" customFormat="1" ht="15" x14ac:dyDescent="0.25">
      <c r="A16" s="58"/>
      <c r="B16" s="58"/>
      <c r="C16" s="59"/>
      <c r="D16" s="59"/>
      <c r="E16" s="59"/>
      <c r="F16" s="60"/>
      <c r="M16" s="84"/>
      <c r="N16" s="84"/>
      <c r="O16" s="84"/>
      <c r="P16" s="84"/>
      <c r="Q16" s="84"/>
      <c r="R16" s="84"/>
      <c r="S16" s="84"/>
      <c r="T16" s="85"/>
      <c r="U16" s="86"/>
      <c r="V16" s="87"/>
      <c r="W16" s="90"/>
    </row>
    <row r="17" spans="1:23" s="30" customFormat="1" ht="15" x14ac:dyDescent="0.25">
      <c r="A17" s="58"/>
      <c r="B17" s="58"/>
      <c r="C17" s="59"/>
      <c r="D17" s="59"/>
      <c r="E17" s="59"/>
      <c r="F17" s="60"/>
      <c r="M17" s="84"/>
      <c r="N17" s="84"/>
      <c r="O17" s="84"/>
      <c r="P17" s="84"/>
      <c r="Q17" s="84"/>
      <c r="R17" s="84"/>
      <c r="S17" s="84"/>
      <c r="T17" s="85"/>
      <c r="U17" s="86"/>
      <c r="V17" s="87"/>
      <c r="W17" s="90"/>
    </row>
    <row r="18" spans="1:23" s="30" customFormat="1" ht="15" x14ac:dyDescent="0.25">
      <c r="A18" s="58"/>
      <c r="B18" s="58"/>
      <c r="C18" s="59"/>
      <c r="D18" s="59"/>
      <c r="E18" s="59"/>
      <c r="F18" s="60"/>
      <c r="M18" s="84"/>
      <c r="N18" s="84"/>
      <c r="O18" s="84"/>
      <c r="P18" s="84"/>
      <c r="Q18" s="84"/>
      <c r="R18" s="84"/>
      <c r="S18" s="84"/>
      <c r="T18" s="85"/>
      <c r="U18" s="86"/>
      <c r="V18" s="87"/>
      <c r="W18" s="90"/>
    </row>
    <row r="19" spans="1:23" s="30" customFormat="1" ht="15" x14ac:dyDescent="0.25">
      <c r="A19" s="58"/>
      <c r="B19" s="58"/>
      <c r="C19" s="59"/>
      <c r="D19" s="59"/>
      <c r="E19" s="59"/>
      <c r="F19" s="60"/>
      <c r="M19" s="84"/>
      <c r="N19" s="84"/>
      <c r="O19" s="84"/>
      <c r="P19" s="84"/>
      <c r="Q19" s="84"/>
      <c r="R19" s="84"/>
      <c r="S19" s="84"/>
      <c r="T19" s="85"/>
      <c r="U19" s="86"/>
      <c r="V19" s="87"/>
      <c r="W19" s="90"/>
    </row>
    <row r="20" spans="1:23" s="30" customFormat="1" ht="15" x14ac:dyDescent="0.25">
      <c r="A20" s="58"/>
      <c r="B20" s="58"/>
      <c r="C20" s="59"/>
      <c r="D20" s="59"/>
      <c r="E20" s="59"/>
      <c r="F20" s="60"/>
      <c r="M20" s="84"/>
      <c r="N20" s="84"/>
      <c r="O20" s="84"/>
      <c r="P20" s="84"/>
      <c r="Q20" s="84"/>
      <c r="R20" s="84"/>
      <c r="S20" s="84"/>
      <c r="T20" s="85"/>
      <c r="U20" s="86"/>
      <c r="V20" s="87"/>
      <c r="W20" s="90"/>
    </row>
    <row r="21" spans="1:23" s="30" customFormat="1" ht="15" x14ac:dyDescent="0.25">
      <c r="A21" s="58"/>
      <c r="B21" s="58"/>
      <c r="C21" s="59"/>
      <c r="D21" s="59"/>
      <c r="E21" s="59"/>
      <c r="F21" s="60"/>
      <c r="M21" s="84"/>
      <c r="N21" s="84"/>
      <c r="O21" s="84"/>
      <c r="P21" s="84"/>
      <c r="Q21" s="84"/>
      <c r="R21" s="84"/>
      <c r="S21" s="84"/>
      <c r="T21" s="85"/>
      <c r="U21" s="86"/>
      <c r="V21" s="87"/>
      <c r="W21" s="90"/>
    </row>
    <row r="22" spans="1:23" s="30" customFormat="1" ht="15" x14ac:dyDescent="0.25">
      <c r="A22" s="58"/>
      <c r="B22" s="58"/>
      <c r="C22" s="59"/>
      <c r="D22" s="59"/>
      <c r="E22" s="59"/>
      <c r="F22" s="60"/>
      <c r="M22" s="84"/>
      <c r="N22" s="84"/>
      <c r="O22" s="84"/>
      <c r="P22" s="84"/>
      <c r="Q22" s="84"/>
      <c r="R22" s="84"/>
      <c r="S22" s="84"/>
      <c r="T22" s="85"/>
      <c r="U22" s="86"/>
      <c r="V22" s="87"/>
      <c r="W22" s="90"/>
    </row>
    <row r="23" spans="1:23" s="30" customFormat="1" ht="15" x14ac:dyDescent="0.25">
      <c r="A23" s="58"/>
      <c r="B23" s="58"/>
      <c r="C23" s="59"/>
      <c r="D23" s="59"/>
      <c r="E23" s="59"/>
      <c r="F23" s="60"/>
      <c r="M23" s="84"/>
      <c r="N23" s="84"/>
      <c r="O23" s="84"/>
      <c r="P23" s="84"/>
      <c r="Q23" s="84"/>
      <c r="R23" s="84"/>
      <c r="S23" s="84"/>
      <c r="T23" s="85"/>
      <c r="U23" s="86"/>
      <c r="V23" s="87"/>
      <c r="W23" s="90"/>
    </row>
    <row r="24" spans="1:23" s="30" customFormat="1" ht="15" x14ac:dyDescent="0.25">
      <c r="A24" s="58"/>
      <c r="B24" s="58"/>
      <c r="C24" s="59"/>
      <c r="D24" s="59"/>
      <c r="E24" s="59"/>
      <c r="F24" s="60"/>
      <c r="M24" s="84"/>
      <c r="N24" s="84"/>
      <c r="O24" s="84"/>
      <c r="P24" s="84"/>
      <c r="Q24" s="84"/>
      <c r="R24" s="84"/>
      <c r="S24" s="84"/>
      <c r="T24" s="85"/>
      <c r="U24" s="86"/>
      <c r="V24" s="87"/>
      <c r="W24" s="90"/>
    </row>
    <row r="25" spans="1:23" s="30" customFormat="1" ht="15" x14ac:dyDescent="0.25">
      <c r="A25" s="58"/>
      <c r="B25" s="58"/>
      <c r="C25" s="59"/>
      <c r="D25" s="59"/>
      <c r="E25" s="59"/>
      <c r="F25" s="60"/>
      <c r="M25" s="84"/>
      <c r="N25" s="84"/>
      <c r="O25" s="84"/>
      <c r="P25" s="84"/>
      <c r="Q25" s="84"/>
      <c r="R25" s="84"/>
      <c r="S25" s="84"/>
      <c r="T25" s="85"/>
      <c r="U25" s="86"/>
      <c r="V25" s="87"/>
      <c r="W25" s="90"/>
    </row>
    <row r="26" spans="1:23" s="30" customFormat="1" ht="15" x14ac:dyDescent="0.25">
      <c r="A26" s="58"/>
      <c r="B26" s="58"/>
      <c r="C26" s="59"/>
      <c r="D26" s="59"/>
      <c r="E26" s="59"/>
      <c r="F26" s="60"/>
      <c r="M26" s="84"/>
      <c r="N26" s="84"/>
      <c r="O26" s="84"/>
      <c r="P26" s="84"/>
      <c r="Q26" s="84"/>
      <c r="R26" s="84"/>
      <c r="S26" s="84"/>
      <c r="T26" s="85"/>
      <c r="U26" s="86"/>
      <c r="V26" s="87"/>
      <c r="W26" s="90"/>
    </row>
    <row r="27" spans="1:23" s="30" customFormat="1" ht="15" x14ac:dyDescent="0.25">
      <c r="A27" s="58"/>
      <c r="B27" s="58"/>
      <c r="C27" s="59"/>
      <c r="D27" s="59"/>
      <c r="E27" s="59"/>
      <c r="F27" s="60"/>
      <c r="M27" s="84"/>
      <c r="N27" s="84"/>
      <c r="O27" s="84"/>
      <c r="P27" s="84"/>
      <c r="Q27" s="84"/>
      <c r="R27" s="84"/>
      <c r="S27" s="84"/>
      <c r="T27" s="85"/>
      <c r="U27" s="86"/>
      <c r="V27" s="87"/>
      <c r="W27" s="90"/>
    </row>
    <row r="28" spans="1:23" s="30" customFormat="1" ht="15" x14ac:dyDescent="0.25">
      <c r="A28" s="58"/>
      <c r="B28" s="58"/>
      <c r="C28" s="59"/>
      <c r="D28" s="59"/>
      <c r="E28" s="59"/>
      <c r="F28" s="60"/>
      <c r="M28" s="84"/>
      <c r="N28" s="84"/>
      <c r="O28" s="84"/>
      <c r="P28" s="84"/>
      <c r="Q28" s="84"/>
      <c r="R28" s="84"/>
      <c r="S28" s="84"/>
      <c r="T28" s="85"/>
      <c r="U28" s="86"/>
      <c r="V28" s="87"/>
      <c r="W28" s="90"/>
    </row>
    <row r="29" spans="1:23" s="30" customFormat="1" ht="15" x14ac:dyDescent="0.25">
      <c r="A29" s="58"/>
      <c r="B29" s="58"/>
      <c r="C29" s="59"/>
      <c r="D29" s="59"/>
      <c r="E29" s="59"/>
      <c r="F29" s="60"/>
      <c r="M29" s="84"/>
      <c r="N29" s="84"/>
      <c r="O29" s="84"/>
      <c r="P29" s="84"/>
      <c r="Q29" s="84"/>
      <c r="R29" s="84"/>
      <c r="S29" s="84"/>
      <c r="T29" s="85"/>
      <c r="U29" s="86"/>
      <c r="V29" s="87"/>
      <c r="W29" s="90"/>
    </row>
    <row r="30" spans="1:23" s="30" customFormat="1" ht="15" x14ac:dyDescent="0.25">
      <c r="A30" s="58"/>
      <c r="B30" s="58"/>
      <c r="C30" s="59"/>
      <c r="D30" s="59"/>
      <c r="E30" s="59"/>
      <c r="F30" s="60"/>
      <c r="M30" s="84"/>
      <c r="N30" s="84"/>
      <c r="O30" s="84"/>
      <c r="P30" s="84"/>
      <c r="Q30" s="84"/>
      <c r="R30" s="84"/>
      <c r="S30" s="84"/>
      <c r="T30" s="85"/>
      <c r="U30" s="86"/>
      <c r="V30" s="87"/>
      <c r="W30" s="90"/>
    </row>
    <row r="31" spans="1:23" s="30" customFormat="1" ht="15" x14ac:dyDescent="0.25">
      <c r="A31" s="58"/>
      <c r="B31" s="58"/>
      <c r="C31" s="59"/>
      <c r="D31" s="59"/>
      <c r="E31" s="59"/>
      <c r="F31" s="60"/>
      <c r="M31" s="84"/>
      <c r="N31" s="84"/>
      <c r="O31" s="84"/>
      <c r="P31" s="84"/>
      <c r="Q31" s="84"/>
      <c r="R31" s="84"/>
      <c r="S31" s="84"/>
      <c r="T31" s="85"/>
      <c r="U31" s="86"/>
      <c r="V31" s="87"/>
      <c r="W31" s="90"/>
    </row>
    <row r="32" spans="1:23" s="30" customFormat="1" ht="15" x14ac:dyDescent="0.25">
      <c r="A32" s="58"/>
      <c r="B32" s="58"/>
      <c r="C32" s="59"/>
      <c r="D32" s="59"/>
      <c r="E32" s="59"/>
      <c r="F32" s="60"/>
      <c r="M32" s="84"/>
      <c r="N32" s="84"/>
      <c r="O32" s="84"/>
      <c r="P32" s="84"/>
      <c r="Q32" s="84"/>
      <c r="R32" s="84"/>
      <c r="S32" s="84"/>
      <c r="T32" s="85"/>
      <c r="U32" s="86"/>
      <c r="V32" s="87"/>
      <c r="W32" s="90"/>
    </row>
    <row r="34" spans="1:1" ht="15" x14ac:dyDescent="0.25">
      <c r="A34" s="49" t="s">
        <v>873</v>
      </c>
    </row>
    <row r="35" spans="1:1" ht="15" x14ac:dyDescent="0.25">
      <c r="A35" s="49" t="s">
        <v>851</v>
      </c>
    </row>
  </sheetData>
  <mergeCells count="13">
    <mergeCell ref="A9:B9"/>
    <mergeCell ref="A14:B14"/>
    <mergeCell ref="A13:B13"/>
    <mergeCell ref="A12:B12"/>
    <mergeCell ref="A11:B11"/>
    <mergeCell ref="A10:B10"/>
    <mergeCell ref="A2:B2"/>
    <mergeCell ref="A1:B1"/>
    <mergeCell ref="A7:B7"/>
    <mergeCell ref="A6:B6"/>
    <mergeCell ref="A5:B5"/>
    <mergeCell ref="A4:B4"/>
    <mergeCell ref="A3:B3"/>
  </mergeCells>
  <pageMargins left="0.25" right="0.25" top="0.75" bottom="0.75" header="0.3" footer="0.3"/>
  <pageSetup paperSize="9"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49"/>
  <sheetViews>
    <sheetView workbookViewId="0">
      <selection sqref="A1:S1"/>
    </sheetView>
  </sheetViews>
  <sheetFormatPr defaultRowHeight="12.75" customHeight="1" x14ac:dyDescent="0.2"/>
  <cols>
    <col min="1" max="1" width="60.140625" customWidth="1"/>
    <col min="2" max="2" width="8.42578125" customWidth="1"/>
    <col min="3" max="3" width="8.140625" customWidth="1"/>
    <col min="4" max="15" width="9.42578125" customWidth="1"/>
    <col min="16" max="16" width="14.28515625" customWidth="1"/>
    <col min="17" max="17" width="7.28515625" customWidth="1"/>
    <col min="18" max="18" width="11.140625" customWidth="1"/>
    <col min="19" max="19" width="11.7109375" customWidth="1"/>
  </cols>
  <sheetData>
    <row r="1" spans="1:19" ht="21" customHeight="1" x14ac:dyDescent="0.2">
      <c r="A1" s="143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x14ac:dyDescent="0.2">
      <c r="A2" s="144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1:19" s="32" customFormat="1" x14ac:dyDescent="0.2">
      <c r="A3" s="146"/>
      <c r="B3" s="148" t="s">
        <v>2</v>
      </c>
      <c r="C3" s="150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31" t="s">
        <v>10</v>
      </c>
      <c r="K3" s="31" t="s">
        <v>11</v>
      </c>
      <c r="L3" s="31" t="s">
        <v>12</v>
      </c>
      <c r="M3" s="31" t="s">
        <v>13</v>
      </c>
      <c r="N3" s="31" t="s">
        <v>14</v>
      </c>
      <c r="O3" s="31" t="s">
        <v>15</v>
      </c>
      <c r="P3" s="152" t="s">
        <v>16</v>
      </c>
      <c r="Q3" s="154" t="s">
        <v>17</v>
      </c>
      <c r="R3" s="152" t="s">
        <v>18</v>
      </c>
      <c r="S3" s="156" t="s">
        <v>19</v>
      </c>
    </row>
    <row r="4" spans="1:19" s="32" customFormat="1" x14ac:dyDescent="0.2">
      <c r="A4" s="147"/>
      <c r="B4" s="149"/>
      <c r="C4" s="151"/>
      <c r="D4" s="33" t="s">
        <v>20</v>
      </c>
      <c r="E4" s="33" t="s">
        <v>20</v>
      </c>
      <c r="F4" s="33" t="s">
        <v>20</v>
      </c>
      <c r="G4" s="33" t="s">
        <v>20</v>
      </c>
      <c r="H4" s="33" t="s">
        <v>20</v>
      </c>
      <c r="I4" s="33" t="s">
        <v>20</v>
      </c>
      <c r="J4" s="33" t="s">
        <v>20</v>
      </c>
      <c r="K4" s="33" t="s">
        <v>20</v>
      </c>
      <c r="L4" s="33" t="s">
        <v>20</v>
      </c>
      <c r="M4" s="33" t="s">
        <v>20</v>
      </c>
      <c r="N4" s="33" t="s">
        <v>20</v>
      </c>
      <c r="O4" s="33" t="s">
        <v>20</v>
      </c>
      <c r="P4" s="153"/>
      <c r="Q4" s="155"/>
      <c r="R4" s="153"/>
      <c r="S4" s="157"/>
    </row>
    <row r="5" spans="1:19" hidden="1" x14ac:dyDescent="0.2">
      <c r="A5" s="2" t="s">
        <v>21</v>
      </c>
      <c r="B5" s="3">
        <v>4934448.8596785804</v>
      </c>
      <c r="C5" s="4">
        <v>411204.07163988199</v>
      </c>
      <c r="D5" s="5">
        <v>392932.41999000002</v>
      </c>
      <c r="E5" s="5">
        <v>348428.98333000101</v>
      </c>
      <c r="F5" s="5">
        <v>413096.12362000003</v>
      </c>
      <c r="G5" s="5">
        <v>423910.06383000099</v>
      </c>
      <c r="H5" s="5">
        <v>405143.58234000002</v>
      </c>
      <c r="I5" s="5">
        <v>424336.64870999998</v>
      </c>
      <c r="J5" s="5">
        <v>457325.82922999997</v>
      </c>
      <c r="K5" s="5">
        <v>375134.78934999998</v>
      </c>
      <c r="L5" s="5">
        <v>426669.4694</v>
      </c>
      <c r="M5" s="5">
        <v>414744.80069</v>
      </c>
      <c r="N5" s="5">
        <v>474913.41152000002</v>
      </c>
      <c r="O5" s="5">
        <v>534426.69209000003</v>
      </c>
      <c r="P5" s="5">
        <v>4934448.8596785804</v>
      </c>
      <c r="Q5" s="6">
        <v>5091062.8141000001</v>
      </c>
      <c r="R5" s="5">
        <v>156613.95442142099</v>
      </c>
      <c r="S5" s="7">
        <v>1.031738895036</v>
      </c>
    </row>
    <row r="6" spans="1:19" hidden="1" x14ac:dyDescent="0.2">
      <c r="A6" s="8" t="s">
        <v>22</v>
      </c>
      <c r="B6" s="3">
        <v>2140558.34746648</v>
      </c>
      <c r="C6" s="4">
        <v>178379.86228887399</v>
      </c>
      <c r="D6" s="5">
        <v>188220.52624000001</v>
      </c>
      <c r="E6" s="5">
        <v>147402.48103</v>
      </c>
      <c r="F6" s="5">
        <v>199844.91727999999</v>
      </c>
      <c r="G6" s="5">
        <v>214016.88148000001</v>
      </c>
      <c r="H6" s="5">
        <v>185362.48254999999</v>
      </c>
      <c r="I6" s="5">
        <v>209563.76487000001</v>
      </c>
      <c r="J6" s="5">
        <v>172384.21921000001</v>
      </c>
      <c r="K6" s="5">
        <v>165973.9945</v>
      </c>
      <c r="L6" s="5">
        <v>208493.54485000001</v>
      </c>
      <c r="M6" s="5">
        <v>195195.21075999999</v>
      </c>
      <c r="N6" s="5">
        <v>194268.34985</v>
      </c>
      <c r="O6" s="5">
        <v>191704.22102</v>
      </c>
      <c r="P6" s="5">
        <v>2140558.34746648</v>
      </c>
      <c r="Q6" s="6">
        <v>2272430.5936400001</v>
      </c>
      <c r="R6" s="5">
        <v>131872.24617351501</v>
      </c>
      <c r="S6" s="7">
        <v>1.0616064711940001</v>
      </c>
    </row>
    <row r="7" spans="1:19" hidden="1" x14ac:dyDescent="0.2">
      <c r="A7" s="9" t="s">
        <v>23</v>
      </c>
      <c r="B7" s="3">
        <v>1914713.4262210799</v>
      </c>
      <c r="C7" s="4">
        <v>159559.45218508999</v>
      </c>
      <c r="D7" s="5">
        <v>165218.29973999999</v>
      </c>
      <c r="E7" s="5">
        <v>132964.07931</v>
      </c>
      <c r="F7" s="5">
        <v>171525.99846999999</v>
      </c>
      <c r="G7" s="5">
        <v>189648.84479</v>
      </c>
      <c r="H7" s="5">
        <v>166820.98508000001</v>
      </c>
      <c r="I7" s="5">
        <v>183730.04427000001</v>
      </c>
      <c r="J7" s="5">
        <v>157677.7628</v>
      </c>
      <c r="K7" s="5">
        <v>154106.30359</v>
      </c>
      <c r="L7" s="5">
        <v>182985.25958000001</v>
      </c>
      <c r="M7" s="5">
        <v>177614.90093</v>
      </c>
      <c r="N7" s="5">
        <v>178421.17765999999</v>
      </c>
      <c r="O7" s="5">
        <v>161215.49445</v>
      </c>
      <c r="P7" s="5">
        <v>1914713.4262210799</v>
      </c>
      <c r="Q7" s="6">
        <v>2021929.1506699999</v>
      </c>
      <c r="R7" s="5">
        <v>107215.72444891999</v>
      </c>
      <c r="S7" s="7">
        <v>1.0559957030539999</v>
      </c>
    </row>
    <row r="8" spans="1:19" hidden="1" x14ac:dyDescent="0.2">
      <c r="A8" s="10" t="s">
        <v>24</v>
      </c>
      <c r="B8" s="11">
        <v>0</v>
      </c>
      <c r="C8" s="12">
        <v>0</v>
      </c>
      <c r="D8" s="13">
        <v>0</v>
      </c>
      <c r="E8" s="13">
        <v>0</v>
      </c>
      <c r="F8" s="13">
        <v>-21.344629999999999</v>
      </c>
      <c r="G8" s="13">
        <v>0</v>
      </c>
      <c r="H8" s="13">
        <v>0</v>
      </c>
      <c r="I8" s="13">
        <v>-38.506210000000003</v>
      </c>
      <c r="J8" s="13">
        <v>0</v>
      </c>
      <c r="K8" s="13">
        <v>0</v>
      </c>
      <c r="L8" s="13">
        <v>-54.978520000000003</v>
      </c>
      <c r="M8" s="13">
        <v>0</v>
      </c>
      <c r="N8" s="13">
        <v>0</v>
      </c>
      <c r="O8" s="13">
        <v>-24.6614</v>
      </c>
      <c r="P8" s="13">
        <v>0</v>
      </c>
      <c r="Q8" s="14">
        <v>-139.49075999999999</v>
      </c>
      <c r="R8" s="13">
        <v>-139.49075999999999</v>
      </c>
      <c r="S8" s="15" t="s">
        <v>25</v>
      </c>
    </row>
    <row r="9" spans="1:19" hidden="1" x14ac:dyDescent="0.2">
      <c r="A9" s="16" t="s">
        <v>26</v>
      </c>
      <c r="B9" s="3">
        <v>0</v>
      </c>
      <c r="C9" s="4">
        <v>0</v>
      </c>
      <c r="D9" s="5">
        <v>0</v>
      </c>
      <c r="E9" s="5">
        <v>0</v>
      </c>
      <c r="F9" s="5">
        <v>-21.344629999999999</v>
      </c>
      <c r="G9" s="5">
        <v>0</v>
      </c>
      <c r="H9" s="5">
        <v>0</v>
      </c>
      <c r="I9" s="5">
        <v>-38.506210000000003</v>
      </c>
      <c r="J9" s="5">
        <v>0</v>
      </c>
      <c r="K9" s="5">
        <v>0</v>
      </c>
      <c r="L9" s="5">
        <v>-54.978520000000003</v>
      </c>
      <c r="M9" s="5">
        <v>0</v>
      </c>
      <c r="N9" s="5">
        <v>0</v>
      </c>
      <c r="O9" s="5">
        <v>-24.6614</v>
      </c>
      <c r="P9" s="5">
        <v>0</v>
      </c>
      <c r="Q9" s="6">
        <v>-139.49075999999999</v>
      </c>
      <c r="R9" s="5">
        <v>-139.49075999999999</v>
      </c>
      <c r="S9" s="17" t="s">
        <v>25</v>
      </c>
    </row>
    <row r="10" spans="1:19" hidden="1" x14ac:dyDescent="0.2">
      <c r="A10" s="10" t="s">
        <v>27</v>
      </c>
      <c r="B10" s="11">
        <v>0</v>
      </c>
      <c r="C10" s="12">
        <v>0</v>
      </c>
      <c r="D10" s="13">
        <v>-7.4340000000000003E-2</v>
      </c>
      <c r="E10" s="13">
        <v>0.15178</v>
      </c>
      <c r="F10" s="13">
        <v>-0.17526</v>
      </c>
      <c r="G10" s="13">
        <v>0.31928000000000001</v>
      </c>
      <c r="H10" s="13">
        <v>-7.9320000000000002E-2</v>
      </c>
      <c r="I10" s="13">
        <v>3.875E-2</v>
      </c>
      <c r="J10" s="13">
        <v>-3.4020000000000002E-2</v>
      </c>
      <c r="K10" s="13">
        <v>-2.9610000000000001E-2</v>
      </c>
      <c r="L10" s="13">
        <v>-5.9339999999999997E-2</v>
      </c>
      <c r="M10" s="13">
        <v>-1.02179</v>
      </c>
      <c r="N10" s="13">
        <v>-0.12408</v>
      </c>
      <c r="O10" s="13">
        <v>-0.17666999999999999</v>
      </c>
      <c r="P10" s="13">
        <v>0</v>
      </c>
      <c r="Q10" s="14">
        <v>-1.2646200000000001</v>
      </c>
      <c r="R10" s="13">
        <v>-1.2646200000000001</v>
      </c>
      <c r="S10" s="15" t="s">
        <v>25</v>
      </c>
    </row>
    <row r="11" spans="1:19" hidden="1" x14ac:dyDescent="0.2">
      <c r="A11" s="16" t="s">
        <v>28</v>
      </c>
      <c r="B11" s="3">
        <v>0</v>
      </c>
      <c r="C11" s="4">
        <v>0</v>
      </c>
      <c r="D11" s="5">
        <v>-7.4340000000000003E-2</v>
      </c>
      <c r="E11" s="5">
        <v>0.15178</v>
      </c>
      <c r="F11" s="5">
        <v>-0.17526</v>
      </c>
      <c r="G11" s="5">
        <v>0.31928000000000001</v>
      </c>
      <c r="H11" s="5">
        <v>-7.9320000000000002E-2</v>
      </c>
      <c r="I11" s="5">
        <v>3.875E-2</v>
      </c>
      <c r="J11" s="5">
        <v>-3.4020000000000002E-2</v>
      </c>
      <c r="K11" s="5">
        <v>-2.9610000000000001E-2</v>
      </c>
      <c r="L11" s="5">
        <v>-5.9339999999999997E-2</v>
      </c>
      <c r="M11" s="5">
        <v>-1.02179</v>
      </c>
      <c r="N11" s="5">
        <v>-0.12408</v>
      </c>
      <c r="O11" s="5">
        <v>-0.17666999999999999</v>
      </c>
      <c r="P11" s="5">
        <v>0</v>
      </c>
      <c r="Q11" s="6">
        <v>-1.2646200000000001</v>
      </c>
      <c r="R11" s="5">
        <v>-1.2646200000000001</v>
      </c>
      <c r="S11" s="17" t="s">
        <v>25</v>
      </c>
    </row>
    <row r="12" spans="1:19" hidden="1" x14ac:dyDescent="0.2">
      <c r="A12" s="10" t="s">
        <v>29</v>
      </c>
      <c r="B12" s="11">
        <v>8599.9997291208401</v>
      </c>
      <c r="C12" s="12">
        <v>716.66664409340297</v>
      </c>
      <c r="D12" s="13">
        <v>605.50250000000005</v>
      </c>
      <c r="E12" s="13">
        <v>321.93000000000097</v>
      </c>
      <c r="F12" s="13">
        <v>852.93399999999997</v>
      </c>
      <c r="G12" s="13">
        <v>526.846</v>
      </c>
      <c r="H12" s="13">
        <v>269.33999999999997</v>
      </c>
      <c r="I12" s="13">
        <v>847.95</v>
      </c>
      <c r="J12" s="13">
        <v>523.20600000000002</v>
      </c>
      <c r="K12" s="13">
        <v>603.86</v>
      </c>
      <c r="L12" s="13">
        <v>675.03009999999995</v>
      </c>
      <c r="M12" s="13">
        <v>651.96005000000002</v>
      </c>
      <c r="N12" s="13">
        <v>998.49004999999897</v>
      </c>
      <c r="O12" s="13">
        <v>548.32600000000002</v>
      </c>
      <c r="P12" s="13">
        <v>8599.9997291208401</v>
      </c>
      <c r="Q12" s="14">
        <v>7425.3747000000003</v>
      </c>
      <c r="R12" s="13">
        <v>-1174.6250291208401</v>
      </c>
      <c r="S12" s="18">
        <v>0.86341568998600005</v>
      </c>
    </row>
    <row r="13" spans="1:19" hidden="1" x14ac:dyDescent="0.2">
      <c r="A13" s="16" t="s">
        <v>30</v>
      </c>
      <c r="B13" s="3">
        <v>8599.9997291208401</v>
      </c>
      <c r="C13" s="4">
        <v>716.66664409340297</v>
      </c>
      <c r="D13" s="5">
        <v>605.50250000000005</v>
      </c>
      <c r="E13" s="5">
        <v>321.93000000000097</v>
      </c>
      <c r="F13" s="5">
        <v>852.93399999999997</v>
      </c>
      <c r="G13" s="5">
        <v>526.846</v>
      </c>
      <c r="H13" s="5">
        <v>269.33999999999997</v>
      </c>
      <c r="I13" s="5">
        <v>847.95</v>
      </c>
      <c r="J13" s="5">
        <v>523.20600000000002</v>
      </c>
      <c r="K13" s="5">
        <v>603.86</v>
      </c>
      <c r="L13" s="5">
        <v>675.03009999999995</v>
      </c>
      <c r="M13" s="5">
        <v>651.96005000000002</v>
      </c>
      <c r="N13" s="5">
        <v>998.49004999999897</v>
      </c>
      <c r="O13" s="5">
        <v>548.32600000000002</v>
      </c>
      <c r="P13" s="5">
        <v>8599.9997291208401</v>
      </c>
      <c r="Q13" s="6">
        <v>7425.3747000000003</v>
      </c>
      <c r="R13" s="5">
        <v>-1174.6250291208401</v>
      </c>
      <c r="S13" s="7">
        <v>0.86341568998600005</v>
      </c>
    </row>
    <row r="14" spans="1:19" hidden="1" x14ac:dyDescent="0.2">
      <c r="A14" s="10" t="s">
        <v>31</v>
      </c>
      <c r="B14" s="11">
        <v>4210</v>
      </c>
      <c r="C14" s="12">
        <v>350.83333333333297</v>
      </c>
      <c r="D14" s="13">
        <v>238.58170000000001</v>
      </c>
      <c r="E14" s="13">
        <v>205.66213000000101</v>
      </c>
      <c r="F14" s="13">
        <v>287.49610999999999</v>
      </c>
      <c r="G14" s="13">
        <v>237.36488</v>
      </c>
      <c r="H14" s="13">
        <v>261.87346000000002</v>
      </c>
      <c r="I14" s="13">
        <v>276.5258</v>
      </c>
      <c r="J14" s="13">
        <v>241.16614999999999</v>
      </c>
      <c r="K14" s="13">
        <v>216.46960000000001</v>
      </c>
      <c r="L14" s="13">
        <v>229.14129</v>
      </c>
      <c r="M14" s="13">
        <v>238.46960999999999</v>
      </c>
      <c r="N14" s="13">
        <v>227.53914</v>
      </c>
      <c r="O14" s="13">
        <v>247.93474000000001</v>
      </c>
      <c r="P14" s="13">
        <v>4210</v>
      </c>
      <c r="Q14" s="14">
        <v>2908.2246100000002</v>
      </c>
      <c r="R14" s="13">
        <v>-1301.77539</v>
      </c>
      <c r="S14" s="18">
        <v>0.69078969358599995</v>
      </c>
    </row>
    <row r="15" spans="1:19" hidden="1" x14ac:dyDescent="0.2">
      <c r="A15" s="16" t="s">
        <v>32</v>
      </c>
      <c r="B15" s="3">
        <v>750</v>
      </c>
      <c r="C15" s="4">
        <v>62.5</v>
      </c>
      <c r="D15" s="5">
        <v>39.472990000000003</v>
      </c>
      <c r="E15" s="5">
        <v>30.726929999999999</v>
      </c>
      <c r="F15" s="5">
        <v>39.959609999999998</v>
      </c>
      <c r="G15" s="5">
        <v>42.65598</v>
      </c>
      <c r="H15" s="5">
        <v>41.841459999999998</v>
      </c>
      <c r="I15" s="5">
        <v>49.6492</v>
      </c>
      <c r="J15" s="5">
        <v>35.809150000000002</v>
      </c>
      <c r="K15" s="5">
        <v>29.550999999999998</v>
      </c>
      <c r="L15" s="5">
        <v>37.803690000000003</v>
      </c>
      <c r="M15" s="5">
        <v>39.87921</v>
      </c>
      <c r="N15" s="5">
        <v>41.21651</v>
      </c>
      <c r="O15" s="5">
        <v>36.514749999999999</v>
      </c>
      <c r="P15" s="5">
        <v>750</v>
      </c>
      <c r="Q15" s="6">
        <v>465.08048000000002</v>
      </c>
      <c r="R15" s="5">
        <v>-284.91951999999998</v>
      </c>
      <c r="S15" s="7">
        <v>0.620107306666</v>
      </c>
    </row>
    <row r="16" spans="1:19" hidden="1" x14ac:dyDescent="0.2">
      <c r="A16" s="16" t="s">
        <v>33</v>
      </c>
      <c r="B16" s="3">
        <v>3460</v>
      </c>
      <c r="C16" s="4">
        <v>288.33333333333297</v>
      </c>
      <c r="D16" s="5">
        <v>199.10871</v>
      </c>
      <c r="E16" s="5">
        <v>174.93520000000001</v>
      </c>
      <c r="F16" s="5">
        <v>247.53649999999999</v>
      </c>
      <c r="G16" s="5">
        <v>194.7089</v>
      </c>
      <c r="H16" s="5">
        <v>220.03200000000001</v>
      </c>
      <c r="I16" s="5">
        <v>226.8766</v>
      </c>
      <c r="J16" s="5">
        <v>205.357</v>
      </c>
      <c r="K16" s="5">
        <v>186.9186</v>
      </c>
      <c r="L16" s="5">
        <v>191.33760000000001</v>
      </c>
      <c r="M16" s="5">
        <v>198.59039999999999</v>
      </c>
      <c r="N16" s="5">
        <v>186.32263</v>
      </c>
      <c r="O16" s="5">
        <v>211.41999000000001</v>
      </c>
      <c r="P16" s="5">
        <v>3460</v>
      </c>
      <c r="Q16" s="6">
        <v>2443.1441300000001</v>
      </c>
      <c r="R16" s="5">
        <v>-1016.85587</v>
      </c>
      <c r="S16" s="7">
        <v>0.70611102023100003</v>
      </c>
    </row>
    <row r="17" spans="1:19" hidden="1" x14ac:dyDescent="0.2">
      <c r="A17" s="10" t="s">
        <v>34</v>
      </c>
      <c r="B17" s="11">
        <v>1019361.0287269</v>
      </c>
      <c r="C17" s="12">
        <v>84946.752393908493</v>
      </c>
      <c r="D17" s="13">
        <v>103715.57735000001</v>
      </c>
      <c r="E17" s="13">
        <v>69170.545880000107</v>
      </c>
      <c r="F17" s="13">
        <v>92230.067840000003</v>
      </c>
      <c r="G17" s="13">
        <v>105447.69213</v>
      </c>
      <c r="H17" s="13">
        <v>90799.524340000004</v>
      </c>
      <c r="I17" s="13">
        <v>101831.5263</v>
      </c>
      <c r="J17" s="13">
        <v>103125.24906</v>
      </c>
      <c r="K17" s="13">
        <v>83847.955239999996</v>
      </c>
      <c r="L17" s="13">
        <v>95564.460870000097</v>
      </c>
      <c r="M17" s="13">
        <v>102062.82187</v>
      </c>
      <c r="N17" s="13">
        <v>84891.269819999899</v>
      </c>
      <c r="O17" s="13">
        <v>89394.776540000094</v>
      </c>
      <c r="P17" s="13">
        <v>1019361.0287269</v>
      </c>
      <c r="Q17" s="14">
        <v>1122081.4672399999</v>
      </c>
      <c r="R17" s="13">
        <v>102720.438513099</v>
      </c>
      <c r="S17" s="18">
        <v>1.1007694385190001</v>
      </c>
    </row>
    <row r="18" spans="1:19" hidden="1" x14ac:dyDescent="0.2">
      <c r="A18" s="16" t="s">
        <v>35</v>
      </c>
      <c r="B18" s="3">
        <v>179776.35804177201</v>
      </c>
      <c r="C18" s="4">
        <v>14981.363170147701</v>
      </c>
      <c r="D18" s="5">
        <v>13392.77763</v>
      </c>
      <c r="E18" s="5">
        <v>13449.827960000001</v>
      </c>
      <c r="F18" s="5">
        <v>15860.056399999999</v>
      </c>
      <c r="G18" s="5">
        <v>14995.89134</v>
      </c>
      <c r="H18" s="5">
        <v>14998.20659</v>
      </c>
      <c r="I18" s="5">
        <v>14268.635619999999</v>
      </c>
      <c r="J18" s="5">
        <v>14835.029570000001</v>
      </c>
      <c r="K18" s="5">
        <v>12136.265079999999</v>
      </c>
      <c r="L18" s="5">
        <v>14485.75612</v>
      </c>
      <c r="M18" s="5">
        <v>15249.43518</v>
      </c>
      <c r="N18" s="5">
        <v>15039.219139999999</v>
      </c>
      <c r="O18" s="5">
        <v>16556.790730000001</v>
      </c>
      <c r="P18" s="5">
        <v>179776.35804177201</v>
      </c>
      <c r="Q18" s="6">
        <v>175267.89136000001</v>
      </c>
      <c r="R18" s="5">
        <v>-4508.46668177226</v>
      </c>
      <c r="S18" s="7">
        <v>0.97492180434099995</v>
      </c>
    </row>
    <row r="19" spans="1:19" hidden="1" x14ac:dyDescent="0.2">
      <c r="A19" s="16" t="s">
        <v>36</v>
      </c>
      <c r="B19" s="3">
        <v>8171.6</v>
      </c>
      <c r="C19" s="4">
        <v>680.96666666666704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6770.2755699999998</v>
      </c>
      <c r="M19" s="5">
        <v>816.09392000000003</v>
      </c>
      <c r="N19" s="5">
        <v>746.05450999999903</v>
      </c>
      <c r="O19" s="5">
        <v>958.99962000000096</v>
      </c>
      <c r="P19" s="5">
        <v>8171.6</v>
      </c>
      <c r="Q19" s="6">
        <v>9291.4236199999996</v>
      </c>
      <c r="R19" s="5">
        <v>1119.8236199999999</v>
      </c>
      <c r="S19" s="7">
        <v>1.1370384771640001</v>
      </c>
    </row>
    <row r="20" spans="1:19" hidden="1" x14ac:dyDescent="0.2">
      <c r="A20" s="16" t="s">
        <v>37</v>
      </c>
      <c r="B20" s="3">
        <v>286.99999096019599</v>
      </c>
      <c r="C20" s="4">
        <v>23.916665913349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286.99999096019599</v>
      </c>
      <c r="Q20" s="6">
        <v>0</v>
      </c>
      <c r="R20" s="5">
        <v>-286.99999096019599</v>
      </c>
      <c r="S20" s="7">
        <v>0</v>
      </c>
    </row>
    <row r="21" spans="1:19" hidden="1" x14ac:dyDescent="0.2">
      <c r="A21" s="16" t="s">
        <v>38</v>
      </c>
      <c r="B21" s="3">
        <v>0</v>
      </c>
      <c r="C21" s="4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12.408810000000001</v>
      </c>
      <c r="M21" s="5">
        <v>13.005929999999999</v>
      </c>
      <c r="N21" s="5">
        <v>19.44351</v>
      </c>
      <c r="O21" s="5">
        <v>14.83464</v>
      </c>
      <c r="P21" s="5">
        <v>0</v>
      </c>
      <c r="Q21" s="6">
        <v>59.692889999999998</v>
      </c>
      <c r="R21" s="5">
        <v>59.692889999999998</v>
      </c>
      <c r="S21" s="17" t="s">
        <v>39</v>
      </c>
    </row>
    <row r="22" spans="1:19" hidden="1" x14ac:dyDescent="0.2">
      <c r="A22" s="16" t="s">
        <v>40</v>
      </c>
      <c r="B22" s="3">
        <v>32999.999029496699</v>
      </c>
      <c r="C22" s="4">
        <v>2749.9999191247198</v>
      </c>
      <c r="D22" s="5">
        <v>2391.5900999999999</v>
      </c>
      <c r="E22" s="5">
        <v>2346.4952000000098</v>
      </c>
      <c r="F22" s="5">
        <v>2911.7811000000002</v>
      </c>
      <c r="G22" s="5">
        <v>2561.2835</v>
      </c>
      <c r="H22" s="5">
        <v>2196.8807000000002</v>
      </c>
      <c r="I22" s="5">
        <v>2826.1649000000002</v>
      </c>
      <c r="J22" s="5">
        <v>2188.1026999999999</v>
      </c>
      <c r="K22" s="5">
        <v>2135.4402</v>
      </c>
      <c r="L22" s="5">
        <v>1109.4191000000001</v>
      </c>
      <c r="M22" s="5">
        <v>2302.5428000000002</v>
      </c>
      <c r="N22" s="5">
        <v>2766.7654000000002</v>
      </c>
      <c r="O22" s="5">
        <v>1996.0296000000001</v>
      </c>
      <c r="P22" s="5">
        <v>32999.999029496699</v>
      </c>
      <c r="Q22" s="6">
        <v>27732.495299999999</v>
      </c>
      <c r="R22" s="5">
        <v>-5267.5037294966696</v>
      </c>
      <c r="S22" s="7">
        <v>0.84037867016900003</v>
      </c>
    </row>
    <row r="23" spans="1:19" hidden="1" x14ac:dyDescent="0.2">
      <c r="A23" s="16" t="s">
        <v>41</v>
      </c>
      <c r="B23" s="3">
        <v>3358.6329303266002</v>
      </c>
      <c r="C23" s="4">
        <v>279.88607752721703</v>
      </c>
      <c r="D23" s="5">
        <v>824.75913999999898</v>
      </c>
      <c r="E23" s="5">
        <v>811.17406000000199</v>
      </c>
      <c r="F23" s="5">
        <v>1150.3789200000001</v>
      </c>
      <c r="G23" s="5">
        <v>1063.6148499999999</v>
      </c>
      <c r="H23" s="5">
        <v>1036.63069</v>
      </c>
      <c r="I23" s="5">
        <v>1080.8566800000001</v>
      </c>
      <c r="J23" s="5">
        <v>961.95668000000001</v>
      </c>
      <c r="K23" s="5">
        <v>982.54003</v>
      </c>
      <c r="L23" s="5">
        <v>-5489.1878399999996</v>
      </c>
      <c r="M23" s="5">
        <v>279.13754999999998</v>
      </c>
      <c r="N23" s="5">
        <v>235.41435999999999</v>
      </c>
      <c r="O23" s="5">
        <v>433.41971999999998</v>
      </c>
      <c r="P23" s="5">
        <v>3358.6329303266002</v>
      </c>
      <c r="Q23" s="6">
        <v>3370.6948400000001</v>
      </c>
      <c r="R23" s="5">
        <v>12.061909673396</v>
      </c>
      <c r="S23" s="7">
        <v>1.003591315253</v>
      </c>
    </row>
    <row r="24" spans="1:19" hidden="1" x14ac:dyDescent="0.2">
      <c r="A24" s="16" t="s">
        <v>42</v>
      </c>
      <c r="B24" s="3">
        <v>1238.5393398972799</v>
      </c>
      <c r="C24" s="4">
        <v>103.211611658107</v>
      </c>
      <c r="D24" s="5">
        <v>34.713799999999999</v>
      </c>
      <c r="E24" s="5">
        <v>103.42364999999999</v>
      </c>
      <c r="F24" s="5">
        <v>155.21362999999999</v>
      </c>
      <c r="G24" s="5">
        <v>181.08767</v>
      </c>
      <c r="H24" s="5">
        <v>128.10070999999999</v>
      </c>
      <c r="I24" s="5">
        <v>126.81071</v>
      </c>
      <c r="J24" s="5">
        <v>77.664029999999997</v>
      </c>
      <c r="K24" s="5">
        <v>69.034689999999998</v>
      </c>
      <c r="L24" s="5">
        <v>86.293369999999996</v>
      </c>
      <c r="M24" s="5">
        <v>103.55204000000001</v>
      </c>
      <c r="N24" s="5">
        <v>0</v>
      </c>
      <c r="O24" s="5">
        <v>129.44004000000001</v>
      </c>
      <c r="P24" s="5">
        <v>1238.5393398972799</v>
      </c>
      <c r="Q24" s="6">
        <v>1195.3343400000001</v>
      </c>
      <c r="R24" s="5">
        <v>-43.204999897280999</v>
      </c>
      <c r="S24" s="7">
        <v>0.96511616667599998</v>
      </c>
    </row>
    <row r="25" spans="1:19" hidden="1" x14ac:dyDescent="0.2">
      <c r="A25" s="16" t="s">
        <v>43</v>
      </c>
      <c r="B25" s="3">
        <v>37572.210593412397</v>
      </c>
      <c r="C25" s="4">
        <v>3131.0175494510299</v>
      </c>
      <c r="D25" s="5">
        <v>2723.9541399999998</v>
      </c>
      <c r="E25" s="5">
        <v>2924.7641700000099</v>
      </c>
      <c r="F25" s="5">
        <v>3122.0157100000001</v>
      </c>
      <c r="G25" s="5">
        <v>3634.3264399999998</v>
      </c>
      <c r="H25" s="5">
        <v>3039.0596399999999</v>
      </c>
      <c r="I25" s="5">
        <v>3834.6451999999999</v>
      </c>
      <c r="J25" s="5">
        <v>3240.2570500000002</v>
      </c>
      <c r="K25" s="5">
        <v>3141.42697</v>
      </c>
      <c r="L25" s="5">
        <v>3224.2613000000001</v>
      </c>
      <c r="M25" s="5">
        <v>3249.5328300000001</v>
      </c>
      <c r="N25" s="5">
        <v>2473.43631</v>
      </c>
      <c r="O25" s="5">
        <v>1793.27045</v>
      </c>
      <c r="P25" s="5">
        <v>37572.210593412397</v>
      </c>
      <c r="Q25" s="6">
        <v>36400.950210000003</v>
      </c>
      <c r="R25" s="5">
        <v>-1171.26038341241</v>
      </c>
      <c r="S25" s="7">
        <v>0.96882641811799997</v>
      </c>
    </row>
    <row r="26" spans="1:19" hidden="1" x14ac:dyDescent="0.2">
      <c r="A26" s="16" t="s">
        <v>44</v>
      </c>
      <c r="B26" s="3">
        <v>19845.933872478901</v>
      </c>
      <c r="C26" s="4">
        <v>1653.82782270657</v>
      </c>
      <c r="D26" s="5">
        <v>1777.5936999999999</v>
      </c>
      <c r="E26" s="5">
        <v>1641.81782</v>
      </c>
      <c r="F26" s="5">
        <v>1665.1702399999999</v>
      </c>
      <c r="G26" s="5">
        <v>2059.6157600000001</v>
      </c>
      <c r="H26" s="5">
        <v>1667.4683</v>
      </c>
      <c r="I26" s="5">
        <v>1803.2773099999999</v>
      </c>
      <c r="J26" s="5">
        <v>1639.10007</v>
      </c>
      <c r="K26" s="5">
        <v>2257.12646</v>
      </c>
      <c r="L26" s="5">
        <v>1296.4206999999999</v>
      </c>
      <c r="M26" s="5">
        <v>2442.04691</v>
      </c>
      <c r="N26" s="5">
        <v>2298.6612799999998</v>
      </c>
      <c r="O26" s="5">
        <v>768.72376000000099</v>
      </c>
      <c r="P26" s="5">
        <v>19845.933872478901</v>
      </c>
      <c r="Q26" s="6">
        <v>21317.02231</v>
      </c>
      <c r="R26" s="5">
        <v>1471.0884375211101</v>
      </c>
      <c r="S26" s="7">
        <v>1.0741254327950001</v>
      </c>
    </row>
    <row r="27" spans="1:19" hidden="1" x14ac:dyDescent="0.2">
      <c r="A27" s="16" t="s">
        <v>45</v>
      </c>
      <c r="B27" s="3">
        <v>2957.4</v>
      </c>
      <c r="C27" s="4">
        <v>246.45</v>
      </c>
      <c r="D27" s="5">
        <v>143.05500000000001</v>
      </c>
      <c r="E27" s="5">
        <v>171.66604000000001</v>
      </c>
      <c r="F27" s="5">
        <v>228.88800000000001</v>
      </c>
      <c r="G27" s="5">
        <v>257.49900000000002</v>
      </c>
      <c r="H27" s="5">
        <v>286.11</v>
      </c>
      <c r="I27" s="5">
        <v>200.27699999999999</v>
      </c>
      <c r="J27" s="5">
        <v>257.35899999999998</v>
      </c>
      <c r="K27" s="5">
        <v>143.05492000000001</v>
      </c>
      <c r="L27" s="5">
        <v>285.96985999999998</v>
      </c>
      <c r="M27" s="5">
        <v>284.56725999999998</v>
      </c>
      <c r="N27" s="5">
        <v>285.97000000000003</v>
      </c>
      <c r="O27" s="5">
        <v>411.59519999999998</v>
      </c>
      <c r="P27" s="5">
        <v>2957.4</v>
      </c>
      <c r="Q27" s="6">
        <v>2956.0112800000002</v>
      </c>
      <c r="R27" s="5">
        <v>-1.3887199999990001</v>
      </c>
      <c r="S27" s="7">
        <v>0.99953042537299996</v>
      </c>
    </row>
    <row r="28" spans="1:19" hidden="1" x14ac:dyDescent="0.2">
      <c r="A28" s="16" t="s">
        <v>46</v>
      </c>
      <c r="B28" s="3">
        <v>12334.9996114774</v>
      </c>
      <c r="C28" s="4">
        <v>1027.9166342897799</v>
      </c>
      <c r="D28" s="5">
        <v>1026.08511</v>
      </c>
      <c r="E28" s="5">
        <v>1383.34411</v>
      </c>
      <c r="F28" s="5">
        <v>581.78201999999999</v>
      </c>
      <c r="G28" s="5">
        <v>971.48018999999999</v>
      </c>
      <c r="H28" s="5">
        <v>1739.20317</v>
      </c>
      <c r="I28" s="5">
        <v>1592.95983</v>
      </c>
      <c r="J28" s="5">
        <v>1726.8225500000001</v>
      </c>
      <c r="K28" s="5">
        <v>664.31219999999996</v>
      </c>
      <c r="L28" s="5">
        <v>1699.7807600000001</v>
      </c>
      <c r="M28" s="5">
        <v>987.79880000000003</v>
      </c>
      <c r="N28" s="5">
        <v>1535.42572</v>
      </c>
      <c r="O28" s="5">
        <v>975.14426000000105</v>
      </c>
      <c r="P28" s="5">
        <v>12334.9996114774</v>
      </c>
      <c r="Q28" s="6">
        <v>14884.138720000001</v>
      </c>
      <c r="R28" s="5">
        <v>2549.1391085226101</v>
      </c>
      <c r="S28" s="7">
        <v>1.2066590343579999</v>
      </c>
    </row>
    <row r="29" spans="1:19" hidden="1" x14ac:dyDescent="0.2">
      <c r="A29" s="16" t="s">
        <v>47</v>
      </c>
      <c r="B29" s="3">
        <v>2826.99991095635</v>
      </c>
      <c r="C29" s="4">
        <v>235.583325913029</v>
      </c>
      <c r="D29" s="5">
        <v>87.483310000000003</v>
      </c>
      <c r="E29" s="5">
        <v>56.202379999999998</v>
      </c>
      <c r="F29" s="5">
        <v>222.49524</v>
      </c>
      <c r="G29" s="5">
        <v>370.92989999999998</v>
      </c>
      <c r="H29" s="5">
        <v>187.51230000000001</v>
      </c>
      <c r="I29" s="5">
        <v>285.67433</v>
      </c>
      <c r="J29" s="5">
        <v>204.88566</v>
      </c>
      <c r="K29" s="5">
        <v>311.48083000000003</v>
      </c>
      <c r="L29" s="5">
        <v>169.85369</v>
      </c>
      <c r="M29" s="5">
        <v>287.24592999999999</v>
      </c>
      <c r="N29" s="5">
        <v>310.9126</v>
      </c>
      <c r="O29" s="5">
        <v>222.73410999999999</v>
      </c>
      <c r="P29" s="5">
        <v>2826.99991095635</v>
      </c>
      <c r="Q29" s="6">
        <v>2717.4102800000001</v>
      </c>
      <c r="R29" s="5">
        <v>-109.589630956351</v>
      </c>
      <c r="S29" s="7">
        <v>0.961234653552</v>
      </c>
    </row>
    <row r="30" spans="1:19" hidden="1" x14ac:dyDescent="0.2">
      <c r="A30" s="16" t="s">
        <v>48</v>
      </c>
      <c r="B30" s="3">
        <v>21005.931136919698</v>
      </c>
      <c r="C30" s="4">
        <v>1750.49426140997</v>
      </c>
      <c r="D30" s="5">
        <v>1625.28739</v>
      </c>
      <c r="E30" s="5">
        <v>1402.83824</v>
      </c>
      <c r="F30" s="5">
        <v>1284.3062299999999</v>
      </c>
      <c r="G30" s="5">
        <v>1018.41219</v>
      </c>
      <c r="H30" s="5">
        <v>1167.9497699999999</v>
      </c>
      <c r="I30" s="5">
        <v>1908.28442</v>
      </c>
      <c r="J30" s="5">
        <v>1244.04187</v>
      </c>
      <c r="K30" s="5">
        <v>1433.3360499999999</v>
      </c>
      <c r="L30" s="5">
        <v>1307.7555199999999</v>
      </c>
      <c r="M30" s="5">
        <v>1090.87842</v>
      </c>
      <c r="N30" s="5">
        <v>1155.8217199999999</v>
      </c>
      <c r="O30" s="5">
        <v>1587.1122</v>
      </c>
      <c r="P30" s="5">
        <v>21005.931136919698</v>
      </c>
      <c r="Q30" s="6">
        <v>16226.024020000001</v>
      </c>
      <c r="R30" s="5">
        <v>-4779.9071169196905</v>
      </c>
      <c r="S30" s="7">
        <v>0.77244964359000001</v>
      </c>
    </row>
    <row r="31" spans="1:19" hidden="1" x14ac:dyDescent="0.2">
      <c r="A31" s="16" t="s">
        <v>49</v>
      </c>
      <c r="B31" s="3">
        <v>25918.598312588099</v>
      </c>
      <c r="C31" s="4">
        <v>2159.8831927156698</v>
      </c>
      <c r="D31" s="5">
        <v>556.35230999999999</v>
      </c>
      <c r="E31" s="5">
        <v>1592.71606</v>
      </c>
      <c r="F31" s="5">
        <v>1494.91353</v>
      </c>
      <c r="G31" s="5">
        <v>1893.82365</v>
      </c>
      <c r="H31" s="5">
        <v>1499.9368400000001</v>
      </c>
      <c r="I31" s="5">
        <v>1694.8294699999999</v>
      </c>
      <c r="J31" s="5">
        <v>1624.6434200000001</v>
      </c>
      <c r="K31" s="5">
        <v>1292.84168</v>
      </c>
      <c r="L31" s="5">
        <v>1584.0217</v>
      </c>
      <c r="M31" s="5">
        <v>1220.3489999999999</v>
      </c>
      <c r="N31" s="5">
        <v>1589.4449099999999</v>
      </c>
      <c r="O31" s="5">
        <v>1509.6002100000001</v>
      </c>
      <c r="P31" s="5">
        <v>25918.598312588099</v>
      </c>
      <c r="Q31" s="6">
        <v>17553.47278</v>
      </c>
      <c r="R31" s="5">
        <v>-8365.1255325880593</v>
      </c>
      <c r="S31" s="7">
        <v>0.67725393820599999</v>
      </c>
    </row>
    <row r="32" spans="1:19" hidden="1" x14ac:dyDescent="0.2">
      <c r="A32" s="16" t="s">
        <v>50</v>
      </c>
      <c r="B32" s="3">
        <v>367.499988424641</v>
      </c>
      <c r="C32" s="4">
        <v>30.624999035386001</v>
      </c>
      <c r="D32" s="5">
        <v>33.947339999999997</v>
      </c>
      <c r="E32" s="5">
        <v>38.040500000000002</v>
      </c>
      <c r="F32" s="5">
        <v>37.279290000000003</v>
      </c>
      <c r="G32" s="5">
        <v>27.587289999999999</v>
      </c>
      <c r="H32" s="5">
        <v>37.93139</v>
      </c>
      <c r="I32" s="5">
        <v>19.105820000000001</v>
      </c>
      <c r="J32" s="5">
        <v>27.634049999999998</v>
      </c>
      <c r="K32" s="5">
        <v>8.6380599999999994</v>
      </c>
      <c r="L32" s="5">
        <v>29.731580000000001</v>
      </c>
      <c r="M32" s="5">
        <v>14.100709999999999</v>
      </c>
      <c r="N32" s="5">
        <v>5.0021399999999998</v>
      </c>
      <c r="O32" s="5">
        <v>103.16055</v>
      </c>
      <c r="P32" s="5">
        <v>367.499988424641</v>
      </c>
      <c r="Q32" s="6">
        <v>382.15872000000002</v>
      </c>
      <c r="R32" s="5">
        <v>14.658731575359001</v>
      </c>
      <c r="S32" s="7">
        <v>1.0398877062230001</v>
      </c>
    </row>
    <row r="33" spans="1:19" hidden="1" x14ac:dyDescent="0.2">
      <c r="A33" s="16" t="s">
        <v>51</v>
      </c>
      <c r="B33" s="3">
        <v>693477.79762689595</v>
      </c>
      <c r="C33" s="4">
        <v>57789.816468908</v>
      </c>
      <c r="D33" s="5">
        <v>76542.153520000007</v>
      </c>
      <c r="E33" s="5">
        <v>59544.030150000202</v>
      </c>
      <c r="F33" s="5">
        <v>61687.223539999999</v>
      </c>
      <c r="G33" s="5">
        <v>79042.413</v>
      </c>
      <c r="H33" s="5">
        <v>61756.422879999998</v>
      </c>
      <c r="I33" s="5">
        <v>74013.711599999995</v>
      </c>
      <c r="J33" s="5">
        <v>73341.412249999994</v>
      </c>
      <c r="K33" s="5">
        <v>61992.842620000003</v>
      </c>
      <c r="L33" s="5">
        <v>79807.557320000007</v>
      </c>
      <c r="M33" s="5">
        <v>67684.162490000002</v>
      </c>
      <c r="N33" s="5">
        <v>62590.659610000002</v>
      </c>
      <c r="O33" s="5">
        <v>70094.613060000003</v>
      </c>
      <c r="P33" s="5">
        <v>693477.79762689595</v>
      </c>
      <c r="Q33" s="6">
        <v>828097.20204</v>
      </c>
      <c r="R33" s="5">
        <v>134619.40441310499</v>
      </c>
      <c r="S33" s="7">
        <v>1.1941221548450001</v>
      </c>
    </row>
    <row r="34" spans="1:19" hidden="1" x14ac:dyDescent="0.2">
      <c r="A34" s="16" t="s">
        <v>52</v>
      </c>
      <c r="B34" s="3">
        <v>28875.528521997101</v>
      </c>
      <c r="C34" s="4">
        <v>2406.2940434997599</v>
      </c>
      <c r="D34" s="5">
        <v>2768.9586899999999</v>
      </c>
      <c r="E34" s="5">
        <v>2277.7127300000102</v>
      </c>
      <c r="F34" s="5">
        <v>2931.1842200000001</v>
      </c>
      <c r="G34" s="5">
        <v>3020.5230299999998</v>
      </c>
      <c r="H34" s="5">
        <v>2992.6774</v>
      </c>
      <c r="I34" s="5">
        <v>2609.8357900000001</v>
      </c>
      <c r="J34" s="5">
        <v>5843.5766800000001</v>
      </c>
      <c r="K34" s="5">
        <v>2439.8956899999998</v>
      </c>
      <c r="L34" s="5">
        <v>3920.1760199999999</v>
      </c>
      <c r="M34" s="5">
        <v>4673.9540800000004</v>
      </c>
      <c r="N34" s="5">
        <v>3691.4139</v>
      </c>
      <c r="O34" s="5">
        <v>5242.7472399999997</v>
      </c>
      <c r="P34" s="5">
        <v>28875.528521997101</v>
      </c>
      <c r="Q34" s="6">
        <v>42412.655469999998</v>
      </c>
      <c r="R34" s="5">
        <v>13537.1269480029</v>
      </c>
      <c r="S34" s="7">
        <v>1.4688096682859999</v>
      </c>
    </row>
    <row r="35" spans="1:19" hidden="1" x14ac:dyDescent="0.2">
      <c r="A35" s="16" t="s">
        <v>53</v>
      </c>
      <c r="B35" s="3">
        <v>5736.9998192984103</v>
      </c>
      <c r="C35" s="4">
        <v>478.083318274867</v>
      </c>
      <c r="D35" s="5">
        <v>395.86837000000003</v>
      </c>
      <c r="E35" s="5">
        <v>591.99603000000104</v>
      </c>
      <c r="F35" s="5">
        <v>418.82535999999999</v>
      </c>
      <c r="G35" s="5">
        <v>471.06943999999999</v>
      </c>
      <c r="H35" s="5">
        <v>614.34310000000005</v>
      </c>
      <c r="I35" s="5">
        <v>418.75202999999999</v>
      </c>
      <c r="J35" s="5">
        <v>326.09564999999998</v>
      </c>
      <c r="K35" s="5">
        <v>377.64710000000002</v>
      </c>
      <c r="L35" s="5">
        <v>403.94364999999999</v>
      </c>
      <c r="M35" s="5">
        <v>602.93460000000005</v>
      </c>
      <c r="N35" s="5">
        <v>405.46519999999998</v>
      </c>
      <c r="O35" s="5">
        <v>446.81673999999998</v>
      </c>
      <c r="P35" s="5">
        <v>5736.9998192984103</v>
      </c>
      <c r="Q35" s="6">
        <v>5473.7572700000001</v>
      </c>
      <c r="R35" s="5">
        <v>-263.242549298406</v>
      </c>
      <c r="S35" s="7">
        <v>0.95411494551300002</v>
      </c>
    </row>
    <row r="36" spans="1:19" hidden="1" x14ac:dyDescent="0.2">
      <c r="A36" s="16" t="s">
        <v>54</v>
      </c>
      <c r="B36" s="3">
        <v>-57391</v>
      </c>
      <c r="C36" s="4">
        <v>-4782.5833333333303</v>
      </c>
      <c r="D36" s="5">
        <v>-609.00220000000002</v>
      </c>
      <c r="E36" s="5">
        <v>-19165.503220000101</v>
      </c>
      <c r="F36" s="5">
        <v>-1521.44559</v>
      </c>
      <c r="G36" s="5">
        <v>-6121.8651200000004</v>
      </c>
      <c r="H36" s="5">
        <v>-2548.9091400000002</v>
      </c>
      <c r="I36" s="5">
        <v>-4852.2944100000004</v>
      </c>
      <c r="J36" s="5">
        <v>-4413.3321699999997</v>
      </c>
      <c r="K36" s="5">
        <v>-5537.9273400000002</v>
      </c>
      <c r="L36" s="5">
        <v>-15139.976360000001</v>
      </c>
      <c r="M36" s="5">
        <v>761.48342000000798</v>
      </c>
      <c r="N36" s="5">
        <v>-10257.840490000001</v>
      </c>
      <c r="O36" s="5">
        <v>-13850.255590000001</v>
      </c>
      <c r="P36" s="5">
        <v>-57391</v>
      </c>
      <c r="Q36" s="6">
        <v>-83256.868210000001</v>
      </c>
      <c r="R36" s="5">
        <v>-25865.868210000001</v>
      </c>
      <c r="S36" s="7">
        <v>1.450695548256</v>
      </c>
    </row>
    <row r="37" spans="1:19" hidden="1" x14ac:dyDescent="0.2">
      <c r="A37" s="10" t="s">
        <v>55</v>
      </c>
      <c r="B37" s="11">
        <v>62600.345721371203</v>
      </c>
      <c r="C37" s="12">
        <v>5216.6954767809302</v>
      </c>
      <c r="D37" s="13">
        <v>4963.5313800000004</v>
      </c>
      <c r="E37" s="13">
        <v>4286.4211600000099</v>
      </c>
      <c r="F37" s="13">
        <v>4659.6857499999996</v>
      </c>
      <c r="G37" s="13">
        <v>5501.41903</v>
      </c>
      <c r="H37" s="13">
        <v>5161.8083500000002</v>
      </c>
      <c r="I37" s="13">
        <v>5336.7176799999997</v>
      </c>
      <c r="J37" s="13">
        <v>5911.0899300000001</v>
      </c>
      <c r="K37" s="13">
        <v>5356.5587500000001</v>
      </c>
      <c r="L37" s="13">
        <v>5412.0105199999998</v>
      </c>
      <c r="M37" s="13">
        <v>5882.6666800000003</v>
      </c>
      <c r="N37" s="13">
        <v>6410.3843999999999</v>
      </c>
      <c r="O37" s="13">
        <v>5249.4621500000003</v>
      </c>
      <c r="P37" s="13">
        <v>62600.345721371203</v>
      </c>
      <c r="Q37" s="14">
        <v>64131.75578</v>
      </c>
      <c r="R37" s="13">
        <v>1531.41005862881</v>
      </c>
      <c r="S37" s="18">
        <v>1.0244632843629999</v>
      </c>
    </row>
    <row r="38" spans="1:19" hidden="1" x14ac:dyDescent="0.2">
      <c r="A38" s="16" t="s">
        <v>56</v>
      </c>
      <c r="B38" s="3">
        <v>58800.057169073298</v>
      </c>
      <c r="C38" s="4">
        <v>4900.00476408944</v>
      </c>
      <c r="D38" s="5">
        <v>4562.7033799999999</v>
      </c>
      <c r="E38" s="5">
        <v>3774.5821600000099</v>
      </c>
      <c r="F38" s="5">
        <v>4272.6237499999997</v>
      </c>
      <c r="G38" s="5">
        <v>5113.5760300000002</v>
      </c>
      <c r="H38" s="5">
        <v>4837.7843499999999</v>
      </c>
      <c r="I38" s="5">
        <v>5053.5176799999999</v>
      </c>
      <c r="J38" s="5">
        <v>5521.1639299999997</v>
      </c>
      <c r="K38" s="5">
        <v>4879.6567500000001</v>
      </c>
      <c r="L38" s="5">
        <v>5080.0845200000003</v>
      </c>
      <c r="M38" s="5">
        <v>5533.1186799999996</v>
      </c>
      <c r="N38" s="5">
        <v>5986.9663600000003</v>
      </c>
      <c r="O38" s="5">
        <v>4827.9284500000003</v>
      </c>
      <c r="P38" s="5">
        <v>58800.057169073298</v>
      </c>
      <c r="Q38" s="6">
        <v>59443.706039999997</v>
      </c>
      <c r="R38" s="5">
        <v>643.64887092667095</v>
      </c>
      <c r="S38" s="7">
        <v>1.0109463987259999</v>
      </c>
    </row>
    <row r="39" spans="1:19" hidden="1" x14ac:dyDescent="0.2">
      <c r="A39" s="16" t="s">
        <v>57</v>
      </c>
      <c r="B39" s="3">
        <v>3800.28855229787</v>
      </c>
      <c r="C39" s="4">
        <v>316.69071269148901</v>
      </c>
      <c r="D39" s="5">
        <v>400.82799999999997</v>
      </c>
      <c r="E39" s="5">
        <v>511.83900000000102</v>
      </c>
      <c r="F39" s="5">
        <v>387.06200000000001</v>
      </c>
      <c r="G39" s="5">
        <v>387.84300000000002</v>
      </c>
      <c r="H39" s="5">
        <v>324.024</v>
      </c>
      <c r="I39" s="5">
        <v>283.2</v>
      </c>
      <c r="J39" s="5">
        <v>389.92599999999999</v>
      </c>
      <c r="K39" s="5">
        <v>476.90199999999999</v>
      </c>
      <c r="L39" s="5">
        <v>331.92599999999999</v>
      </c>
      <c r="M39" s="5">
        <v>349.548</v>
      </c>
      <c r="N39" s="5">
        <v>423.41804000000002</v>
      </c>
      <c r="O39" s="5">
        <v>421.53370000000001</v>
      </c>
      <c r="P39" s="5">
        <v>3800.28855229787</v>
      </c>
      <c r="Q39" s="6">
        <v>4688.0497400000004</v>
      </c>
      <c r="R39" s="5">
        <v>887.76118770213202</v>
      </c>
      <c r="S39" s="7">
        <v>1.233603626536</v>
      </c>
    </row>
    <row r="40" spans="1:19" hidden="1" x14ac:dyDescent="0.2">
      <c r="A40" s="10" t="s">
        <v>58</v>
      </c>
      <c r="B40" s="11">
        <v>704530.87447545002</v>
      </c>
      <c r="C40" s="12">
        <v>58710.906206287502</v>
      </c>
      <c r="D40" s="13">
        <v>47503.281540000004</v>
      </c>
      <c r="E40" s="13">
        <v>50059.5424000001</v>
      </c>
      <c r="F40" s="13">
        <v>63597.888720000003</v>
      </c>
      <c r="G40" s="13">
        <v>68085.093980000005</v>
      </c>
      <c r="H40" s="13">
        <v>61429.650659999999</v>
      </c>
      <c r="I40" s="13">
        <v>65458.736850000001</v>
      </c>
      <c r="J40" s="13">
        <v>39017.473330000001</v>
      </c>
      <c r="K40" s="13">
        <v>56008.975960000003</v>
      </c>
      <c r="L40" s="13">
        <v>71686.326289999997</v>
      </c>
      <c r="M40" s="13">
        <v>57641.995089999902</v>
      </c>
      <c r="N40" s="13">
        <v>75707.077999999907</v>
      </c>
      <c r="O40" s="13">
        <v>53754.614609999997</v>
      </c>
      <c r="P40" s="13">
        <v>704530.87447545002</v>
      </c>
      <c r="Q40" s="14">
        <v>709950.65743000002</v>
      </c>
      <c r="R40" s="13">
        <v>5419.7829545494196</v>
      </c>
      <c r="S40" s="18">
        <v>1.007692754357</v>
      </c>
    </row>
    <row r="41" spans="1:19" hidden="1" x14ac:dyDescent="0.2">
      <c r="A41" s="16" t="s">
        <v>59</v>
      </c>
      <c r="B41" s="3">
        <v>30029.599999999999</v>
      </c>
      <c r="C41" s="4">
        <v>2502.4666666666699</v>
      </c>
      <c r="D41" s="5">
        <v>1585.90681</v>
      </c>
      <c r="E41" s="5">
        <v>1841.0316399999999</v>
      </c>
      <c r="F41" s="5">
        <v>3234.5568499999999</v>
      </c>
      <c r="G41" s="5">
        <v>2708.33484</v>
      </c>
      <c r="H41" s="5">
        <v>2123.9731099999999</v>
      </c>
      <c r="I41" s="5">
        <v>2031.3516099999999</v>
      </c>
      <c r="J41" s="5">
        <v>2459.2149800000002</v>
      </c>
      <c r="K41" s="5">
        <v>1565.66965</v>
      </c>
      <c r="L41" s="5">
        <v>2003.92028</v>
      </c>
      <c r="M41" s="5">
        <v>2395.4645599999999</v>
      </c>
      <c r="N41" s="5">
        <v>3016.5564199999999</v>
      </c>
      <c r="O41" s="5">
        <v>1410.46225</v>
      </c>
      <c r="P41" s="5">
        <v>30029.599999999999</v>
      </c>
      <c r="Q41" s="6">
        <v>26376.442999999999</v>
      </c>
      <c r="R41" s="5">
        <v>-3653.1569999999901</v>
      </c>
      <c r="S41" s="7">
        <v>0.87834812984499999</v>
      </c>
    </row>
    <row r="42" spans="1:19" hidden="1" x14ac:dyDescent="0.2">
      <c r="A42" s="16" t="s">
        <v>60</v>
      </c>
      <c r="B42" s="3">
        <v>97999.653061224395</v>
      </c>
      <c r="C42" s="4">
        <v>8166.6377551020396</v>
      </c>
      <c r="D42" s="5">
        <v>8437.3980499999998</v>
      </c>
      <c r="E42" s="5">
        <v>10542.650149999999</v>
      </c>
      <c r="F42" s="5">
        <v>7871.5762999999997</v>
      </c>
      <c r="G42" s="5">
        <v>9243.7991000000002</v>
      </c>
      <c r="H42" s="5">
        <v>9047.7511500000001</v>
      </c>
      <c r="I42" s="5">
        <v>9045.3421899999994</v>
      </c>
      <c r="J42" s="5">
        <v>10595.174929999999</v>
      </c>
      <c r="K42" s="5">
        <v>9711.0568000000003</v>
      </c>
      <c r="L42" s="5">
        <v>8893.2433600000004</v>
      </c>
      <c r="M42" s="5">
        <v>10744.48459</v>
      </c>
      <c r="N42" s="5">
        <v>14360.765289999999</v>
      </c>
      <c r="O42" s="5">
        <v>10889.996059999999</v>
      </c>
      <c r="P42" s="5">
        <v>97999.653061224395</v>
      </c>
      <c r="Q42" s="6">
        <v>119383.23797</v>
      </c>
      <c r="R42" s="5">
        <v>21383.5849087756</v>
      </c>
      <c r="S42" s="7">
        <v>1.218200618479</v>
      </c>
    </row>
    <row r="43" spans="1:19" hidden="1" x14ac:dyDescent="0.2">
      <c r="A43" s="16" t="s">
        <v>61</v>
      </c>
      <c r="B43" s="3">
        <v>31107.360460805201</v>
      </c>
      <c r="C43" s="4">
        <v>2592.2800384004299</v>
      </c>
      <c r="D43" s="5">
        <v>2536.3938400000002</v>
      </c>
      <c r="E43" s="5">
        <v>2902.9550100000101</v>
      </c>
      <c r="F43" s="5">
        <v>3255.17245</v>
      </c>
      <c r="G43" s="5">
        <v>2654.6503499999999</v>
      </c>
      <c r="H43" s="5">
        <v>2919.3072699999998</v>
      </c>
      <c r="I43" s="5">
        <v>4132.9701500000001</v>
      </c>
      <c r="J43" s="5">
        <v>2046.4671900000001</v>
      </c>
      <c r="K43" s="5">
        <v>1759.0924500000001</v>
      </c>
      <c r="L43" s="5">
        <v>3276.4231799999998</v>
      </c>
      <c r="M43" s="5">
        <v>1452.2458200000001</v>
      </c>
      <c r="N43" s="5">
        <v>3337.0058300000001</v>
      </c>
      <c r="O43" s="5">
        <v>2317.2688800000001</v>
      </c>
      <c r="P43" s="5">
        <v>31107.360460805201</v>
      </c>
      <c r="Q43" s="6">
        <v>32589.952420000001</v>
      </c>
      <c r="R43" s="5">
        <v>1482.59195919485</v>
      </c>
      <c r="S43" s="7">
        <v>1.0476604873319999</v>
      </c>
    </row>
    <row r="44" spans="1:19" hidden="1" x14ac:dyDescent="0.2">
      <c r="A44" s="16" t="s">
        <v>62</v>
      </c>
      <c r="B44" s="3">
        <v>43791.522565936102</v>
      </c>
      <c r="C44" s="4">
        <v>3649.29354716134</v>
      </c>
      <c r="D44" s="5">
        <v>4071.5945700000002</v>
      </c>
      <c r="E44" s="5">
        <v>3326.9123600000098</v>
      </c>
      <c r="F44" s="5">
        <v>3449.45426</v>
      </c>
      <c r="G44" s="5">
        <v>3317.91914</v>
      </c>
      <c r="H44" s="5">
        <v>2241.0212900000001</v>
      </c>
      <c r="I44" s="5">
        <v>3388.1615999999999</v>
      </c>
      <c r="J44" s="5">
        <v>2954.8360200000002</v>
      </c>
      <c r="K44" s="5">
        <v>3269.6823199999999</v>
      </c>
      <c r="L44" s="5">
        <v>4355.2442099999998</v>
      </c>
      <c r="M44" s="5">
        <v>3189.03937</v>
      </c>
      <c r="N44" s="5">
        <v>3090.5431699999999</v>
      </c>
      <c r="O44" s="5">
        <v>2603.3053300000001</v>
      </c>
      <c r="P44" s="5">
        <v>43791.522565936102</v>
      </c>
      <c r="Q44" s="6">
        <v>39257.713640000002</v>
      </c>
      <c r="R44" s="5">
        <v>-4533.8089259360604</v>
      </c>
      <c r="S44" s="7">
        <v>0.89646834226600003</v>
      </c>
    </row>
    <row r="45" spans="1:19" hidden="1" x14ac:dyDescent="0.2">
      <c r="A45" s="16" t="s">
        <v>63</v>
      </c>
      <c r="B45" s="3">
        <v>8499.9997322706004</v>
      </c>
      <c r="C45" s="4">
        <v>708.33331102254999</v>
      </c>
      <c r="D45" s="5">
        <v>344.11288999999999</v>
      </c>
      <c r="E45" s="5">
        <v>0</v>
      </c>
      <c r="F45" s="5">
        <v>1358.1122800000001</v>
      </c>
      <c r="G45" s="5">
        <v>1503.42985</v>
      </c>
      <c r="H45" s="5">
        <v>1044.57295</v>
      </c>
      <c r="I45" s="5">
        <v>534.25771999999995</v>
      </c>
      <c r="J45" s="5">
        <v>448.02940999999998</v>
      </c>
      <c r="K45" s="5">
        <v>457.55599000000001</v>
      </c>
      <c r="L45" s="5">
        <v>0</v>
      </c>
      <c r="M45" s="5">
        <v>527.25305000000003</v>
      </c>
      <c r="N45" s="5">
        <v>959.64541999999904</v>
      </c>
      <c r="O45" s="5">
        <v>596.54309000000001</v>
      </c>
      <c r="P45" s="5">
        <v>8499.9997322706004</v>
      </c>
      <c r="Q45" s="6">
        <v>7773.5126499999997</v>
      </c>
      <c r="R45" s="5">
        <v>-726.48708227060297</v>
      </c>
      <c r="S45" s="7">
        <v>0.91453092880499998</v>
      </c>
    </row>
    <row r="46" spans="1:19" hidden="1" x14ac:dyDescent="0.2">
      <c r="A46" s="16" t="s">
        <v>64</v>
      </c>
      <c r="B46" s="3">
        <v>19999.999422554902</v>
      </c>
      <c r="C46" s="4">
        <v>1666.66661854624</v>
      </c>
      <c r="D46" s="5">
        <v>4028.0522099999998</v>
      </c>
      <c r="E46" s="5">
        <v>686.51711000000205</v>
      </c>
      <c r="F46" s="5">
        <v>1056.18705</v>
      </c>
      <c r="G46" s="5">
        <v>2504.2125900000001</v>
      </c>
      <c r="H46" s="5">
        <v>5924.6007900000004</v>
      </c>
      <c r="I46" s="5">
        <v>0</v>
      </c>
      <c r="J46" s="5">
        <v>2.0000000000000002E-5</v>
      </c>
      <c r="K46" s="5">
        <v>0</v>
      </c>
      <c r="L46" s="5">
        <v>1109.27575</v>
      </c>
      <c r="M46" s="5">
        <v>2112.3740699999998</v>
      </c>
      <c r="N46" s="5">
        <v>2798.89122</v>
      </c>
      <c r="O46" s="5">
        <v>1.0000000000000001E-5</v>
      </c>
      <c r="P46" s="5">
        <v>19999.999422554902</v>
      </c>
      <c r="Q46" s="6">
        <v>20220.110820000002</v>
      </c>
      <c r="R46" s="5">
        <v>220.111397445075</v>
      </c>
      <c r="S46" s="7">
        <v>1.01100557019</v>
      </c>
    </row>
    <row r="47" spans="1:19" hidden="1" x14ac:dyDescent="0.2">
      <c r="A47" s="16" t="s">
        <v>65</v>
      </c>
      <c r="B47" s="3">
        <v>301.99999048773202</v>
      </c>
      <c r="C47" s="4">
        <v>25.166665873976999</v>
      </c>
      <c r="D47" s="5">
        <v>0</v>
      </c>
      <c r="E47" s="5">
        <v>40.045999999999999</v>
      </c>
      <c r="F47" s="5">
        <v>30.105399999999999</v>
      </c>
      <c r="G47" s="5">
        <v>0</v>
      </c>
      <c r="H47" s="5">
        <v>45.71799</v>
      </c>
      <c r="I47" s="5">
        <v>24.80752</v>
      </c>
      <c r="J47" s="5">
        <v>3.8639999999999999</v>
      </c>
      <c r="K47" s="5">
        <v>17.885999999999999</v>
      </c>
      <c r="L47" s="5">
        <v>0</v>
      </c>
      <c r="M47" s="5">
        <v>62.183149999999998</v>
      </c>
      <c r="N47" s="5">
        <v>0</v>
      </c>
      <c r="O47" s="5">
        <v>-9.0000000000000006E-5</v>
      </c>
      <c r="P47" s="5">
        <v>301.99999048773202</v>
      </c>
      <c r="Q47" s="6">
        <v>224.60997</v>
      </c>
      <c r="R47" s="5">
        <v>-77.390020487730993</v>
      </c>
      <c r="S47" s="7">
        <v>0.74374164594199998</v>
      </c>
    </row>
    <row r="48" spans="1:19" hidden="1" x14ac:dyDescent="0.2">
      <c r="A48" s="16" t="s">
        <v>66</v>
      </c>
      <c r="B48" s="3">
        <v>414.99998799942301</v>
      </c>
      <c r="C48" s="4">
        <v>34.583332333285</v>
      </c>
      <c r="D48" s="5">
        <v>0</v>
      </c>
      <c r="E48" s="5">
        <v>0</v>
      </c>
      <c r="F48" s="5">
        <v>0</v>
      </c>
      <c r="G48" s="5">
        <v>0</v>
      </c>
      <c r="H48" s="5">
        <v>34.782609999999998</v>
      </c>
      <c r="I48" s="5">
        <v>34.782609999999998</v>
      </c>
      <c r="J48" s="5">
        <v>34.782600000000002</v>
      </c>
      <c r="K48" s="5">
        <v>34.782609999999998</v>
      </c>
      <c r="L48" s="5">
        <v>0</v>
      </c>
      <c r="M48" s="5">
        <v>0</v>
      </c>
      <c r="N48" s="5">
        <v>9.7719999999990002</v>
      </c>
      <c r="O48" s="5">
        <v>0</v>
      </c>
      <c r="P48" s="5">
        <v>414.99998799942301</v>
      </c>
      <c r="Q48" s="6">
        <v>148.90243000000001</v>
      </c>
      <c r="R48" s="5">
        <v>-266.09755799942297</v>
      </c>
      <c r="S48" s="7">
        <v>0.35880104652</v>
      </c>
    </row>
    <row r="49" spans="1:19" hidden="1" x14ac:dyDescent="0.2">
      <c r="A49" s="16" t="s">
        <v>67</v>
      </c>
      <c r="B49" s="3">
        <v>1761.72531214528</v>
      </c>
      <c r="C49" s="4">
        <v>146.810442678773</v>
      </c>
      <c r="D49" s="5">
        <v>0</v>
      </c>
      <c r="E49" s="5">
        <v>0</v>
      </c>
      <c r="F49" s="5">
        <v>999.99860000000001</v>
      </c>
      <c r="G49" s="5">
        <v>1999.9972</v>
      </c>
      <c r="H49" s="5">
        <v>1999.9972499999999</v>
      </c>
      <c r="I49" s="5">
        <v>1499.9979599999999</v>
      </c>
      <c r="J49" s="5">
        <v>0</v>
      </c>
      <c r="K49" s="5">
        <v>1499.9979599999999</v>
      </c>
      <c r="L49" s="5">
        <v>2010.07953</v>
      </c>
      <c r="M49" s="5">
        <v>3020.1604200000002</v>
      </c>
      <c r="N49" s="5">
        <v>2010.07953</v>
      </c>
      <c r="O49" s="5">
        <v>2164.6815700000002</v>
      </c>
      <c r="P49" s="5">
        <v>1761.72531214528</v>
      </c>
      <c r="Q49" s="6">
        <v>17204.990020000001</v>
      </c>
      <c r="R49" s="5">
        <v>15443.2647078547</v>
      </c>
      <c r="S49" s="7">
        <v>9.7659890003219996</v>
      </c>
    </row>
    <row r="50" spans="1:19" hidden="1" x14ac:dyDescent="0.2">
      <c r="A50" s="16" t="s">
        <v>68</v>
      </c>
      <c r="B50" s="3">
        <v>10.999999653526</v>
      </c>
      <c r="C50" s="4">
        <v>0.91666663779299995</v>
      </c>
      <c r="D50" s="5">
        <v>0</v>
      </c>
      <c r="E50" s="5">
        <v>0</v>
      </c>
      <c r="F50" s="5">
        <v>0</v>
      </c>
      <c r="G50" s="5">
        <v>0.94899999999999995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0.96899999999999997</v>
      </c>
      <c r="P50" s="5">
        <v>10.999999653526</v>
      </c>
      <c r="Q50" s="6">
        <v>1.9179999999999999</v>
      </c>
      <c r="R50" s="5">
        <v>-9.0819996535259992</v>
      </c>
      <c r="S50" s="7">
        <v>0.174363641855</v>
      </c>
    </row>
    <row r="51" spans="1:19" hidden="1" x14ac:dyDescent="0.2">
      <c r="A51" s="16" t="s">
        <v>69</v>
      </c>
      <c r="B51" s="3">
        <v>18094.495214967701</v>
      </c>
      <c r="C51" s="4">
        <v>1507.87460124731</v>
      </c>
      <c r="D51" s="5">
        <v>957.52643999999998</v>
      </c>
      <c r="E51" s="5">
        <v>1734.7147</v>
      </c>
      <c r="F51" s="5">
        <v>2333.7424599999999</v>
      </c>
      <c r="G51" s="5">
        <v>1755.50973</v>
      </c>
      <c r="H51" s="5">
        <v>1429.50908</v>
      </c>
      <c r="I51" s="5">
        <v>2220.38121</v>
      </c>
      <c r="J51" s="5">
        <v>1454.94488</v>
      </c>
      <c r="K51" s="5">
        <v>1433.5946899999999</v>
      </c>
      <c r="L51" s="5">
        <v>2381.3259800000001</v>
      </c>
      <c r="M51" s="5">
        <v>1554.0861199999999</v>
      </c>
      <c r="N51" s="5">
        <v>2098.78946</v>
      </c>
      <c r="O51" s="5">
        <v>2156.2943599999999</v>
      </c>
      <c r="P51" s="5">
        <v>18094.495214967701</v>
      </c>
      <c r="Q51" s="6">
        <v>21510.419109999999</v>
      </c>
      <c r="R51" s="5">
        <v>3415.9238950322701</v>
      </c>
      <c r="S51" s="7">
        <v>1.1887824918259999</v>
      </c>
    </row>
    <row r="52" spans="1:19" hidden="1" x14ac:dyDescent="0.2">
      <c r="A52" s="16" t="s">
        <v>70</v>
      </c>
      <c r="B52" s="3">
        <v>0</v>
      </c>
      <c r="C52" s="4">
        <v>0</v>
      </c>
      <c r="D52" s="5">
        <v>0</v>
      </c>
      <c r="E52" s="5">
        <v>59.8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556.16</v>
      </c>
      <c r="N52" s="5">
        <v>74.979999999998995</v>
      </c>
      <c r="O52" s="5">
        <v>59.8</v>
      </c>
      <c r="P52" s="5">
        <v>0</v>
      </c>
      <c r="Q52" s="6">
        <v>750.74</v>
      </c>
      <c r="R52" s="5">
        <v>750.74</v>
      </c>
      <c r="S52" s="17" t="s">
        <v>39</v>
      </c>
    </row>
    <row r="53" spans="1:19" hidden="1" x14ac:dyDescent="0.2">
      <c r="A53" s="16" t="s">
        <v>71</v>
      </c>
      <c r="B53" s="3">
        <v>168215.436765458</v>
      </c>
      <c r="C53" s="4">
        <v>14017.9530637882</v>
      </c>
      <c r="D53" s="5">
        <v>10767.63472</v>
      </c>
      <c r="E53" s="5">
        <v>11362.4449</v>
      </c>
      <c r="F53" s="5">
        <v>14061.63402</v>
      </c>
      <c r="G53" s="5">
        <v>15702.80882</v>
      </c>
      <c r="H53" s="5">
        <v>13677.897720000001</v>
      </c>
      <c r="I53" s="5">
        <v>15945.54819</v>
      </c>
      <c r="J53" s="5">
        <v>13587.730960000001</v>
      </c>
      <c r="K53" s="5">
        <v>10927.25376</v>
      </c>
      <c r="L53" s="5">
        <v>15280.173059999999</v>
      </c>
      <c r="M53" s="5">
        <v>14383.453</v>
      </c>
      <c r="N53" s="5">
        <v>15715.08675</v>
      </c>
      <c r="O53" s="5">
        <v>16686.271489999999</v>
      </c>
      <c r="P53" s="5">
        <v>168215.436765458</v>
      </c>
      <c r="Q53" s="6">
        <v>168097.93739000001</v>
      </c>
      <c r="R53" s="5">
        <v>-117.49937545805</v>
      </c>
      <c r="S53" s="7">
        <v>0.99930149469200003</v>
      </c>
    </row>
    <row r="54" spans="1:19" hidden="1" x14ac:dyDescent="0.2">
      <c r="A54" s="16" t="s">
        <v>72</v>
      </c>
      <c r="B54" s="3">
        <v>1213.9999882199099</v>
      </c>
      <c r="C54" s="4">
        <v>101.166665684992</v>
      </c>
      <c r="D54" s="5">
        <v>61.372399999999999</v>
      </c>
      <c r="E54" s="5">
        <v>94.649019999999993</v>
      </c>
      <c r="F54" s="5">
        <v>68.191550000000007</v>
      </c>
      <c r="G54" s="5">
        <v>81.829859999999996</v>
      </c>
      <c r="H54" s="5">
        <v>59.372399999999999</v>
      </c>
      <c r="I54" s="5">
        <v>115.01076999999999</v>
      </c>
      <c r="J54" s="5">
        <v>83.83</v>
      </c>
      <c r="K54" s="5">
        <v>68.191500000000005</v>
      </c>
      <c r="L54" s="5">
        <v>154.31546</v>
      </c>
      <c r="M54" s="5">
        <v>145.49616</v>
      </c>
      <c r="N54" s="5">
        <v>76.518500000000003</v>
      </c>
      <c r="O54" s="5">
        <v>146.19653</v>
      </c>
      <c r="P54" s="5">
        <v>1213.9999882199099</v>
      </c>
      <c r="Q54" s="6">
        <v>1154.97415</v>
      </c>
      <c r="R54" s="5">
        <v>-59.025838219904998</v>
      </c>
      <c r="S54" s="7">
        <v>0.95137904547499996</v>
      </c>
    </row>
    <row r="55" spans="1:19" hidden="1" x14ac:dyDescent="0.2">
      <c r="A55" s="16" t="s">
        <v>73</v>
      </c>
      <c r="B55" s="3">
        <v>5281.1256314029897</v>
      </c>
      <c r="C55" s="4">
        <v>440.09380261691598</v>
      </c>
      <c r="D55" s="5">
        <v>305.91363999999999</v>
      </c>
      <c r="E55" s="5">
        <v>445.61345000000102</v>
      </c>
      <c r="F55" s="5">
        <v>380.08519000000001</v>
      </c>
      <c r="G55" s="5">
        <v>374.89974000000001</v>
      </c>
      <c r="H55" s="5">
        <v>542.69113000000004</v>
      </c>
      <c r="I55" s="5">
        <v>408.98181</v>
      </c>
      <c r="J55" s="5">
        <v>449.56952999999999</v>
      </c>
      <c r="K55" s="5">
        <v>412.37403999999998</v>
      </c>
      <c r="L55" s="5">
        <v>483.61117999999999</v>
      </c>
      <c r="M55" s="5">
        <v>738.51675</v>
      </c>
      <c r="N55" s="5">
        <v>570.2971</v>
      </c>
      <c r="O55" s="5">
        <v>526.21527000000003</v>
      </c>
      <c r="P55" s="5">
        <v>5281.1256314029897</v>
      </c>
      <c r="Q55" s="6">
        <v>5638.76883</v>
      </c>
      <c r="R55" s="5">
        <v>357.643198597013</v>
      </c>
      <c r="S55" s="7">
        <v>1.0677210169869999</v>
      </c>
    </row>
    <row r="56" spans="1:19" hidden="1" x14ac:dyDescent="0.2">
      <c r="A56" s="16" t="s">
        <v>74</v>
      </c>
      <c r="B56" s="3">
        <v>20200.155031521699</v>
      </c>
      <c r="C56" s="4">
        <v>1683.3462526268099</v>
      </c>
      <c r="D56" s="5">
        <v>1058.9030499999999</v>
      </c>
      <c r="E56" s="5">
        <v>1273.67227</v>
      </c>
      <c r="F56" s="5">
        <v>1341.4688699999999</v>
      </c>
      <c r="G56" s="5">
        <v>1438.7185400000001</v>
      </c>
      <c r="H56" s="5">
        <v>1544.2413300000001</v>
      </c>
      <c r="I56" s="5">
        <v>1472.2738300000001</v>
      </c>
      <c r="J56" s="5">
        <v>1342.8792000000001</v>
      </c>
      <c r="K56" s="5">
        <v>1411.55863</v>
      </c>
      <c r="L56" s="5">
        <v>1347.71967</v>
      </c>
      <c r="M56" s="5">
        <v>1755.8591699999999</v>
      </c>
      <c r="N56" s="5">
        <v>1646.17941</v>
      </c>
      <c r="O56" s="5">
        <v>1984.1449299999999</v>
      </c>
      <c r="P56" s="5">
        <v>20200.155031521699</v>
      </c>
      <c r="Q56" s="6">
        <v>17617.618900000001</v>
      </c>
      <c r="R56" s="5">
        <v>-2582.5361315216901</v>
      </c>
      <c r="S56" s="7">
        <v>0.872152657863</v>
      </c>
    </row>
    <row r="57" spans="1:19" hidden="1" x14ac:dyDescent="0.2">
      <c r="A57" s="16" t="s">
        <v>75</v>
      </c>
      <c r="B57" s="3">
        <v>118500.595656491</v>
      </c>
      <c r="C57" s="4">
        <v>9875.0496380409204</v>
      </c>
      <c r="D57" s="5">
        <v>8761.6591900000003</v>
      </c>
      <c r="E57" s="5">
        <v>7990.0762600000198</v>
      </c>
      <c r="F57" s="5">
        <v>8274.2580899999994</v>
      </c>
      <c r="G57" s="5">
        <v>10366.2845</v>
      </c>
      <c r="H57" s="5">
        <v>8682.0371599999999</v>
      </c>
      <c r="I57" s="5">
        <v>8853.1872000000003</v>
      </c>
      <c r="J57" s="5">
        <v>7957.5036099999897</v>
      </c>
      <c r="K57" s="5">
        <v>7910.9657900000002</v>
      </c>
      <c r="L57" s="5">
        <v>10446.905930000001</v>
      </c>
      <c r="M57" s="5">
        <v>9692.1004099999991</v>
      </c>
      <c r="N57" s="5">
        <v>9764.7680400000008</v>
      </c>
      <c r="O57" s="5">
        <v>10430.066989999999</v>
      </c>
      <c r="P57" s="5">
        <v>118500.595656491</v>
      </c>
      <c r="Q57" s="6">
        <v>109129.81316999999</v>
      </c>
      <c r="R57" s="5">
        <v>-9370.7824864910399</v>
      </c>
      <c r="S57" s="7">
        <v>0.92092206427599999</v>
      </c>
    </row>
    <row r="58" spans="1:19" hidden="1" x14ac:dyDescent="0.2">
      <c r="A58" s="16" t="s">
        <v>76</v>
      </c>
      <c r="B58" s="3">
        <v>9836.9997358298206</v>
      </c>
      <c r="C58" s="4">
        <v>819.74997798581796</v>
      </c>
      <c r="D58" s="5">
        <v>387.04545999999999</v>
      </c>
      <c r="E58" s="5">
        <v>3467.36123000001</v>
      </c>
      <c r="F58" s="5">
        <v>409.57107999999999</v>
      </c>
      <c r="G58" s="5">
        <v>1961.8136500000001</v>
      </c>
      <c r="H58" s="5">
        <v>1897.6132299999999</v>
      </c>
      <c r="I58" s="5">
        <v>2081.1477599999998</v>
      </c>
      <c r="J58" s="5">
        <v>175.06699</v>
      </c>
      <c r="K58" s="5">
        <v>1902.21126</v>
      </c>
      <c r="L58" s="5">
        <v>1260.3842299999999</v>
      </c>
      <c r="M58" s="5">
        <v>594.75108999999998</v>
      </c>
      <c r="N58" s="5">
        <v>1859.40362</v>
      </c>
      <c r="O58" s="5">
        <v>1213.55189</v>
      </c>
      <c r="P58" s="5">
        <v>9836.9997358298206</v>
      </c>
      <c r="Q58" s="6">
        <v>17209.921490000001</v>
      </c>
      <c r="R58" s="5">
        <v>7372.9217541701901</v>
      </c>
      <c r="S58" s="7">
        <v>1.749509195096</v>
      </c>
    </row>
    <row r="59" spans="1:19" hidden="1" x14ac:dyDescent="0.2">
      <c r="A59" s="16" t="s">
        <v>77</v>
      </c>
      <c r="B59" s="3">
        <v>6274.9998023527096</v>
      </c>
      <c r="C59" s="4">
        <v>522.91665019605898</v>
      </c>
      <c r="D59" s="5">
        <v>541.03421000000003</v>
      </c>
      <c r="E59" s="5">
        <v>892.99671000000205</v>
      </c>
      <c r="F59" s="5">
        <v>777.79993999999999</v>
      </c>
      <c r="G59" s="5">
        <v>641.55318</v>
      </c>
      <c r="H59" s="5">
        <v>235.06836999999999</v>
      </c>
      <c r="I59" s="5">
        <v>438.74558999999999</v>
      </c>
      <c r="J59" s="5">
        <v>672.19115999999997</v>
      </c>
      <c r="K59" s="5">
        <v>644.25356999999997</v>
      </c>
      <c r="L59" s="5">
        <v>435.31475</v>
      </c>
      <c r="M59" s="5">
        <v>421.27420999999998</v>
      </c>
      <c r="N59" s="5">
        <v>718.76697999999999</v>
      </c>
      <c r="O59" s="5">
        <v>1056.95964</v>
      </c>
      <c r="P59" s="5">
        <v>6274.9998023527096</v>
      </c>
      <c r="Q59" s="6">
        <v>7475.95831</v>
      </c>
      <c r="R59" s="5">
        <v>1200.9585076472899</v>
      </c>
      <c r="S59" s="7">
        <v>1.1913878160110001</v>
      </c>
    </row>
    <row r="60" spans="1:19" hidden="1" x14ac:dyDescent="0.2">
      <c r="A60" s="16" t="s">
        <v>78</v>
      </c>
      <c r="B60" s="3">
        <v>33347.4676857636</v>
      </c>
      <c r="C60" s="4">
        <v>2778.9556404803002</v>
      </c>
      <c r="D60" s="5">
        <v>2944.2003399999999</v>
      </c>
      <c r="E60" s="5">
        <v>2796.0507300000099</v>
      </c>
      <c r="F60" s="5">
        <v>2334.7186299999998</v>
      </c>
      <c r="G60" s="5">
        <v>2952.3685399999999</v>
      </c>
      <c r="H60" s="5">
        <v>2936.7532999999999</v>
      </c>
      <c r="I60" s="5">
        <v>2766.91273</v>
      </c>
      <c r="J60" s="5">
        <v>2697.0518299999999</v>
      </c>
      <c r="K60" s="5">
        <v>2850.9212400000001</v>
      </c>
      <c r="L60" s="5">
        <v>2826.8920600000001</v>
      </c>
      <c r="M60" s="5">
        <v>3310.97343</v>
      </c>
      <c r="N60" s="5">
        <v>2839.64122</v>
      </c>
      <c r="O60" s="5">
        <v>2848.9022599999998</v>
      </c>
      <c r="P60" s="5">
        <v>33347.4676857636</v>
      </c>
      <c r="Q60" s="6">
        <v>34105.386310000002</v>
      </c>
      <c r="R60" s="5">
        <v>757.918624236445</v>
      </c>
      <c r="S60" s="7">
        <v>1.0227279213930001</v>
      </c>
    </row>
    <row r="61" spans="1:19" hidden="1" x14ac:dyDescent="0.2">
      <c r="A61" s="16" t="s">
        <v>79</v>
      </c>
      <c r="B61" s="3">
        <v>10236.1258435249</v>
      </c>
      <c r="C61" s="4">
        <v>853.01048696040698</v>
      </c>
      <c r="D61" s="5">
        <v>643.95883000000003</v>
      </c>
      <c r="E61" s="5">
        <v>862.78527000000201</v>
      </c>
      <c r="F61" s="5">
        <v>780.62449000000004</v>
      </c>
      <c r="G61" s="5">
        <v>775.07064000000003</v>
      </c>
      <c r="H61" s="5">
        <v>864.66809999999998</v>
      </c>
      <c r="I61" s="5">
        <v>992.42719</v>
      </c>
      <c r="J61" s="5">
        <v>913.10400000000004</v>
      </c>
      <c r="K61" s="5">
        <v>722.51302999999996</v>
      </c>
      <c r="L61" s="5">
        <v>819.79849999999999</v>
      </c>
      <c r="M61" s="5">
        <v>726.57321000000002</v>
      </c>
      <c r="N61" s="5">
        <v>1010.01978</v>
      </c>
      <c r="O61" s="5">
        <v>1135.1637499999999</v>
      </c>
      <c r="P61" s="5">
        <v>10236.1258435249</v>
      </c>
      <c r="Q61" s="6">
        <v>10246.70679</v>
      </c>
      <c r="R61" s="5">
        <v>10.580946475117999</v>
      </c>
      <c r="S61" s="7">
        <v>1.0010336866339999</v>
      </c>
    </row>
    <row r="62" spans="1:19" hidden="1" x14ac:dyDescent="0.2">
      <c r="A62" s="16" t="s">
        <v>80</v>
      </c>
      <c r="B62" s="3">
        <v>4146.7417253438798</v>
      </c>
      <c r="C62" s="4">
        <v>345.561810445324</v>
      </c>
      <c r="D62" s="5">
        <v>353.29615000000001</v>
      </c>
      <c r="E62" s="5">
        <v>307.15613000000099</v>
      </c>
      <c r="F62" s="5">
        <v>267.94907999999998</v>
      </c>
      <c r="G62" s="5">
        <v>359.62338</v>
      </c>
      <c r="H62" s="5">
        <v>384.35699</v>
      </c>
      <c r="I62" s="5">
        <v>314.61793999999998</v>
      </c>
      <c r="J62" s="5">
        <v>247.68718999999999</v>
      </c>
      <c r="K62" s="5">
        <v>396.99612000000002</v>
      </c>
      <c r="L62" s="5">
        <v>332.79894000000002</v>
      </c>
      <c r="M62" s="5">
        <v>384.15541000000002</v>
      </c>
      <c r="N62" s="5">
        <v>499.08710000000002</v>
      </c>
      <c r="O62" s="5">
        <v>471.97379000000001</v>
      </c>
      <c r="P62" s="5">
        <v>4146.7417253438798</v>
      </c>
      <c r="Q62" s="6">
        <v>4319.6982200000002</v>
      </c>
      <c r="R62" s="5">
        <v>172.956494656118</v>
      </c>
      <c r="S62" s="7">
        <v>1.041709010618</v>
      </c>
    </row>
    <row r="63" spans="1:19" hidden="1" x14ac:dyDescent="0.2">
      <c r="A63" s="16" t="s">
        <v>81</v>
      </c>
      <c r="B63" s="3">
        <v>158.999995180871</v>
      </c>
      <c r="C63" s="4">
        <v>13.249999598404999</v>
      </c>
      <c r="D63" s="5">
        <v>7.5762</v>
      </c>
      <c r="E63" s="5">
        <v>15.1524</v>
      </c>
      <c r="F63" s="5">
        <v>15.1524</v>
      </c>
      <c r="G63" s="5">
        <v>15.1524</v>
      </c>
      <c r="H63" s="5">
        <v>15.1524</v>
      </c>
      <c r="I63" s="5">
        <v>15.1524</v>
      </c>
      <c r="J63" s="5">
        <v>30.229939999999999</v>
      </c>
      <c r="K63" s="5">
        <v>15.1524</v>
      </c>
      <c r="L63" s="5">
        <v>22.7286</v>
      </c>
      <c r="M63" s="5">
        <v>22.7286</v>
      </c>
      <c r="N63" s="5">
        <v>30.3048</v>
      </c>
      <c r="O63" s="5">
        <v>26.402850000000001</v>
      </c>
      <c r="P63" s="5">
        <v>158.999995180871</v>
      </c>
      <c r="Q63" s="6">
        <v>230.88539</v>
      </c>
      <c r="R63" s="5">
        <v>71.885394819129004</v>
      </c>
      <c r="S63" s="7">
        <v>1.4521094150810001</v>
      </c>
    </row>
    <row r="64" spans="1:19" hidden="1" x14ac:dyDescent="0.2">
      <c r="A64" s="16" t="s">
        <v>82</v>
      </c>
      <c r="B64" s="3">
        <v>6760.2786456272497</v>
      </c>
      <c r="C64" s="4">
        <v>563.35655380227104</v>
      </c>
      <c r="D64" s="5">
        <v>509.79491999999902</v>
      </c>
      <c r="E64" s="5">
        <v>497.01458000000099</v>
      </c>
      <c r="F64" s="5">
        <v>591.83614</v>
      </c>
      <c r="G64" s="5">
        <v>575.63412000000005</v>
      </c>
      <c r="H64" s="5">
        <v>564.91456000000005</v>
      </c>
      <c r="I64" s="5">
        <v>571.35483999999997</v>
      </c>
      <c r="J64" s="5">
        <v>607.58069999999998</v>
      </c>
      <c r="K64" s="5">
        <v>560.93560000000002</v>
      </c>
      <c r="L64" s="5">
        <v>582.93272999999999</v>
      </c>
      <c r="M64" s="5">
        <v>645.44090000000006</v>
      </c>
      <c r="N64" s="5">
        <v>686.879089999999</v>
      </c>
      <c r="O64" s="5">
        <v>721.45569</v>
      </c>
      <c r="P64" s="5">
        <v>6760.2786456272497</v>
      </c>
      <c r="Q64" s="6">
        <v>7115.77387</v>
      </c>
      <c r="R64" s="5">
        <v>355.49522437275101</v>
      </c>
      <c r="S64" s="7">
        <v>1.0525858833640001</v>
      </c>
    </row>
    <row r="65" spans="1:19" hidden="1" x14ac:dyDescent="0.2">
      <c r="A65" s="16" t="s">
        <v>83</v>
      </c>
      <c r="B65" s="3">
        <v>495.999984377202</v>
      </c>
      <c r="C65" s="4">
        <v>41.333332031433002</v>
      </c>
      <c r="D65" s="5">
        <v>0</v>
      </c>
      <c r="E65" s="5">
        <v>16.033000000000001</v>
      </c>
      <c r="F65" s="5">
        <v>0</v>
      </c>
      <c r="G65" s="5">
        <v>0</v>
      </c>
      <c r="H65" s="5">
        <v>0</v>
      </c>
      <c r="I65" s="5">
        <v>16.033000000000001</v>
      </c>
      <c r="J65" s="5">
        <v>0</v>
      </c>
      <c r="K65" s="5">
        <v>101.029</v>
      </c>
      <c r="L65" s="5">
        <v>80.165000000000006</v>
      </c>
      <c r="M65" s="5">
        <v>48.098990000000001</v>
      </c>
      <c r="N65" s="5">
        <v>48.098999999999997</v>
      </c>
      <c r="O65" s="5">
        <v>184.16739999999999</v>
      </c>
      <c r="P65" s="5">
        <v>495.999984377202</v>
      </c>
      <c r="Q65" s="6">
        <v>493.62538999999998</v>
      </c>
      <c r="R65" s="5">
        <v>-2.3745943772009999</v>
      </c>
      <c r="S65" s="7">
        <v>0.99521251118499998</v>
      </c>
    </row>
    <row r="66" spans="1:19" hidden="1" x14ac:dyDescent="0.2">
      <c r="A66" s="16" t="s">
        <v>84</v>
      </c>
      <c r="B66" s="3">
        <v>277.99999190512301</v>
      </c>
      <c r="C66" s="4">
        <v>23.166665992093002</v>
      </c>
      <c r="D66" s="5">
        <v>87.973500000000001</v>
      </c>
      <c r="E66" s="5">
        <v>0</v>
      </c>
      <c r="F66" s="5">
        <v>338.2466</v>
      </c>
      <c r="G66" s="5">
        <v>0</v>
      </c>
      <c r="H66" s="5">
        <v>58.629399999999997</v>
      </c>
      <c r="I66" s="5">
        <v>0</v>
      </c>
      <c r="J66" s="5">
        <v>49.609490000000001</v>
      </c>
      <c r="K66" s="5">
        <v>0</v>
      </c>
      <c r="L66" s="5">
        <v>63.31588</v>
      </c>
      <c r="M66" s="5">
        <v>216.47784999999999</v>
      </c>
      <c r="N66" s="5">
        <v>0</v>
      </c>
      <c r="O66" s="5">
        <v>4.5099600000000004</v>
      </c>
      <c r="P66" s="5">
        <v>277.99999190512301</v>
      </c>
      <c r="Q66" s="6">
        <v>818.76268000000005</v>
      </c>
      <c r="R66" s="5">
        <v>540.76268809487703</v>
      </c>
      <c r="S66" s="7">
        <v>2.9451895821609999</v>
      </c>
    </row>
    <row r="67" spans="1:19" hidden="1" x14ac:dyDescent="0.2">
      <c r="A67" s="16" t="s">
        <v>85</v>
      </c>
      <c r="B67" s="3">
        <v>20760.411195284702</v>
      </c>
      <c r="C67" s="4">
        <v>1730.03426627372</v>
      </c>
      <c r="D67" s="5">
        <v>2389.9846699999998</v>
      </c>
      <c r="E67" s="5">
        <v>2083.1482900000001</v>
      </c>
      <c r="F67" s="5">
        <v>1263.5871299999999</v>
      </c>
      <c r="G67" s="5">
        <v>1792.00452</v>
      </c>
      <c r="H67" s="5">
        <v>2030.58152</v>
      </c>
      <c r="I67" s="5">
        <v>1472.2477200000001</v>
      </c>
      <c r="J67" s="5">
        <v>1685.62176</v>
      </c>
      <c r="K67" s="5">
        <v>1596.1091799999999</v>
      </c>
      <c r="L67" s="5">
        <v>2502.3155700000002</v>
      </c>
      <c r="M67" s="5">
        <v>2480.4322999999999</v>
      </c>
      <c r="N67" s="5">
        <v>2112.1199700000002</v>
      </c>
      <c r="O67" s="5">
        <v>2488.5993600000002</v>
      </c>
      <c r="P67" s="5">
        <v>20760.411195284702</v>
      </c>
      <c r="Q67" s="6">
        <v>23896.751990000001</v>
      </c>
      <c r="R67" s="5">
        <v>3136.34079471531</v>
      </c>
      <c r="S67" s="7">
        <v>1.1510731538600001</v>
      </c>
    </row>
    <row r="68" spans="1:19" hidden="1" x14ac:dyDescent="0.2">
      <c r="A68" s="16" t="s">
        <v>86</v>
      </c>
      <c r="B68" s="3">
        <v>20859.999397703301</v>
      </c>
      <c r="C68" s="4">
        <v>1738.33328314194</v>
      </c>
      <c r="D68" s="5">
        <v>1183.0841600000001</v>
      </c>
      <c r="E68" s="5">
        <v>1410.72567</v>
      </c>
      <c r="F68" s="5">
        <v>3475.4582700000001</v>
      </c>
      <c r="G68" s="5">
        <v>976.44939999999997</v>
      </c>
      <c r="H68" s="5">
        <v>1742.2670800000001</v>
      </c>
      <c r="I68" s="5">
        <v>2202.0956900000001</v>
      </c>
      <c r="J68" s="5">
        <v>1798.6786099999999</v>
      </c>
      <c r="K68" s="5">
        <v>1451.12193</v>
      </c>
      <c r="L68" s="5">
        <v>1820.5515399999999</v>
      </c>
      <c r="M68" s="5">
        <v>4853.5367100000003</v>
      </c>
      <c r="N68" s="5">
        <v>3775.7417099999998</v>
      </c>
      <c r="O68" s="5">
        <v>1953.1968300000001</v>
      </c>
      <c r="P68" s="5">
        <v>20859.999397703301</v>
      </c>
      <c r="Q68" s="6">
        <v>26642.907599999999</v>
      </c>
      <c r="R68" s="5">
        <v>5782.9082022966604</v>
      </c>
      <c r="S68" s="7">
        <v>1.277224754039</v>
      </c>
    </row>
    <row r="69" spans="1:19" hidden="1" x14ac:dyDescent="0.2">
      <c r="A69" s="16" t="s">
        <v>87</v>
      </c>
      <c r="B69" s="3">
        <v>4999.9998687810903</v>
      </c>
      <c r="C69" s="4">
        <v>416.666655731758</v>
      </c>
      <c r="D69" s="5">
        <v>438.23450000000003</v>
      </c>
      <c r="E69" s="5">
        <v>612.34195000000102</v>
      </c>
      <c r="F69" s="5">
        <v>850.22367999999994</v>
      </c>
      <c r="G69" s="5">
        <v>939.47424999999998</v>
      </c>
      <c r="H69" s="5">
        <v>945.49400000000003</v>
      </c>
      <c r="I69" s="5">
        <v>675.36149999999998</v>
      </c>
      <c r="J69" s="5">
        <v>402.80900000000003</v>
      </c>
      <c r="K69" s="5">
        <v>868.17499999999995</v>
      </c>
      <c r="L69" s="5">
        <v>868.08425</v>
      </c>
      <c r="M69" s="5">
        <v>699.65224999999998</v>
      </c>
      <c r="N69" s="5">
        <v>611.23110999999903</v>
      </c>
      <c r="O69" s="5">
        <v>1048.25325</v>
      </c>
      <c r="P69" s="5">
        <v>4999.9998687810903</v>
      </c>
      <c r="Q69" s="6">
        <v>8959.3347400000002</v>
      </c>
      <c r="R69" s="5">
        <v>3959.3348712189099</v>
      </c>
      <c r="S69" s="7">
        <v>1.7918669950249999</v>
      </c>
    </row>
    <row r="70" spans="1:19" hidden="1" x14ac:dyDescent="0.2">
      <c r="A70" s="16" t="s">
        <v>88</v>
      </c>
      <c r="B70" s="3">
        <v>7874.9578412698302</v>
      </c>
      <c r="C70" s="4">
        <v>656.24648677248604</v>
      </c>
      <c r="D70" s="5">
        <v>1672.87139</v>
      </c>
      <c r="E70" s="5">
        <v>1901.8338000000001</v>
      </c>
      <c r="F70" s="5">
        <v>398.62637000000001</v>
      </c>
      <c r="G70" s="5">
        <v>1156.91607</v>
      </c>
      <c r="H70" s="5">
        <v>1246.81512</v>
      </c>
      <c r="I70" s="5">
        <v>864.13864999999998</v>
      </c>
      <c r="J70" s="5">
        <v>1439.37069</v>
      </c>
      <c r="K70" s="5">
        <v>961.97954000000004</v>
      </c>
      <c r="L70" s="5">
        <v>935.15804000000003</v>
      </c>
      <c r="M70" s="5">
        <v>1024.2143100000001</v>
      </c>
      <c r="N70" s="5">
        <v>1327.6602800000001</v>
      </c>
      <c r="O70" s="5">
        <v>1505.3736200000001</v>
      </c>
      <c r="P70" s="5">
        <v>7874.9578412698302</v>
      </c>
      <c r="Q70" s="6">
        <v>14434.95788</v>
      </c>
      <c r="R70" s="5">
        <v>6560.0000387301698</v>
      </c>
      <c r="S70" s="7">
        <v>1.833020337499</v>
      </c>
    </row>
    <row r="71" spans="1:19" hidden="1" x14ac:dyDescent="0.2">
      <c r="A71" s="16" t="s">
        <v>89</v>
      </c>
      <c r="B71" s="3">
        <v>1999.6144999999999</v>
      </c>
      <c r="C71" s="4">
        <v>166.63454166666699</v>
      </c>
      <c r="D71" s="5">
        <v>338.38</v>
      </c>
      <c r="E71" s="5">
        <v>643.67989000000205</v>
      </c>
      <c r="F71" s="5">
        <v>529.16381000000001</v>
      </c>
      <c r="G71" s="5">
        <v>495.42239999999998</v>
      </c>
      <c r="H71" s="5">
        <v>457.16883999999999</v>
      </c>
      <c r="I71" s="5">
        <v>431.97</v>
      </c>
      <c r="J71" s="5">
        <v>417.57100000000003</v>
      </c>
      <c r="K71" s="5">
        <v>577.42409999999995</v>
      </c>
      <c r="L71" s="5">
        <v>334.77674999999999</v>
      </c>
      <c r="M71" s="5">
        <v>566.62485000000004</v>
      </c>
      <c r="N71" s="5">
        <v>429.834</v>
      </c>
      <c r="O71" s="5">
        <v>629.28468999999996</v>
      </c>
      <c r="P71" s="5">
        <v>1999.6144999999999</v>
      </c>
      <c r="Q71" s="6">
        <v>5851.30033</v>
      </c>
      <c r="R71" s="5">
        <v>3851.6858299999999</v>
      </c>
      <c r="S71" s="7">
        <v>2.9262141927849998</v>
      </c>
    </row>
    <row r="72" spans="1:19" hidden="1" x14ac:dyDescent="0.2">
      <c r="A72" s="16" t="s">
        <v>90</v>
      </c>
      <c r="B72" s="3">
        <v>17157.999460446499</v>
      </c>
      <c r="C72" s="4">
        <v>1429.83328837054</v>
      </c>
      <c r="D72" s="5">
        <v>813.17011000000002</v>
      </c>
      <c r="E72" s="5">
        <v>1370.96632</v>
      </c>
      <c r="F72" s="5">
        <v>1543.46408</v>
      </c>
      <c r="G72" s="5">
        <v>1403.3258499999999</v>
      </c>
      <c r="H72" s="5">
        <v>1767.9846600000001</v>
      </c>
      <c r="I72" s="5">
        <v>2281.4112399999999</v>
      </c>
      <c r="J72" s="5">
        <v>1533.0943600000001</v>
      </c>
      <c r="K72" s="5">
        <v>967.61149</v>
      </c>
      <c r="L72" s="5">
        <v>2401.4182099999998</v>
      </c>
      <c r="M72" s="5">
        <v>1687.21531</v>
      </c>
      <c r="N72" s="5">
        <v>945.05389999999898</v>
      </c>
      <c r="O72" s="5">
        <v>2958.1910600000001</v>
      </c>
      <c r="P72" s="5">
        <v>17157.999460446499</v>
      </c>
      <c r="Q72" s="6">
        <v>19672.906589999999</v>
      </c>
      <c r="R72" s="5">
        <v>2514.90712955349</v>
      </c>
      <c r="S72" s="7">
        <v>1.1465734472919999</v>
      </c>
    </row>
    <row r="73" spans="1:19" hidden="1" x14ac:dyDescent="0.2">
      <c r="A73" s="16" t="s">
        <v>91</v>
      </c>
      <c r="B73" s="3">
        <v>7499.9998031401401</v>
      </c>
      <c r="C73" s="4">
        <v>624.99998359501205</v>
      </c>
      <c r="D73" s="5">
        <v>1174.49009</v>
      </c>
      <c r="E73" s="5">
        <v>370.91632000000101</v>
      </c>
      <c r="F73" s="5">
        <v>601.93415000000005</v>
      </c>
      <c r="G73" s="5">
        <v>843.92773999999997</v>
      </c>
      <c r="H73" s="5">
        <v>674.45084999999995</v>
      </c>
      <c r="I73" s="5">
        <v>675.95045000000005</v>
      </c>
      <c r="J73" s="5">
        <v>715.95550000000003</v>
      </c>
      <c r="K73" s="5">
        <v>660.44385</v>
      </c>
      <c r="L73" s="5">
        <v>633.95590000000004</v>
      </c>
      <c r="M73" s="5">
        <v>652.95344999999998</v>
      </c>
      <c r="N73" s="5">
        <v>760.44669999999996</v>
      </c>
      <c r="O73" s="5">
        <v>688.45401000000004</v>
      </c>
      <c r="P73" s="5">
        <v>7499.9998031401401</v>
      </c>
      <c r="Q73" s="6">
        <v>8453.8790100000006</v>
      </c>
      <c r="R73" s="5">
        <v>953.87920685985796</v>
      </c>
      <c r="S73" s="7">
        <v>1.127183897586</v>
      </c>
    </row>
    <row r="74" spans="1:19" hidden="1" x14ac:dyDescent="0.2">
      <c r="A74" s="16" t="s">
        <v>92</v>
      </c>
      <c r="B74" s="3">
        <v>19499.999488164402</v>
      </c>
      <c r="C74" s="4">
        <v>1624.99995734703</v>
      </c>
      <c r="D74" s="5">
        <v>1546.22399</v>
      </c>
      <c r="E74" s="5">
        <v>1355.48064</v>
      </c>
      <c r="F74" s="5">
        <v>740.06133999999997</v>
      </c>
      <c r="G74" s="5">
        <v>2152.91455</v>
      </c>
      <c r="H74" s="5">
        <v>1169.55495</v>
      </c>
      <c r="I74" s="5">
        <v>1243.65895</v>
      </c>
      <c r="J74" s="5">
        <v>1866.35997</v>
      </c>
      <c r="K74" s="5">
        <v>827.81695999999999</v>
      </c>
      <c r="L74" s="5">
        <v>1593.9099900000001</v>
      </c>
      <c r="M74" s="5">
        <v>1394.02397</v>
      </c>
      <c r="N74" s="5">
        <v>1935.3601699999999</v>
      </c>
      <c r="O74" s="5">
        <v>2001.30458</v>
      </c>
      <c r="P74" s="5">
        <v>19499.999488164402</v>
      </c>
      <c r="Q74" s="6">
        <v>17826.67006</v>
      </c>
      <c r="R74" s="5">
        <v>-1673.32942816436</v>
      </c>
      <c r="S74" s="7">
        <v>0.91418823220000001</v>
      </c>
    </row>
    <row r="75" spans="1:19" hidden="1" x14ac:dyDescent="0.2">
      <c r="A75" s="16" t="s">
        <v>93</v>
      </c>
      <c r="B75" s="3">
        <v>1299.9999658566301</v>
      </c>
      <c r="C75" s="4">
        <v>108.333330488052</v>
      </c>
      <c r="D75" s="5">
        <v>0</v>
      </c>
      <c r="E75" s="5">
        <v>0</v>
      </c>
      <c r="F75" s="5">
        <v>0</v>
      </c>
      <c r="G75" s="5">
        <v>259.61401000000001</v>
      </c>
      <c r="H75" s="5">
        <v>43.268999999999998</v>
      </c>
      <c r="I75" s="5">
        <v>0</v>
      </c>
      <c r="J75" s="5">
        <v>43.268999999999998</v>
      </c>
      <c r="K75" s="5">
        <v>43.268999999999998</v>
      </c>
      <c r="L75" s="5">
        <v>216.345</v>
      </c>
      <c r="M75" s="5">
        <v>173.07601</v>
      </c>
      <c r="N75" s="5">
        <v>86.537999999999002</v>
      </c>
      <c r="O75" s="5">
        <v>86.53801</v>
      </c>
      <c r="P75" s="5">
        <v>1299.9999658566301</v>
      </c>
      <c r="Q75" s="6">
        <v>951.91803000000004</v>
      </c>
      <c r="R75" s="5">
        <v>-348.08193585662599</v>
      </c>
      <c r="S75" s="7">
        <v>0.73224465769299996</v>
      </c>
    </row>
    <row r="76" spans="1:19" hidden="1" x14ac:dyDescent="0.2">
      <c r="A76" s="16" t="s">
        <v>94</v>
      </c>
      <c r="B76" s="3">
        <v>0</v>
      </c>
      <c r="C76" s="4">
        <v>0</v>
      </c>
      <c r="D76" s="5">
        <v>326.63377000000003</v>
      </c>
      <c r="E76" s="5">
        <v>462.229950000001</v>
      </c>
      <c r="F76" s="5">
        <v>475.27050000000003</v>
      </c>
      <c r="G76" s="5">
        <v>676.50616000000002</v>
      </c>
      <c r="H76" s="5">
        <v>403.94024000000002</v>
      </c>
      <c r="I76" s="5">
        <v>513.45797000000005</v>
      </c>
      <c r="J76" s="5">
        <v>69.578280000000007</v>
      </c>
      <c r="K76" s="5">
        <v>347.77915000000002</v>
      </c>
      <c r="L76" s="5">
        <v>417.82996000000003</v>
      </c>
      <c r="M76" s="5">
        <v>393.25092999999998</v>
      </c>
      <c r="N76" s="5">
        <v>474.74376999999998</v>
      </c>
      <c r="O76" s="5">
        <v>482.98450000000003</v>
      </c>
      <c r="P76" s="5">
        <v>0</v>
      </c>
      <c r="Q76" s="6">
        <v>5044.2051799999999</v>
      </c>
      <c r="R76" s="5">
        <v>5044.2051799999999</v>
      </c>
      <c r="S76" s="17" t="s">
        <v>39</v>
      </c>
    </row>
    <row r="77" spans="1:19" hidden="1" x14ac:dyDescent="0.2">
      <c r="A77" s="16" t="s">
        <v>95</v>
      </c>
      <c r="B77" s="3">
        <v>16094.811033576299</v>
      </c>
      <c r="C77" s="4">
        <v>1341.23425279803</v>
      </c>
      <c r="D77" s="5">
        <v>903.82623000000001</v>
      </c>
      <c r="E77" s="5">
        <v>1024.10933</v>
      </c>
      <c r="F77" s="5">
        <v>1401.6755900000001</v>
      </c>
      <c r="G77" s="5">
        <v>1483.77568</v>
      </c>
      <c r="H77" s="5">
        <v>1513.1460099999999</v>
      </c>
      <c r="I77" s="5">
        <v>1152.6984500000001</v>
      </c>
      <c r="J77" s="5">
        <v>1207.09087</v>
      </c>
      <c r="K77" s="5">
        <v>1378.64435</v>
      </c>
      <c r="L77" s="5">
        <v>1360.45643</v>
      </c>
      <c r="M77" s="5">
        <v>1637.9146900000001</v>
      </c>
      <c r="N77" s="5">
        <v>1673.3399300000001</v>
      </c>
      <c r="O77" s="5">
        <v>1274.5968</v>
      </c>
      <c r="P77" s="5">
        <v>16094.811033576299</v>
      </c>
      <c r="Q77" s="6">
        <v>16011.274359999999</v>
      </c>
      <c r="R77" s="5">
        <v>-83.536673576338003</v>
      </c>
      <c r="S77" s="7">
        <v>0.99480971392499995</v>
      </c>
    </row>
    <row r="78" spans="1:19" hidden="1" x14ac:dyDescent="0.2">
      <c r="A78" s="16" t="s">
        <v>96</v>
      </c>
      <c r="B78" s="3">
        <v>0</v>
      </c>
      <c r="C78" s="4">
        <v>0</v>
      </c>
      <c r="D78" s="5">
        <v>0</v>
      </c>
      <c r="E78" s="5">
        <v>99.323899999999995</v>
      </c>
      <c r="F78" s="5">
        <v>-99.323899999999995</v>
      </c>
      <c r="G78" s="5">
        <v>0</v>
      </c>
      <c r="H78" s="5">
        <v>0</v>
      </c>
      <c r="I78" s="5">
        <v>0</v>
      </c>
      <c r="J78" s="5">
        <v>645.82343000000003</v>
      </c>
      <c r="K78" s="5">
        <v>0</v>
      </c>
      <c r="L78" s="5">
        <v>0</v>
      </c>
      <c r="M78" s="5">
        <v>1049.3492200000001</v>
      </c>
      <c r="N78" s="5">
        <v>641.08542999999997</v>
      </c>
      <c r="O78" s="5">
        <v>119.08905</v>
      </c>
      <c r="P78" s="5">
        <v>0</v>
      </c>
      <c r="Q78" s="6">
        <v>2455.3471300000001</v>
      </c>
      <c r="R78" s="5">
        <v>2455.3471300000001</v>
      </c>
      <c r="S78" s="17" t="s">
        <v>25</v>
      </c>
    </row>
    <row r="79" spans="1:19" hidden="1" x14ac:dyDescent="0.2">
      <c r="A79" s="16" t="s">
        <v>97</v>
      </c>
      <c r="B79" s="3">
        <v>0</v>
      </c>
      <c r="C79" s="4">
        <v>0</v>
      </c>
      <c r="D79" s="5">
        <v>0</v>
      </c>
      <c r="E79" s="5">
        <v>0</v>
      </c>
      <c r="F79" s="5">
        <v>377.62565999999998</v>
      </c>
      <c r="G79" s="5">
        <v>44.978729999999999</v>
      </c>
      <c r="H79" s="5">
        <v>228.03856999999999</v>
      </c>
      <c r="I79" s="5">
        <v>51.336759999999998</v>
      </c>
      <c r="J79" s="5">
        <v>416.97953000000001</v>
      </c>
      <c r="K79" s="5">
        <v>188.6413</v>
      </c>
      <c r="L79" s="5">
        <v>305.32583</v>
      </c>
      <c r="M79" s="5">
        <v>267.58819</v>
      </c>
      <c r="N79" s="5">
        <v>168.17150000000001</v>
      </c>
      <c r="O79" s="5">
        <v>276.52654000000001</v>
      </c>
      <c r="P79" s="5">
        <v>0</v>
      </c>
      <c r="Q79" s="6">
        <v>2325.21261</v>
      </c>
      <c r="R79" s="5">
        <v>2325.21261</v>
      </c>
      <c r="S79" s="17" t="s">
        <v>25</v>
      </c>
    </row>
    <row r="80" spans="1:19" hidden="1" x14ac:dyDescent="0.2">
      <c r="A80" s="16" t="s">
        <v>98</v>
      </c>
      <c r="B80" s="3">
        <v>0</v>
      </c>
      <c r="C80" s="4">
        <v>0</v>
      </c>
      <c r="D80" s="5">
        <v>0</v>
      </c>
      <c r="E80" s="5">
        <v>0</v>
      </c>
      <c r="F80" s="5">
        <v>0</v>
      </c>
      <c r="G80" s="5">
        <v>0</v>
      </c>
      <c r="H80" s="5">
        <v>367.05108999999999</v>
      </c>
      <c r="I80" s="5">
        <v>91.762770000000003</v>
      </c>
      <c r="J80" s="5">
        <v>128.46788000000001</v>
      </c>
      <c r="K80" s="5">
        <v>55.057659999999998</v>
      </c>
      <c r="L80" s="5">
        <v>0</v>
      </c>
      <c r="M80" s="5">
        <v>91.762770000000003</v>
      </c>
      <c r="N80" s="5">
        <v>0</v>
      </c>
      <c r="O80" s="5">
        <v>110.11532</v>
      </c>
      <c r="P80" s="5">
        <v>0</v>
      </c>
      <c r="Q80" s="6">
        <v>844.21749</v>
      </c>
      <c r="R80" s="5">
        <v>844.21749</v>
      </c>
      <c r="S80" s="17" t="s">
        <v>25</v>
      </c>
    </row>
    <row r="81" spans="1:19" hidden="1" x14ac:dyDescent="0.2">
      <c r="A81" s="16" t="s">
        <v>99</v>
      </c>
      <c r="B81" s="3">
        <v>0</v>
      </c>
      <c r="C81" s="4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14.574999999999999</v>
      </c>
      <c r="N81" s="5">
        <v>0</v>
      </c>
      <c r="O81" s="5">
        <v>0</v>
      </c>
      <c r="P81" s="5">
        <v>0</v>
      </c>
      <c r="Q81" s="6">
        <v>14.574999999999999</v>
      </c>
      <c r="R81" s="5">
        <v>14.574999999999999</v>
      </c>
      <c r="S81" s="17" t="s">
        <v>25</v>
      </c>
    </row>
    <row r="82" spans="1:19" hidden="1" x14ac:dyDescent="0.2">
      <c r="A82" s="16" t="s">
        <v>100</v>
      </c>
      <c r="B82" s="3">
        <v>4523.7996901837396</v>
      </c>
      <c r="C82" s="4">
        <v>376.98330751531103</v>
      </c>
      <c r="D82" s="5">
        <v>254.07601</v>
      </c>
      <c r="E82" s="5">
        <v>243.92608000000101</v>
      </c>
      <c r="F82" s="5">
        <v>432.58593000000002</v>
      </c>
      <c r="G82" s="5">
        <v>358.57452000000001</v>
      </c>
      <c r="H82" s="5">
        <v>231.76823999999999</v>
      </c>
      <c r="I82" s="5">
        <v>344.02949000000001</v>
      </c>
      <c r="J82" s="5">
        <v>249.06345999999999</v>
      </c>
      <c r="K82" s="5">
        <v>225.44935000000001</v>
      </c>
      <c r="L82" s="5">
        <v>485.35592000000003</v>
      </c>
      <c r="M82" s="5">
        <v>353.40016000000003</v>
      </c>
      <c r="N82" s="5">
        <v>303.33483000000001</v>
      </c>
      <c r="O82" s="5">
        <v>639.12348999999995</v>
      </c>
      <c r="P82" s="5">
        <v>4523.7996901837396</v>
      </c>
      <c r="Q82" s="6">
        <v>4120.6874799999996</v>
      </c>
      <c r="R82" s="5">
        <v>-403.11221018373499</v>
      </c>
      <c r="S82" s="7">
        <v>0.91089079141600005</v>
      </c>
    </row>
    <row r="83" spans="1:19" hidden="1" x14ac:dyDescent="0.2">
      <c r="A83" s="16" t="s">
        <v>101</v>
      </c>
      <c r="B83" s="3">
        <v>-55000</v>
      </c>
      <c r="C83" s="4">
        <v>-4583.3333333333303</v>
      </c>
      <c r="D83" s="5">
        <v>-11929.040800000001</v>
      </c>
      <c r="E83" s="5">
        <v>-12674.772660000001</v>
      </c>
      <c r="F83" s="5">
        <v>-1622.90562</v>
      </c>
      <c r="G83" s="5">
        <v>-5433.3490700000002</v>
      </c>
      <c r="H83" s="5">
        <v>-9666.5090899999996</v>
      </c>
      <c r="I83" s="5">
        <v>-3444.82861</v>
      </c>
      <c r="J83" s="5">
        <v>-22413.608639999999</v>
      </c>
      <c r="K83" s="5">
        <v>-1814.2213099999999</v>
      </c>
      <c r="L83" s="5">
        <v>-355.72537999999997</v>
      </c>
      <c r="M83" s="5">
        <v>-18396.925360000001</v>
      </c>
      <c r="N83" s="5">
        <v>-6759.6630299999997</v>
      </c>
      <c r="O83" s="5">
        <v>-22142.3194</v>
      </c>
      <c r="P83" s="5">
        <v>-55000</v>
      </c>
      <c r="Q83" s="6">
        <v>-116653.86897</v>
      </c>
      <c r="R83" s="5">
        <v>-61653.868970000003</v>
      </c>
      <c r="S83" s="7">
        <v>2.1209794358180001</v>
      </c>
    </row>
    <row r="84" spans="1:19" hidden="1" x14ac:dyDescent="0.2">
      <c r="A84" s="10" t="s">
        <v>102</v>
      </c>
      <c r="B84" s="11">
        <v>38595.230697451902</v>
      </c>
      <c r="C84" s="12">
        <v>3216.2692247876598</v>
      </c>
      <c r="D84" s="13">
        <v>3273.5195800000001</v>
      </c>
      <c r="E84" s="13">
        <v>3212.8029500000098</v>
      </c>
      <c r="F84" s="13">
        <v>3748.1008900000002</v>
      </c>
      <c r="G84" s="13">
        <v>3476.0284900000001</v>
      </c>
      <c r="H84" s="13">
        <v>3374.8402000000001</v>
      </c>
      <c r="I84" s="13">
        <v>3342.4608899999998</v>
      </c>
      <c r="J84" s="13">
        <v>2955.3158699999999</v>
      </c>
      <c r="K84" s="13">
        <v>2867.1996600000002</v>
      </c>
      <c r="L84" s="13">
        <v>3155.4686799999999</v>
      </c>
      <c r="M84" s="13">
        <v>3565.2704399999998</v>
      </c>
      <c r="N84" s="13">
        <v>3449.79493</v>
      </c>
      <c r="O84" s="13">
        <v>3118.7691399999999</v>
      </c>
      <c r="P84" s="13">
        <v>38595.230697451902</v>
      </c>
      <c r="Q84" s="14">
        <v>39539.57172</v>
      </c>
      <c r="R84" s="13">
        <v>944.34102254809102</v>
      </c>
      <c r="S84" s="18">
        <v>1.0244678165009999</v>
      </c>
    </row>
    <row r="85" spans="1:19" hidden="1" x14ac:dyDescent="0.2">
      <c r="A85" s="16" t="s">
        <v>103</v>
      </c>
      <c r="B85" s="3">
        <v>17179.9994658326</v>
      </c>
      <c r="C85" s="4">
        <v>1431.66662215272</v>
      </c>
      <c r="D85" s="5">
        <v>1393.8991000000001</v>
      </c>
      <c r="E85" s="5">
        <v>1324.1001900000001</v>
      </c>
      <c r="F85" s="5">
        <v>1539.96828</v>
      </c>
      <c r="G85" s="5">
        <v>1448.5448899999999</v>
      </c>
      <c r="H85" s="5">
        <v>1471.6135099999999</v>
      </c>
      <c r="I85" s="5">
        <v>1437.9511600000001</v>
      </c>
      <c r="J85" s="5">
        <v>1242.374</v>
      </c>
      <c r="K85" s="5">
        <v>1198.6805999999999</v>
      </c>
      <c r="L85" s="5">
        <v>1373.8937599999999</v>
      </c>
      <c r="M85" s="5">
        <v>1486.7638199999999</v>
      </c>
      <c r="N85" s="5">
        <v>1442.66895</v>
      </c>
      <c r="O85" s="5">
        <v>1243.8231699999999</v>
      </c>
      <c r="P85" s="5">
        <v>17179.9994658326</v>
      </c>
      <c r="Q85" s="6">
        <v>16604.281429999999</v>
      </c>
      <c r="R85" s="5">
        <v>-575.71803583259702</v>
      </c>
      <c r="S85" s="7">
        <v>0.96648905391499995</v>
      </c>
    </row>
    <row r="86" spans="1:19" hidden="1" x14ac:dyDescent="0.2">
      <c r="A86" s="16" t="s">
        <v>104</v>
      </c>
      <c r="B86" s="3">
        <v>2880.2499276174099</v>
      </c>
      <c r="C86" s="4">
        <v>240.02082730145099</v>
      </c>
      <c r="D86" s="5">
        <v>390.27791000000002</v>
      </c>
      <c r="E86" s="5">
        <v>391.99392000000103</v>
      </c>
      <c r="F86" s="5">
        <v>427.85390999999998</v>
      </c>
      <c r="G86" s="5">
        <v>413.94673999999998</v>
      </c>
      <c r="H86" s="5">
        <v>414.34795000000003</v>
      </c>
      <c r="I86" s="5">
        <v>411.44292999999999</v>
      </c>
      <c r="J86" s="5">
        <v>380.85235</v>
      </c>
      <c r="K86" s="5">
        <v>342.12885999999997</v>
      </c>
      <c r="L86" s="5">
        <v>148.88367</v>
      </c>
      <c r="M86" s="5">
        <v>359.70974999999999</v>
      </c>
      <c r="N86" s="5">
        <v>349.31135999999998</v>
      </c>
      <c r="O86" s="5">
        <v>332.23455000000001</v>
      </c>
      <c r="P86" s="5">
        <v>2880.2499276174099</v>
      </c>
      <c r="Q86" s="6">
        <v>4362.9839000000002</v>
      </c>
      <c r="R86" s="5">
        <v>1482.7339723825901</v>
      </c>
      <c r="S86" s="7">
        <v>1.514793510856</v>
      </c>
    </row>
    <row r="87" spans="1:19" hidden="1" x14ac:dyDescent="0.2">
      <c r="A87" s="16" t="s">
        <v>105</v>
      </c>
      <c r="B87" s="3">
        <v>2119.99993322514</v>
      </c>
      <c r="C87" s="4">
        <v>176.66666110209499</v>
      </c>
      <c r="D87" s="5">
        <v>154.28710000000001</v>
      </c>
      <c r="E87" s="5">
        <v>152.38394</v>
      </c>
      <c r="F87" s="5">
        <v>144.40217999999999</v>
      </c>
      <c r="G87" s="5">
        <v>157.34343000000001</v>
      </c>
      <c r="H87" s="5">
        <v>147.96124</v>
      </c>
      <c r="I87" s="5">
        <v>151.40485000000001</v>
      </c>
      <c r="J87" s="5">
        <v>140.50227000000001</v>
      </c>
      <c r="K87" s="5">
        <v>146.06609</v>
      </c>
      <c r="L87" s="5">
        <v>154.36107999999999</v>
      </c>
      <c r="M87" s="5">
        <v>151.71789999999999</v>
      </c>
      <c r="N87" s="5">
        <v>153.61315999999999</v>
      </c>
      <c r="O87" s="5">
        <v>141.47952000000001</v>
      </c>
      <c r="P87" s="5">
        <v>2119.99993322514</v>
      </c>
      <c r="Q87" s="6">
        <v>1795.5227600000001</v>
      </c>
      <c r="R87" s="5">
        <v>-324.47717322513699</v>
      </c>
      <c r="S87" s="7">
        <v>0.84694472478899996</v>
      </c>
    </row>
    <row r="88" spans="1:19" hidden="1" x14ac:dyDescent="0.2">
      <c r="A88" s="16" t="s">
        <v>106</v>
      </c>
      <c r="B88" s="3">
        <v>329.98187741529898</v>
      </c>
      <c r="C88" s="4">
        <v>27.498489784608001</v>
      </c>
      <c r="D88" s="5">
        <v>33.238</v>
      </c>
      <c r="E88" s="5">
        <v>16.998239999999999</v>
      </c>
      <c r="F88" s="5">
        <v>31.54374</v>
      </c>
      <c r="G88" s="5">
        <v>22.952179999999998</v>
      </c>
      <c r="H88" s="5">
        <v>33.744729999999997</v>
      </c>
      <c r="I88" s="5">
        <v>29.277830000000002</v>
      </c>
      <c r="J88" s="5">
        <v>27.660630000000001</v>
      </c>
      <c r="K88" s="5">
        <v>24.2117</v>
      </c>
      <c r="L88" s="5">
        <v>22.71461</v>
      </c>
      <c r="M88" s="5">
        <v>39.724350000000001</v>
      </c>
      <c r="N88" s="5">
        <v>17.84694</v>
      </c>
      <c r="O88" s="5">
        <v>35.976210000000002</v>
      </c>
      <c r="P88" s="5">
        <v>329.98187741529898</v>
      </c>
      <c r="Q88" s="6">
        <v>335.88916</v>
      </c>
      <c r="R88" s="5">
        <v>5.9072825846999999</v>
      </c>
      <c r="S88" s="7">
        <v>1.017901839431</v>
      </c>
    </row>
    <row r="89" spans="1:19" hidden="1" x14ac:dyDescent="0.2">
      <c r="A89" s="16" t="s">
        <v>107</v>
      </c>
      <c r="B89" s="3">
        <v>349.999988975848</v>
      </c>
      <c r="C89" s="4">
        <v>29.166665747987</v>
      </c>
      <c r="D89" s="5">
        <v>25.082630000000002</v>
      </c>
      <c r="E89" s="5">
        <v>25.945889999999999</v>
      </c>
      <c r="F89" s="5">
        <v>29.562889999999999</v>
      </c>
      <c r="G89" s="5">
        <v>27.827819999999999</v>
      </c>
      <c r="H89" s="5">
        <v>27.804010000000002</v>
      </c>
      <c r="I89" s="5">
        <v>30.782630000000001</v>
      </c>
      <c r="J89" s="5">
        <v>29.825150000000001</v>
      </c>
      <c r="K89" s="5">
        <v>30.764009999999999</v>
      </c>
      <c r="L89" s="5">
        <v>29.658180000000002</v>
      </c>
      <c r="M89" s="5">
        <v>30.690580000000001</v>
      </c>
      <c r="N89" s="5">
        <v>31.371179999999999</v>
      </c>
      <c r="O89" s="5">
        <v>30.65822</v>
      </c>
      <c r="P89" s="5">
        <v>349.999988975848</v>
      </c>
      <c r="Q89" s="6">
        <v>349.97318999999999</v>
      </c>
      <c r="R89" s="5">
        <v>-2.6798975847999999E-2</v>
      </c>
      <c r="S89" s="7">
        <v>0.99992343149499996</v>
      </c>
    </row>
    <row r="90" spans="1:19" hidden="1" x14ac:dyDescent="0.2">
      <c r="A90" s="16" t="s">
        <v>108</v>
      </c>
      <c r="B90" s="3">
        <v>89.999997165218005</v>
      </c>
      <c r="C90" s="4">
        <v>7.4999997637679998</v>
      </c>
      <c r="D90" s="5">
        <v>3.7990400000000002</v>
      </c>
      <c r="E90" s="5">
        <v>4.2435</v>
      </c>
      <c r="F90" s="5">
        <v>5.4453899999999997</v>
      </c>
      <c r="G90" s="5">
        <v>5.2785000000000002</v>
      </c>
      <c r="H90" s="5">
        <v>4.2435</v>
      </c>
      <c r="I90" s="5">
        <v>7.2198000000000002</v>
      </c>
      <c r="J90" s="5">
        <v>12.82577</v>
      </c>
      <c r="K90" s="5">
        <v>14.23063</v>
      </c>
      <c r="L90" s="5">
        <v>7.9583000000000004</v>
      </c>
      <c r="M90" s="5">
        <v>4.9523999999999999</v>
      </c>
      <c r="N90" s="5">
        <v>3.5834000000000001</v>
      </c>
      <c r="O90" s="5">
        <v>3.7790699999999999</v>
      </c>
      <c r="P90" s="5">
        <v>89.999997165218005</v>
      </c>
      <c r="Q90" s="6">
        <v>77.559299999999993</v>
      </c>
      <c r="R90" s="5">
        <v>-12.440697165217999</v>
      </c>
      <c r="S90" s="7">
        <v>0.86177002714299999</v>
      </c>
    </row>
    <row r="91" spans="1:19" hidden="1" x14ac:dyDescent="0.2">
      <c r="A91" s="16" t="s">
        <v>109</v>
      </c>
      <c r="B91" s="3">
        <v>12279.9996132098</v>
      </c>
      <c r="C91" s="4">
        <v>1023.33330110081</v>
      </c>
      <c r="D91" s="5">
        <v>1062.48873</v>
      </c>
      <c r="E91" s="5">
        <v>1039.6986099999999</v>
      </c>
      <c r="F91" s="5">
        <v>1180.6851799999999</v>
      </c>
      <c r="G91" s="5">
        <v>1063.11643</v>
      </c>
      <c r="H91" s="5">
        <v>983.87359000000004</v>
      </c>
      <c r="I91" s="5">
        <v>1077.15464</v>
      </c>
      <c r="J91" s="5">
        <v>981.14603999999997</v>
      </c>
      <c r="K91" s="5">
        <v>971.38734999999997</v>
      </c>
      <c r="L91" s="5">
        <v>1097.90498</v>
      </c>
      <c r="M91" s="5">
        <v>1079.75038</v>
      </c>
      <c r="N91" s="5">
        <v>1051.3332399999999</v>
      </c>
      <c r="O91" s="5">
        <v>1022.69384</v>
      </c>
      <c r="P91" s="5">
        <v>12279.9996132098</v>
      </c>
      <c r="Q91" s="6">
        <v>12611.23301</v>
      </c>
      <c r="R91" s="5">
        <v>331.23339679024002</v>
      </c>
      <c r="S91" s="7">
        <v>1.026973404497</v>
      </c>
    </row>
    <row r="92" spans="1:19" hidden="1" x14ac:dyDescent="0.2">
      <c r="A92" s="16" t="s">
        <v>110</v>
      </c>
      <c r="B92" s="3">
        <v>1394.9999560608801</v>
      </c>
      <c r="C92" s="4">
        <v>116.249996338407</v>
      </c>
      <c r="D92" s="5">
        <v>63.750349999999997</v>
      </c>
      <c r="E92" s="5">
        <v>111.61753</v>
      </c>
      <c r="F92" s="5">
        <v>222.69144</v>
      </c>
      <c r="G92" s="5">
        <v>189.9528</v>
      </c>
      <c r="H92" s="5">
        <v>142.93444</v>
      </c>
      <c r="I92" s="5">
        <v>40.695680000000003</v>
      </c>
      <c r="J92" s="5">
        <v>28.744070000000001</v>
      </c>
      <c r="K92" s="5">
        <v>29.907070000000001</v>
      </c>
      <c r="L92" s="5">
        <v>153.41117</v>
      </c>
      <c r="M92" s="5">
        <v>269.69929999999999</v>
      </c>
      <c r="N92" s="5">
        <v>254.54358999999999</v>
      </c>
      <c r="O92" s="5">
        <v>176.89997</v>
      </c>
      <c r="P92" s="5">
        <v>1394.9999560608801</v>
      </c>
      <c r="Q92" s="6">
        <v>1684.8474100000001</v>
      </c>
      <c r="R92" s="5">
        <v>289.84745393911999</v>
      </c>
      <c r="S92" s="7">
        <v>1.207775959188</v>
      </c>
    </row>
    <row r="93" spans="1:19" hidden="1" x14ac:dyDescent="0.2">
      <c r="A93" s="16" t="s">
        <v>111</v>
      </c>
      <c r="B93" s="3">
        <v>399.99998740096902</v>
      </c>
      <c r="C93" s="4">
        <v>33.333332283414002</v>
      </c>
      <c r="D93" s="5">
        <v>25.66339</v>
      </c>
      <c r="E93" s="5">
        <v>20.756830000000001</v>
      </c>
      <c r="F93" s="5">
        <v>20.879719999999999</v>
      </c>
      <c r="G93" s="5">
        <v>20.65279</v>
      </c>
      <c r="H93" s="5">
        <v>26.595500000000001</v>
      </c>
      <c r="I93" s="5">
        <v>22.07967</v>
      </c>
      <c r="J93" s="5">
        <v>12.90321</v>
      </c>
      <c r="K93" s="5">
        <v>15.087440000000001</v>
      </c>
      <c r="L93" s="5">
        <v>41.946680000000001</v>
      </c>
      <c r="M93" s="5">
        <v>18.81728</v>
      </c>
      <c r="N93" s="5">
        <v>22.178550000000001</v>
      </c>
      <c r="O93" s="5">
        <v>22.635259999999999</v>
      </c>
      <c r="P93" s="5">
        <v>399.99998740096902</v>
      </c>
      <c r="Q93" s="6">
        <v>270.19632000000001</v>
      </c>
      <c r="R93" s="5">
        <v>-129.803667400969</v>
      </c>
      <c r="S93" s="7">
        <v>0.67549082127600002</v>
      </c>
    </row>
    <row r="94" spans="1:19" hidden="1" x14ac:dyDescent="0.2">
      <c r="A94" s="16" t="s">
        <v>112</v>
      </c>
      <c r="B94" s="3">
        <v>1569.9999505487999</v>
      </c>
      <c r="C94" s="4">
        <v>130.8333292124</v>
      </c>
      <c r="D94" s="5">
        <v>121.03333000000001</v>
      </c>
      <c r="E94" s="5">
        <v>125.0643</v>
      </c>
      <c r="F94" s="5">
        <v>145.06816000000001</v>
      </c>
      <c r="G94" s="5">
        <v>126.41291</v>
      </c>
      <c r="H94" s="5">
        <v>121.72172999999999</v>
      </c>
      <c r="I94" s="5">
        <v>134.45169999999999</v>
      </c>
      <c r="J94" s="5">
        <v>98.482380000000006</v>
      </c>
      <c r="K94" s="5">
        <v>94.735910000000004</v>
      </c>
      <c r="L94" s="5">
        <v>124.73625</v>
      </c>
      <c r="M94" s="5">
        <v>123.44468000000001</v>
      </c>
      <c r="N94" s="5">
        <v>123.34456</v>
      </c>
      <c r="O94" s="5">
        <v>108.58933</v>
      </c>
      <c r="P94" s="5">
        <v>1569.9999505487999</v>
      </c>
      <c r="Q94" s="6">
        <v>1447.0852400000001</v>
      </c>
      <c r="R94" s="5">
        <v>-122.914710548805</v>
      </c>
      <c r="S94" s="7">
        <v>0.92171037298000003</v>
      </c>
    </row>
    <row r="95" spans="1:19" hidden="1" x14ac:dyDescent="0.2">
      <c r="A95" s="10" t="s">
        <v>113</v>
      </c>
      <c r="B95" s="11">
        <v>34254.975326412503</v>
      </c>
      <c r="C95" s="12">
        <v>2854.5812772010499</v>
      </c>
      <c r="D95" s="13">
        <v>2393.9806100000001</v>
      </c>
      <c r="E95" s="13">
        <v>2708.1310800000001</v>
      </c>
      <c r="F95" s="13">
        <v>2807.6636199999998</v>
      </c>
      <c r="G95" s="13">
        <v>3081.3077800000001</v>
      </c>
      <c r="H95" s="13">
        <v>2587.3715000000002</v>
      </c>
      <c r="I95" s="13">
        <v>3265.3707300000001</v>
      </c>
      <c r="J95" s="13">
        <v>2719.4005000000002</v>
      </c>
      <c r="K95" s="13">
        <v>2312.31133</v>
      </c>
      <c r="L95" s="13">
        <v>2842.58655</v>
      </c>
      <c r="M95" s="13">
        <v>3517.92778</v>
      </c>
      <c r="N95" s="13">
        <v>3237.35851</v>
      </c>
      <c r="O95" s="13">
        <v>3735.5654399999999</v>
      </c>
      <c r="P95" s="13">
        <v>34254.975326412503</v>
      </c>
      <c r="Q95" s="14">
        <v>35208.975429999999</v>
      </c>
      <c r="R95" s="13">
        <v>954.00010358745897</v>
      </c>
      <c r="S95" s="18">
        <v>1.0278499719959999</v>
      </c>
    </row>
    <row r="96" spans="1:19" hidden="1" x14ac:dyDescent="0.2">
      <c r="A96" s="16" t="s">
        <v>114</v>
      </c>
      <c r="B96" s="3">
        <v>1259.86942674542</v>
      </c>
      <c r="C96" s="4">
        <v>104.98911889545199</v>
      </c>
      <c r="D96" s="5">
        <v>39.457459999999998</v>
      </c>
      <c r="E96" s="5">
        <v>121.299860000001</v>
      </c>
      <c r="F96" s="5">
        <v>216.28456</v>
      </c>
      <c r="G96" s="5">
        <v>129.11275000000001</v>
      </c>
      <c r="H96" s="5">
        <v>74.396649999999994</v>
      </c>
      <c r="I96" s="5">
        <v>37.175400000000003</v>
      </c>
      <c r="J96" s="5">
        <v>26.059970000001002</v>
      </c>
      <c r="K96" s="5">
        <v>45.679040000000001</v>
      </c>
      <c r="L96" s="5">
        <v>83.942179999998999</v>
      </c>
      <c r="M96" s="5">
        <v>635.29085000000202</v>
      </c>
      <c r="N96" s="5">
        <v>49.844929999999998</v>
      </c>
      <c r="O96" s="5">
        <v>269.48119000000003</v>
      </c>
      <c r="P96" s="5">
        <v>1259.86942674542</v>
      </c>
      <c r="Q96" s="6">
        <v>1728.02484</v>
      </c>
      <c r="R96" s="5">
        <v>468.15541325458202</v>
      </c>
      <c r="S96" s="7">
        <v>1.3715904230360001</v>
      </c>
    </row>
    <row r="97" spans="1:19" hidden="1" x14ac:dyDescent="0.2">
      <c r="A97" s="16" t="s">
        <v>115</v>
      </c>
      <c r="B97" s="3">
        <v>1799.92238815408</v>
      </c>
      <c r="C97" s="4">
        <v>149.993532346173</v>
      </c>
      <c r="D97" s="5">
        <v>85.209649999999996</v>
      </c>
      <c r="E97" s="5">
        <v>117.62894</v>
      </c>
      <c r="F97" s="5">
        <v>99.577809999999999</v>
      </c>
      <c r="G97" s="5">
        <v>114.02569</v>
      </c>
      <c r="H97" s="5">
        <v>90.313680000000005</v>
      </c>
      <c r="I97" s="5">
        <v>247.74109000000001</v>
      </c>
      <c r="J97" s="5">
        <v>153.57889</v>
      </c>
      <c r="K97" s="5">
        <v>68.324439999999996</v>
      </c>
      <c r="L97" s="5">
        <v>250.41315</v>
      </c>
      <c r="M97" s="5">
        <v>72.644000000000005</v>
      </c>
      <c r="N97" s="5">
        <v>185.09481</v>
      </c>
      <c r="O97" s="5">
        <v>183.30715000000001</v>
      </c>
      <c r="P97" s="5">
        <v>1799.92238815408</v>
      </c>
      <c r="Q97" s="6">
        <v>1667.8593000000001</v>
      </c>
      <c r="R97" s="5">
        <v>-132.06308815407701</v>
      </c>
      <c r="S97" s="7">
        <v>0.92662845408000005</v>
      </c>
    </row>
    <row r="98" spans="1:19" hidden="1" x14ac:dyDescent="0.2">
      <c r="A98" s="16" t="s">
        <v>116</v>
      </c>
      <c r="B98" s="3">
        <v>10500.225291574099</v>
      </c>
      <c r="C98" s="4">
        <v>875.01877429784099</v>
      </c>
      <c r="D98" s="5">
        <v>850.91585999999995</v>
      </c>
      <c r="E98" s="5">
        <v>866.99010000000203</v>
      </c>
      <c r="F98" s="5">
        <v>901.47401000000002</v>
      </c>
      <c r="G98" s="5">
        <v>1187.5360700000001</v>
      </c>
      <c r="H98" s="5">
        <v>935.16089999999997</v>
      </c>
      <c r="I98" s="5">
        <v>1108.5069000000001</v>
      </c>
      <c r="J98" s="5">
        <v>860.92771000000005</v>
      </c>
      <c r="K98" s="5">
        <v>838.39431000000002</v>
      </c>
      <c r="L98" s="5">
        <v>912.06129999999996</v>
      </c>
      <c r="M98" s="5">
        <v>852.13220000000001</v>
      </c>
      <c r="N98" s="5">
        <v>932.094459999999</v>
      </c>
      <c r="O98" s="5">
        <v>1036.64942</v>
      </c>
      <c r="P98" s="5">
        <v>10500.225291574099</v>
      </c>
      <c r="Q98" s="6">
        <v>11282.84324</v>
      </c>
      <c r="R98" s="5">
        <v>782.61794842590496</v>
      </c>
      <c r="S98" s="7">
        <v>1.074533443492</v>
      </c>
    </row>
    <row r="99" spans="1:19" hidden="1" x14ac:dyDescent="0.2">
      <c r="A99" s="16" t="s">
        <v>117</v>
      </c>
      <c r="B99" s="3">
        <v>5299.7035404670896</v>
      </c>
      <c r="C99" s="4">
        <v>441.64196170559097</v>
      </c>
      <c r="D99" s="5">
        <v>390.79478999999998</v>
      </c>
      <c r="E99" s="5">
        <v>360.85881000000097</v>
      </c>
      <c r="F99" s="5">
        <v>331.23083000000003</v>
      </c>
      <c r="G99" s="5">
        <v>494.58800000000002</v>
      </c>
      <c r="H99" s="5">
        <v>356.62729000000002</v>
      </c>
      <c r="I99" s="5">
        <v>342.50549999999998</v>
      </c>
      <c r="J99" s="5">
        <v>330.57119</v>
      </c>
      <c r="K99" s="5">
        <v>467.22181999999998</v>
      </c>
      <c r="L99" s="5">
        <v>390.74203</v>
      </c>
      <c r="M99" s="5">
        <v>591.90858000000003</v>
      </c>
      <c r="N99" s="5">
        <v>489.28035</v>
      </c>
      <c r="O99" s="5">
        <v>466.91239000000002</v>
      </c>
      <c r="P99" s="5">
        <v>5299.7035404670896</v>
      </c>
      <c r="Q99" s="6">
        <v>5013.2415799999999</v>
      </c>
      <c r="R99" s="5">
        <v>-286.46196046708502</v>
      </c>
      <c r="S99" s="7">
        <v>0.94594755003099995</v>
      </c>
    </row>
    <row r="100" spans="1:19" hidden="1" x14ac:dyDescent="0.2">
      <c r="A100" s="16" t="s">
        <v>118</v>
      </c>
      <c r="B100" s="3">
        <v>999.99996859691805</v>
      </c>
      <c r="C100" s="4">
        <v>83.333330716408994</v>
      </c>
      <c r="D100" s="5">
        <v>53.105220000000003</v>
      </c>
      <c r="E100" s="5">
        <v>73.977670000000003</v>
      </c>
      <c r="F100" s="5">
        <v>77.116960000000006</v>
      </c>
      <c r="G100" s="5">
        <v>88.528750000000002</v>
      </c>
      <c r="H100" s="5">
        <v>83.979299999999995</v>
      </c>
      <c r="I100" s="5">
        <v>87.446399999999997</v>
      </c>
      <c r="J100" s="5">
        <v>47.114690000000003</v>
      </c>
      <c r="K100" s="5">
        <v>59.48124</v>
      </c>
      <c r="L100" s="5">
        <v>63.03519</v>
      </c>
      <c r="M100" s="5">
        <v>128.99997999999999</v>
      </c>
      <c r="N100" s="5">
        <v>72.838649999999006</v>
      </c>
      <c r="O100" s="5">
        <v>70.304379999999995</v>
      </c>
      <c r="P100" s="5">
        <v>999.99996859691805</v>
      </c>
      <c r="Q100" s="6">
        <v>905.92843000000005</v>
      </c>
      <c r="R100" s="5">
        <v>-94.071538596916994</v>
      </c>
      <c r="S100" s="7">
        <v>0.90592845844799996</v>
      </c>
    </row>
    <row r="101" spans="1:19" hidden="1" x14ac:dyDescent="0.2">
      <c r="A101" s="16" t="s">
        <v>119</v>
      </c>
      <c r="B101" s="3">
        <v>1399.9999559033899</v>
      </c>
      <c r="C101" s="4">
        <v>116.666662991949</v>
      </c>
      <c r="D101" s="5">
        <v>0</v>
      </c>
      <c r="E101" s="5">
        <v>90.078860000000006</v>
      </c>
      <c r="F101" s="5">
        <v>4.5069999999999997</v>
      </c>
      <c r="G101" s="5">
        <v>103.43685000000001</v>
      </c>
      <c r="H101" s="5">
        <v>0</v>
      </c>
      <c r="I101" s="5">
        <v>129.55713</v>
      </c>
      <c r="J101" s="5">
        <v>349.08299</v>
      </c>
      <c r="K101" s="5">
        <v>0</v>
      </c>
      <c r="L101" s="5">
        <v>84.101659999999995</v>
      </c>
      <c r="M101" s="5">
        <v>95.643000000000001</v>
      </c>
      <c r="N101" s="5">
        <v>190.34960000000001</v>
      </c>
      <c r="O101" s="5">
        <v>92.574399999999997</v>
      </c>
      <c r="P101" s="5">
        <v>1399.9999559033899</v>
      </c>
      <c r="Q101" s="6">
        <v>1139.33149</v>
      </c>
      <c r="R101" s="5">
        <v>-260.66846590339298</v>
      </c>
      <c r="S101" s="7">
        <v>0.81380823277500003</v>
      </c>
    </row>
    <row r="102" spans="1:19" hidden="1" x14ac:dyDescent="0.2">
      <c r="A102" s="16" t="s">
        <v>120</v>
      </c>
      <c r="B102" s="3">
        <v>199.99999370048499</v>
      </c>
      <c r="C102" s="4">
        <v>16.666666141707001</v>
      </c>
      <c r="D102" s="5">
        <v>29.819610000000001</v>
      </c>
      <c r="E102" s="5">
        <v>24.173649999999999</v>
      </c>
      <c r="F102" s="5">
        <v>101.26891999999999</v>
      </c>
      <c r="G102" s="5">
        <v>11.086729999999999</v>
      </c>
      <c r="H102" s="5">
        <v>4.6017000000000001</v>
      </c>
      <c r="I102" s="5">
        <v>1.43936</v>
      </c>
      <c r="J102" s="5">
        <v>43.680010000000003</v>
      </c>
      <c r="K102" s="5">
        <v>38.352069999999998</v>
      </c>
      <c r="L102" s="5">
        <v>5.3994499999999999</v>
      </c>
      <c r="M102" s="5">
        <v>5.1317399999999997</v>
      </c>
      <c r="N102" s="5">
        <v>5.5949799999999996</v>
      </c>
      <c r="O102" s="5">
        <v>43.861879999999999</v>
      </c>
      <c r="P102" s="5">
        <v>199.99999370048499</v>
      </c>
      <c r="Q102" s="6">
        <v>314.4101</v>
      </c>
      <c r="R102" s="5">
        <v>114.41010629951499</v>
      </c>
      <c r="S102" s="7">
        <v>1.5720505495149999</v>
      </c>
    </row>
    <row r="103" spans="1:19" hidden="1" x14ac:dyDescent="0.2">
      <c r="A103" s="16" t="s">
        <v>121</v>
      </c>
      <c r="B103" s="3">
        <v>499.829619514961</v>
      </c>
      <c r="C103" s="4">
        <v>41.652468292912999</v>
      </c>
      <c r="D103" s="5">
        <v>45.533290000000001</v>
      </c>
      <c r="E103" s="5">
        <v>45.116540000000001</v>
      </c>
      <c r="F103" s="5">
        <v>32.984720000000003</v>
      </c>
      <c r="G103" s="5">
        <v>40.550199999999997</v>
      </c>
      <c r="H103" s="5">
        <v>37.507550000000002</v>
      </c>
      <c r="I103" s="5">
        <v>44.22739</v>
      </c>
      <c r="J103" s="5">
        <v>35.399639999999998</v>
      </c>
      <c r="K103" s="5">
        <v>35.199129999999997</v>
      </c>
      <c r="L103" s="5">
        <v>46.564500000000002</v>
      </c>
      <c r="M103" s="5">
        <v>38.489139999999999</v>
      </c>
      <c r="N103" s="5">
        <v>65.516369999999</v>
      </c>
      <c r="O103" s="5">
        <v>48.833739999999999</v>
      </c>
      <c r="P103" s="5">
        <v>499.829619514961</v>
      </c>
      <c r="Q103" s="6">
        <v>515.92220999999995</v>
      </c>
      <c r="R103" s="5">
        <v>16.092590485039</v>
      </c>
      <c r="S103" s="7">
        <v>1.032196152162</v>
      </c>
    </row>
    <row r="104" spans="1:19" hidden="1" x14ac:dyDescent="0.2">
      <c r="A104" s="16" t="s">
        <v>122</v>
      </c>
      <c r="B104" s="3">
        <v>0</v>
      </c>
      <c r="C104" s="4">
        <v>0</v>
      </c>
      <c r="D104" s="5">
        <v>1.98428</v>
      </c>
      <c r="E104" s="5">
        <v>1.2171400000000001</v>
      </c>
      <c r="F104" s="5">
        <v>2.6682899999999998</v>
      </c>
      <c r="G104" s="5">
        <v>20.842110000000002</v>
      </c>
      <c r="H104" s="5">
        <v>1.2118199999999999</v>
      </c>
      <c r="I104" s="5">
        <v>3.9480499999999998</v>
      </c>
      <c r="J104" s="5">
        <v>0.83799999999999997</v>
      </c>
      <c r="K104" s="5">
        <v>2.9644200000000001</v>
      </c>
      <c r="L104" s="5">
        <v>15.220649999999999</v>
      </c>
      <c r="M104" s="5">
        <v>2.6621000000000001</v>
      </c>
      <c r="N104" s="5">
        <v>5.0051600000000001</v>
      </c>
      <c r="O104" s="5">
        <v>11.196020000000001</v>
      </c>
      <c r="P104" s="5">
        <v>0</v>
      </c>
      <c r="Q104" s="6">
        <v>69.758039999999994</v>
      </c>
      <c r="R104" s="5">
        <v>69.758039999999994</v>
      </c>
      <c r="S104" s="17" t="s">
        <v>25</v>
      </c>
    </row>
    <row r="105" spans="1:19" hidden="1" x14ac:dyDescent="0.2">
      <c r="A105" s="16" t="s">
        <v>123</v>
      </c>
      <c r="B105" s="3">
        <v>3500.1598929082402</v>
      </c>
      <c r="C105" s="4">
        <v>291.67999107568698</v>
      </c>
      <c r="D105" s="5">
        <v>180.23248000000001</v>
      </c>
      <c r="E105" s="5">
        <v>276.91904000000102</v>
      </c>
      <c r="F105" s="5">
        <v>326.77453000000003</v>
      </c>
      <c r="G105" s="5">
        <v>167.29051999999999</v>
      </c>
      <c r="H105" s="5">
        <v>252.92796000000001</v>
      </c>
      <c r="I105" s="5">
        <v>374.72663</v>
      </c>
      <c r="J105" s="5">
        <v>228.32578000000001</v>
      </c>
      <c r="K105" s="5">
        <v>153.72192000000001</v>
      </c>
      <c r="L105" s="5">
        <v>265.49034</v>
      </c>
      <c r="M105" s="5">
        <v>275.39807000000002</v>
      </c>
      <c r="N105" s="5">
        <v>339.56200000000001</v>
      </c>
      <c r="O105" s="5">
        <v>393.48257999999998</v>
      </c>
      <c r="P105" s="5">
        <v>3500.1598929082402</v>
      </c>
      <c r="Q105" s="6">
        <v>3234.85185</v>
      </c>
      <c r="R105" s="5">
        <v>-265.30804290823897</v>
      </c>
      <c r="S105" s="7">
        <v>0.92420116479600001</v>
      </c>
    </row>
    <row r="106" spans="1:19" hidden="1" x14ac:dyDescent="0.2">
      <c r="A106" s="16" t="s">
        <v>124</v>
      </c>
      <c r="B106" s="3">
        <v>2899.8898660579698</v>
      </c>
      <c r="C106" s="4">
        <v>241.657488838164</v>
      </c>
      <c r="D106" s="5">
        <v>213.88355000000001</v>
      </c>
      <c r="E106" s="5">
        <v>156.49463</v>
      </c>
      <c r="F106" s="5">
        <v>197.2124</v>
      </c>
      <c r="G106" s="5">
        <v>146.12822</v>
      </c>
      <c r="H106" s="5">
        <v>139.69136</v>
      </c>
      <c r="I106" s="5">
        <v>151.7518</v>
      </c>
      <c r="J106" s="5">
        <v>112.31008</v>
      </c>
      <c r="K106" s="5">
        <v>143.36303000000001</v>
      </c>
      <c r="L106" s="5">
        <v>129.3904</v>
      </c>
      <c r="M106" s="5">
        <v>189.98259999999999</v>
      </c>
      <c r="N106" s="5">
        <v>309.57679999999999</v>
      </c>
      <c r="O106" s="5">
        <v>254.13717</v>
      </c>
      <c r="P106" s="5">
        <v>2899.8898660579698</v>
      </c>
      <c r="Q106" s="6">
        <v>2143.9220399999999</v>
      </c>
      <c r="R106" s="5">
        <v>-755.96782605797398</v>
      </c>
      <c r="S106" s="7">
        <v>0.739311539066</v>
      </c>
    </row>
    <row r="107" spans="1:19" hidden="1" x14ac:dyDescent="0.2">
      <c r="A107" s="16" t="s">
        <v>125</v>
      </c>
      <c r="B107" s="3">
        <v>149.999995653334</v>
      </c>
      <c r="C107" s="4">
        <v>12.499999637777</v>
      </c>
      <c r="D107" s="5">
        <v>2.3136000000000001</v>
      </c>
      <c r="E107" s="5">
        <v>9.1590000000000007</v>
      </c>
      <c r="F107" s="5">
        <v>11.21</v>
      </c>
      <c r="G107" s="5">
        <v>0.59</v>
      </c>
      <c r="H107" s="5">
        <v>107.3133</v>
      </c>
      <c r="I107" s="5">
        <v>49.286999999999999</v>
      </c>
      <c r="J107" s="5">
        <v>9.0143000000000004</v>
      </c>
      <c r="K107" s="5">
        <v>20.853999999999999</v>
      </c>
      <c r="L107" s="5">
        <v>14.79013</v>
      </c>
      <c r="M107" s="5">
        <v>4.2779999999999996</v>
      </c>
      <c r="N107" s="5">
        <v>14.265700000000001</v>
      </c>
      <c r="O107" s="5">
        <v>69.72242</v>
      </c>
      <c r="P107" s="5">
        <v>149.999995653334</v>
      </c>
      <c r="Q107" s="6">
        <v>312.79745000000003</v>
      </c>
      <c r="R107" s="5">
        <v>162.797454346666</v>
      </c>
      <c r="S107" s="7">
        <v>2.085316393761</v>
      </c>
    </row>
    <row r="108" spans="1:19" hidden="1" x14ac:dyDescent="0.2">
      <c r="A108" s="16" t="s">
        <v>126</v>
      </c>
      <c r="B108" s="3">
        <v>60</v>
      </c>
      <c r="C108" s="4">
        <v>5</v>
      </c>
      <c r="D108" s="5">
        <v>2.1280000000000001</v>
      </c>
      <c r="E108" s="5">
        <v>0</v>
      </c>
      <c r="F108" s="5">
        <v>0</v>
      </c>
      <c r="G108" s="5">
        <v>0</v>
      </c>
      <c r="H108" s="5">
        <v>0.23230000000000001</v>
      </c>
      <c r="I108" s="5">
        <v>1.496</v>
      </c>
      <c r="J108" s="5">
        <v>0.25409999999999999</v>
      </c>
      <c r="K108" s="5">
        <v>0</v>
      </c>
      <c r="L108" s="5">
        <v>4.1890000000000001</v>
      </c>
      <c r="M108" s="5">
        <v>0</v>
      </c>
      <c r="N108" s="5">
        <v>0</v>
      </c>
      <c r="O108" s="5">
        <v>0</v>
      </c>
      <c r="P108" s="5">
        <v>60</v>
      </c>
      <c r="Q108" s="6">
        <v>8.2994000000000003</v>
      </c>
      <c r="R108" s="5">
        <v>-51.700600000000001</v>
      </c>
      <c r="S108" s="7">
        <v>0.13832333333300001</v>
      </c>
    </row>
    <row r="109" spans="1:19" hidden="1" x14ac:dyDescent="0.2">
      <c r="A109" s="16" t="s">
        <v>127</v>
      </c>
      <c r="B109" s="3">
        <v>49.999998551110998</v>
      </c>
      <c r="C109" s="4">
        <v>4.1666665459249996</v>
      </c>
      <c r="D109" s="5">
        <v>0</v>
      </c>
      <c r="E109" s="5">
        <v>2.1749999999999998</v>
      </c>
      <c r="F109" s="5">
        <v>3.38</v>
      </c>
      <c r="G109" s="5">
        <v>2.84</v>
      </c>
      <c r="H109" s="5">
        <v>1.69</v>
      </c>
      <c r="I109" s="5">
        <v>2.657</v>
      </c>
      <c r="J109" s="5">
        <v>4.17</v>
      </c>
      <c r="K109" s="5">
        <v>4.9800000000000004</v>
      </c>
      <c r="L109" s="5">
        <v>1.69</v>
      </c>
      <c r="M109" s="5">
        <v>6.3789999999999996</v>
      </c>
      <c r="N109" s="5">
        <v>4.6962000000000002</v>
      </c>
      <c r="O109" s="5">
        <v>3.3889999999999998</v>
      </c>
      <c r="P109" s="5">
        <v>49.999998551110998</v>
      </c>
      <c r="Q109" s="6">
        <v>38.046199999999999</v>
      </c>
      <c r="R109" s="5">
        <v>-11.953798551110999</v>
      </c>
      <c r="S109" s="7">
        <v>0.760924022049</v>
      </c>
    </row>
    <row r="110" spans="1:19" hidden="1" x14ac:dyDescent="0.2">
      <c r="A110" s="16" t="s">
        <v>128</v>
      </c>
      <c r="B110" s="3">
        <v>49.999998551110998</v>
      </c>
      <c r="C110" s="4">
        <v>4.1666665459249996</v>
      </c>
      <c r="D110" s="5">
        <v>0</v>
      </c>
      <c r="E110" s="5">
        <v>0</v>
      </c>
      <c r="F110" s="5">
        <v>0</v>
      </c>
      <c r="G110" s="5">
        <v>0.999</v>
      </c>
      <c r="H110" s="5">
        <v>0</v>
      </c>
      <c r="I110" s="5">
        <v>0</v>
      </c>
      <c r="J110" s="5">
        <v>0.52049999999999996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49.999998551110998</v>
      </c>
      <c r="Q110" s="6">
        <v>1.5195000000000001</v>
      </c>
      <c r="R110" s="5">
        <v>-48.480498551110998</v>
      </c>
      <c r="S110" s="7">
        <v>3.039000088E-2</v>
      </c>
    </row>
    <row r="111" spans="1:19" hidden="1" x14ac:dyDescent="0.2">
      <c r="A111" s="16" t="s">
        <v>129</v>
      </c>
      <c r="B111" s="3">
        <v>3550.3754541318899</v>
      </c>
      <c r="C111" s="4">
        <v>295.86462117765802</v>
      </c>
      <c r="D111" s="5">
        <v>360.29055</v>
      </c>
      <c r="E111" s="5">
        <v>487.27844000000101</v>
      </c>
      <c r="F111" s="5">
        <v>404.47665999999998</v>
      </c>
      <c r="G111" s="5">
        <v>452.89166999999998</v>
      </c>
      <c r="H111" s="5">
        <v>421.68648000000002</v>
      </c>
      <c r="I111" s="5">
        <v>376.4794</v>
      </c>
      <c r="J111" s="5">
        <v>414.50328000000002</v>
      </c>
      <c r="K111" s="5">
        <v>339.67651000000001</v>
      </c>
      <c r="L111" s="5">
        <v>483.78140000000002</v>
      </c>
      <c r="M111" s="5">
        <v>502.37932000000001</v>
      </c>
      <c r="N111" s="5">
        <v>496.65010000000001</v>
      </c>
      <c r="O111" s="5">
        <v>692.00879999999995</v>
      </c>
      <c r="P111" s="5">
        <v>3550.3754541318899</v>
      </c>
      <c r="Q111" s="6">
        <v>5432.1026099999999</v>
      </c>
      <c r="R111" s="5">
        <v>1881.72715586811</v>
      </c>
      <c r="S111" s="7">
        <v>1.530007933014</v>
      </c>
    </row>
    <row r="112" spans="1:19" hidden="1" x14ac:dyDescent="0.2">
      <c r="A112" s="16" t="s">
        <v>130</v>
      </c>
      <c r="B112" s="3">
        <v>4.9999998425119996</v>
      </c>
      <c r="C112" s="4">
        <v>0.416666653542</v>
      </c>
      <c r="D112" s="5">
        <v>0.17</v>
      </c>
      <c r="E112" s="5">
        <v>0.13300000000000001</v>
      </c>
      <c r="F112" s="5">
        <v>0.28599999999999998</v>
      </c>
      <c r="G112" s="5">
        <v>0</v>
      </c>
      <c r="H112" s="5">
        <v>0</v>
      </c>
      <c r="I112" s="5">
        <v>0</v>
      </c>
      <c r="J112" s="5">
        <v>0.42199999999999999</v>
      </c>
      <c r="K112" s="5">
        <v>0</v>
      </c>
      <c r="L112" s="5">
        <v>0</v>
      </c>
      <c r="M112" s="5">
        <v>0</v>
      </c>
      <c r="N112" s="5">
        <v>0.123</v>
      </c>
      <c r="O112" s="5">
        <v>0</v>
      </c>
      <c r="P112" s="5">
        <v>4.9999998425119996</v>
      </c>
      <c r="Q112" s="6">
        <v>1.1339999999999999</v>
      </c>
      <c r="R112" s="5">
        <v>-3.8659998425120001</v>
      </c>
      <c r="S112" s="7">
        <v>0.226800007143</v>
      </c>
    </row>
    <row r="113" spans="1:19" hidden="1" x14ac:dyDescent="0.2">
      <c r="A113" s="16" t="s">
        <v>131</v>
      </c>
      <c r="B113" s="3">
        <v>2029.9999360599199</v>
      </c>
      <c r="C113" s="4">
        <v>169.16666133832601</v>
      </c>
      <c r="D113" s="5">
        <v>137.72721999999999</v>
      </c>
      <c r="E113" s="5">
        <v>74.550520000000006</v>
      </c>
      <c r="F113" s="5">
        <v>96.888210000000001</v>
      </c>
      <c r="G113" s="5">
        <v>120.76578000000001</v>
      </c>
      <c r="H113" s="5">
        <v>79.935770000000005</v>
      </c>
      <c r="I113" s="5">
        <v>306.10189000000003</v>
      </c>
      <c r="J113" s="5">
        <v>102.49305</v>
      </c>
      <c r="K113" s="5">
        <v>93.98348</v>
      </c>
      <c r="L113" s="5">
        <v>91.502520000000004</v>
      </c>
      <c r="M113" s="5">
        <v>116.45144000000001</v>
      </c>
      <c r="N113" s="5">
        <v>76.687279999999006</v>
      </c>
      <c r="O113" s="5">
        <v>99.605069999999998</v>
      </c>
      <c r="P113" s="5">
        <v>2029.9999360599199</v>
      </c>
      <c r="Q113" s="6">
        <v>1396.6922300000001</v>
      </c>
      <c r="R113" s="5">
        <v>-633.307706059917</v>
      </c>
      <c r="S113" s="7">
        <v>0.68802575073500005</v>
      </c>
    </row>
    <row r="114" spans="1:19" hidden="1" x14ac:dyDescent="0.2">
      <c r="A114" s="16" t="s">
        <v>132</v>
      </c>
      <c r="B114" s="3">
        <v>0</v>
      </c>
      <c r="C114" s="4">
        <v>0</v>
      </c>
      <c r="D114" s="5">
        <v>0.41504999999999997</v>
      </c>
      <c r="E114" s="5">
        <v>7.9880000000000007E-2</v>
      </c>
      <c r="F114" s="5">
        <v>0.32272000000000001</v>
      </c>
      <c r="G114" s="5">
        <v>9.5439999999999997E-2</v>
      </c>
      <c r="H114" s="5">
        <v>9.5439999999999997E-2</v>
      </c>
      <c r="I114" s="5">
        <v>0.32379000000000002</v>
      </c>
      <c r="J114" s="5">
        <v>0.13431999999999999</v>
      </c>
      <c r="K114" s="5">
        <v>0.11592</v>
      </c>
      <c r="L114" s="5">
        <v>0.27265</v>
      </c>
      <c r="M114" s="5">
        <v>0.15776000000000001</v>
      </c>
      <c r="N114" s="5">
        <v>0.17812</v>
      </c>
      <c r="O114" s="5">
        <v>9.9830000000000002E-2</v>
      </c>
      <c r="P114" s="5">
        <v>0</v>
      </c>
      <c r="Q114" s="6">
        <v>2.2909199999999998</v>
      </c>
      <c r="R114" s="5">
        <v>2.2909199999999998</v>
      </c>
      <c r="S114" s="17" t="s">
        <v>25</v>
      </c>
    </row>
    <row r="115" spans="1:19" hidden="1" x14ac:dyDescent="0.2">
      <c r="A115" s="10" t="s">
        <v>133</v>
      </c>
      <c r="B115" s="11">
        <v>10000.1866148144</v>
      </c>
      <c r="C115" s="12">
        <v>833.34888456786598</v>
      </c>
      <c r="D115" s="13">
        <v>439.22037</v>
      </c>
      <c r="E115" s="13">
        <v>992.034250000003</v>
      </c>
      <c r="F115" s="13">
        <v>1218.5894800000001</v>
      </c>
      <c r="G115" s="13">
        <v>684.06437000000005</v>
      </c>
      <c r="H115" s="13">
        <v>761.04468000000099</v>
      </c>
      <c r="I115" s="13">
        <v>812.96929</v>
      </c>
      <c r="J115" s="13">
        <v>751.83698000000004</v>
      </c>
      <c r="K115" s="13">
        <v>924.12198000000001</v>
      </c>
      <c r="L115" s="13">
        <v>529.51463999999999</v>
      </c>
      <c r="M115" s="13">
        <v>1087.35366</v>
      </c>
      <c r="N115" s="13">
        <v>1186.41725</v>
      </c>
      <c r="O115" s="13">
        <v>704.18285000000105</v>
      </c>
      <c r="P115" s="13">
        <v>10000.1866148144</v>
      </c>
      <c r="Q115" s="14">
        <v>10091.3498</v>
      </c>
      <c r="R115" s="13">
        <v>91.163185185616001</v>
      </c>
      <c r="S115" s="18">
        <v>1.0091161483969999</v>
      </c>
    </row>
    <row r="116" spans="1:19" hidden="1" x14ac:dyDescent="0.2">
      <c r="A116" s="16" t="s">
        <v>134</v>
      </c>
      <c r="B116" s="3">
        <v>149.999995275364</v>
      </c>
      <c r="C116" s="4">
        <v>12.499999606279999</v>
      </c>
      <c r="D116" s="5">
        <v>13.94675</v>
      </c>
      <c r="E116" s="5">
        <v>30.39902</v>
      </c>
      <c r="F116" s="5">
        <v>10.38753</v>
      </c>
      <c r="G116" s="5">
        <v>1.3185100000000001</v>
      </c>
      <c r="H116" s="5">
        <v>2.3068</v>
      </c>
      <c r="I116" s="5">
        <v>0.67057</v>
      </c>
      <c r="J116" s="5">
        <v>6.2533799999999999</v>
      </c>
      <c r="K116" s="5">
        <v>18.027000000000001</v>
      </c>
      <c r="L116" s="5">
        <v>1.4139999999999999</v>
      </c>
      <c r="M116" s="5">
        <v>29.783899999999999</v>
      </c>
      <c r="N116" s="5">
        <v>3.8443700000000001</v>
      </c>
      <c r="O116" s="5">
        <v>0.61199999999999999</v>
      </c>
      <c r="P116" s="5">
        <v>149.999995275364</v>
      </c>
      <c r="Q116" s="6">
        <v>118.96383</v>
      </c>
      <c r="R116" s="5">
        <v>-31.036165275363</v>
      </c>
      <c r="S116" s="7">
        <v>0.79309222497999998</v>
      </c>
    </row>
    <row r="117" spans="1:19" hidden="1" x14ac:dyDescent="0.2">
      <c r="A117" s="16" t="s">
        <v>135</v>
      </c>
      <c r="B117" s="3">
        <v>0</v>
      </c>
      <c r="C117" s="4">
        <v>0</v>
      </c>
      <c r="D117" s="5">
        <v>10.81156</v>
      </c>
      <c r="E117" s="5">
        <v>90.787199999999999</v>
      </c>
      <c r="F117" s="5">
        <v>7.1589900000000002</v>
      </c>
      <c r="G117" s="5">
        <v>85.192959999999999</v>
      </c>
      <c r="H117" s="5">
        <v>74.958709999999996</v>
      </c>
      <c r="I117" s="5">
        <v>29.988160000000001</v>
      </c>
      <c r="J117" s="5">
        <v>81.517210000000006</v>
      </c>
      <c r="K117" s="5">
        <v>12.87941</v>
      </c>
      <c r="L117" s="5">
        <v>68.264110000000002</v>
      </c>
      <c r="M117" s="5">
        <v>86.515910000000005</v>
      </c>
      <c r="N117" s="5">
        <v>82.185599999999994</v>
      </c>
      <c r="O117" s="5">
        <v>19.018989999999999</v>
      </c>
      <c r="P117" s="5">
        <v>0</v>
      </c>
      <c r="Q117" s="6">
        <v>649.27881000000002</v>
      </c>
      <c r="R117" s="5">
        <v>649.27881000000002</v>
      </c>
      <c r="S117" s="17" t="s">
        <v>25</v>
      </c>
    </row>
    <row r="118" spans="1:19" hidden="1" x14ac:dyDescent="0.2">
      <c r="A118" s="16" t="s">
        <v>136</v>
      </c>
      <c r="B118" s="3">
        <v>999.99996850242405</v>
      </c>
      <c r="C118" s="4">
        <v>83.333330708535001</v>
      </c>
      <c r="D118" s="5">
        <v>5.5890000000000004</v>
      </c>
      <c r="E118" s="5">
        <v>66.454319999999996</v>
      </c>
      <c r="F118" s="5">
        <v>402.22829999999999</v>
      </c>
      <c r="G118" s="5">
        <v>5.0989000000000004</v>
      </c>
      <c r="H118" s="5">
        <v>33.099499999999999</v>
      </c>
      <c r="I118" s="5">
        <v>94.870400000000004</v>
      </c>
      <c r="J118" s="5">
        <v>7.3460000000000001</v>
      </c>
      <c r="K118" s="5">
        <v>298.50913000000003</v>
      </c>
      <c r="L118" s="5">
        <v>36.949599999999997</v>
      </c>
      <c r="M118" s="5">
        <v>34.2057</v>
      </c>
      <c r="N118" s="5">
        <v>118.7</v>
      </c>
      <c r="O118" s="5">
        <v>22.277100000000001</v>
      </c>
      <c r="P118" s="5">
        <v>999.99996850242405</v>
      </c>
      <c r="Q118" s="6">
        <v>1125.3279500000001</v>
      </c>
      <c r="R118" s="5">
        <v>125.327981497576</v>
      </c>
      <c r="S118" s="7">
        <v>1.125327985445</v>
      </c>
    </row>
    <row r="119" spans="1:19" hidden="1" x14ac:dyDescent="0.2">
      <c r="A119" s="16" t="s">
        <v>137</v>
      </c>
      <c r="B119" s="3">
        <v>6999.9944975882399</v>
      </c>
      <c r="C119" s="4">
        <v>583.33287479902003</v>
      </c>
      <c r="D119" s="5">
        <v>340.47600999999997</v>
      </c>
      <c r="E119" s="5">
        <v>410.26515000000097</v>
      </c>
      <c r="F119" s="5">
        <v>644.56826999999998</v>
      </c>
      <c r="G119" s="5">
        <v>491.46384999999998</v>
      </c>
      <c r="H119" s="5">
        <v>547.01396</v>
      </c>
      <c r="I119" s="5">
        <v>584.31847000000005</v>
      </c>
      <c r="J119" s="5">
        <v>527.50223000000005</v>
      </c>
      <c r="K119" s="5">
        <v>495.70186000000001</v>
      </c>
      <c r="L119" s="5">
        <v>351.36385999999999</v>
      </c>
      <c r="M119" s="5">
        <v>734.56159000000002</v>
      </c>
      <c r="N119" s="5">
        <v>850.31704999999897</v>
      </c>
      <c r="O119" s="5">
        <v>549.22419000000002</v>
      </c>
      <c r="P119" s="5">
        <v>6999.9944975882399</v>
      </c>
      <c r="Q119" s="6">
        <v>6526.7764900000002</v>
      </c>
      <c r="R119" s="5">
        <v>-473.218007588234</v>
      </c>
      <c r="S119" s="7">
        <v>0.93239737434699999</v>
      </c>
    </row>
    <row r="120" spans="1:19" hidden="1" x14ac:dyDescent="0.2">
      <c r="A120" s="16" t="s">
        <v>138</v>
      </c>
      <c r="B120" s="3">
        <v>599.99998110145395</v>
      </c>
      <c r="C120" s="4">
        <v>49.999998425120999</v>
      </c>
      <c r="D120" s="5">
        <v>10.570360000000001</v>
      </c>
      <c r="E120" s="5">
        <v>308.00174000000101</v>
      </c>
      <c r="F120" s="5">
        <v>24.08727</v>
      </c>
      <c r="G120" s="5">
        <v>34.95073</v>
      </c>
      <c r="H120" s="5">
        <v>45.42868</v>
      </c>
      <c r="I120" s="5">
        <v>27.428550000000001</v>
      </c>
      <c r="J120" s="5">
        <v>69.983419999999995</v>
      </c>
      <c r="K120" s="5">
        <v>53.226610000000001</v>
      </c>
      <c r="L120" s="5">
        <v>29.843219999999999</v>
      </c>
      <c r="M120" s="5">
        <v>98.5154</v>
      </c>
      <c r="N120" s="5">
        <v>32.822180000000003</v>
      </c>
      <c r="O120" s="5">
        <v>26.738320000000002</v>
      </c>
      <c r="P120" s="5">
        <v>599.99998110145395</v>
      </c>
      <c r="Q120" s="6">
        <v>761.59648000000095</v>
      </c>
      <c r="R120" s="5">
        <v>161.596498898547</v>
      </c>
      <c r="S120" s="7">
        <v>1.269327506647</v>
      </c>
    </row>
    <row r="121" spans="1:19" hidden="1" x14ac:dyDescent="0.2">
      <c r="A121" s="16" t="s">
        <v>139</v>
      </c>
      <c r="B121" s="3">
        <v>449.99998705449798</v>
      </c>
      <c r="C121" s="4">
        <v>37.499998921207997</v>
      </c>
      <c r="D121" s="5">
        <v>28.680980000000002</v>
      </c>
      <c r="E121" s="5">
        <v>57.386420000000001</v>
      </c>
      <c r="F121" s="5">
        <v>35.183219999999999</v>
      </c>
      <c r="G121" s="5">
        <v>24.756889999999999</v>
      </c>
      <c r="H121" s="5">
        <v>29.497140000000002</v>
      </c>
      <c r="I121" s="5">
        <v>40.409840000000003</v>
      </c>
      <c r="J121" s="5">
        <v>21.964089999999999</v>
      </c>
      <c r="K121" s="5">
        <v>32.347709999999999</v>
      </c>
      <c r="L121" s="5">
        <v>21.753150000000002</v>
      </c>
      <c r="M121" s="5">
        <v>49.858829999999998</v>
      </c>
      <c r="N121" s="5">
        <v>22.836590000000001</v>
      </c>
      <c r="O121" s="5">
        <v>40.140650000000001</v>
      </c>
      <c r="P121" s="5">
        <v>449.99998705449798</v>
      </c>
      <c r="Q121" s="6">
        <v>404.81551000000002</v>
      </c>
      <c r="R121" s="5">
        <v>-45.184477054497002</v>
      </c>
      <c r="S121" s="7">
        <v>0.89959004810099996</v>
      </c>
    </row>
    <row r="122" spans="1:19" hidden="1" x14ac:dyDescent="0.2">
      <c r="A122" s="16" t="s">
        <v>140</v>
      </c>
      <c r="B122" s="3">
        <v>800.19218529241903</v>
      </c>
      <c r="C122" s="4">
        <v>66.682682107700998</v>
      </c>
      <c r="D122" s="5">
        <v>29.145710000000001</v>
      </c>
      <c r="E122" s="5">
        <v>28.740400000000001</v>
      </c>
      <c r="F122" s="5">
        <v>94.975899999999996</v>
      </c>
      <c r="G122" s="5">
        <v>41.282530000000001</v>
      </c>
      <c r="H122" s="5">
        <v>28.739889999999999</v>
      </c>
      <c r="I122" s="5">
        <v>35.283299999999997</v>
      </c>
      <c r="J122" s="5">
        <v>37.270650000000003</v>
      </c>
      <c r="K122" s="5">
        <v>13.430260000000001</v>
      </c>
      <c r="L122" s="5">
        <v>19.9267</v>
      </c>
      <c r="M122" s="5">
        <v>53.912329999999997</v>
      </c>
      <c r="N122" s="5">
        <v>75.711460000000002</v>
      </c>
      <c r="O122" s="5">
        <v>46.171599999999998</v>
      </c>
      <c r="P122" s="5">
        <v>800.19218529241903</v>
      </c>
      <c r="Q122" s="6">
        <v>504.59073000000001</v>
      </c>
      <c r="R122" s="5">
        <v>-295.60145529241902</v>
      </c>
      <c r="S122" s="7">
        <v>0.63058692558399998</v>
      </c>
    </row>
    <row r="123" spans="1:19" hidden="1" x14ac:dyDescent="0.2">
      <c r="A123" s="10" t="s">
        <v>141</v>
      </c>
      <c r="B123" s="11">
        <v>30110.784975230101</v>
      </c>
      <c r="C123" s="12">
        <v>2509.2320812691701</v>
      </c>
      <c r="D123" s="13">
        <v>1963.4986899999999</v>
      </c>
      <c r="E123" s="13">
        <v>1982.8186800000001</v>
      </c>
      <c r="F123" s="13">
        <v>2090.0093200000001</v>
      </c>
      <c r="G123" s="13">
        <v>2537.3700100000001</v>
      </c>
      <c r="H123" s="13">
        <v>2157.89021</v>
      </c>
      <c r="I123" s="13">
        <v>2536.9758299999999</v>
      </c>
      <c r="J123" s="13">
        <v>2410.078</v>
      </c>
      <c r="K123" s="13">
        <v>1956.6046799999999</v>
      </c>
      <c r="L123" s="13">
        <v>2758.5439799999999</v>
      </c>
      <c r="M123" s="13">
        <v>2802.3630400000002</v>
      </c>
      <c r="N123" s="13">
        <v>2251.9916400000002</v>
      </c>
      <c r="O123" s="13">
        <v>3956.2865900000002</v>
      </c>
      <c r="P123" s="13">
        <v>30110.784975230101</v>
      </c>
      <c r="Q123" s="14">
        <v>29404.430670000002</v>
      </c>
      <c r="R123" s="13">
        <v>-706.35430523008097</v>
      </c>
      <c r="S123" s="18">
        <v>0.97654148485900005</v>
      </c>
    </row>
    <row r="124" spans="1:19" hidden="1" x14ac:dyDescent="0.2">
      <c r="A124" s="16" t="s">
        <v>142</v>
      </c>
      <c r="B124" s="3">
        <v>3060</v>
      </c>
      <c r="C124" s="4">
        <v>255</v>
      </c>
      <c r="D124" s="5">
        <v>3.4033899999999999</v>
      </c>
      <c r="E124" s="5">
        <v>11.333399999999999</v>
      </c>
      <c r="F124" s="5">
        <v>234.08107000000001</v>
      </c>
      <c r="G124" s="5">
        <v>223.01776000000001</v>
      </c>
      <c r="H124" s="5">
        <v>179.94777999999999</v>
      </c>
      <c r="I124" s="5">
        <v>411.77463</v>
      </c>
      <c r="J124" s="5">
        <v>261.54174999999998</v>
      </c>
      <c r="K124" s="5">
        <v>94.483720000000005</v>
      </c>
      <c r="L124" s="5">
        <v>586.25360999999998</v>
      </c>
      <c r="M124" s="5">
        <v>431.39139999999998</v>
      </c>
      <c r="N124" s="5">
        <v>0.52436000000000005</v>
      </c>
      <c r="O124" s="5">
        <v>312.26438000000002</v>
      </c>
      <c r="P124" s="5">
        <v>3060</v>
      </c>
      <c r="Q124" s="6">
        <v>2750.0172499999999</v>
      </c>
      <c r="R124" s="5">
        <v>-309.98275000000001</v>
      </c>
      <c r="S124" s="7">
        <v>0.89869844771200003</v>
      </c>
    </row>
    <row r="125" spans="1:19" hidden="1" x14ac:dyDescent="0.2">
      <c r="A125" s="16" t="s">
        <v>143</v>
      </c>
      <c r="B125" s="3">
        <v>1500.36359143662</v>
      </c>
      <c r="C125" s="4">
        <v>125.030299286385</v>
      </c>
      <c r="D125" s="5">
        <v>108.15916</v>
      </c>
      <c r="E125" s="5">
        <v>128.74826999999999</v>
      </c>
      <c r="F125" s="5">
        <v>198.40197000000001</v>
      </c>
      <c r="G125" s="5">
        <v>144.14434</v>
      </c>
      <c r="H125" s="5">
        <v>157.52699999999999</v>
      </c>
      <c r="I125" s="5">
        <v>155.69466</v>
      </c>
      <c r="J125" s="5">
        <v>151.83908</v>
      </c>
      <c r="K125" s="5">
        <v>130.48918</v>
      </c>
      <c r="L125" s="5">
        <v>127.29742</v>
      </c>
      <c r="M125" s="5">
        <v>163.19015999999999</v>
      </c>
      <c r="N125" s="5">
        <v>142.6979</v>
      </c>
      <c r="O125" s="5">
        <v>130.64164</v>
      </c>
      <c r="P125" s="5">
        <v>1500.36359143662</v>
      </c>
      <c r="Q125" s="6">
        <v>1738.83078</v>
      </c>
      <c r="R125" s="5">
        <v>238.467188563382</v>
      </c>
      <c r="S125" s="7">
        <v>1.158939599657</v>
      </c>
    </row>
    <row r="126" spans="1:19" hidden="1" x14ac:dyDescent="0.2">
      <c r="A126" s="16" t="s">
        <v>144</v>
      </c>
      <c r="B126" s="3">
        <v>79.999997480191993</v>
      </c>
      <c r="C126" s="4">
        <v>6.666666456682</v>
      </c>
      <c r="D126" s="5">
        <v>0.68969999999999998</v>
      </c>
      <c r="E126" s="5">
        <v>0.82764000000000004</v>
      </c>
      <c r="F126" s="5">
        <v>0.57889999999999997</v>
      </c>
      <c r="G126" s="5">
        <v>2.48292</v>
      </c>
      <c r="H126" s="5">
        <v>3.8564400000000001</v>
      </c>
      <c r="I126" s="5">
        <v>0.96557999999999999</v>
      </c>
      <c r="J126" s="5">
        <v>2.6898300000000002</v>
      </c>
      <c r="K126" s="5">
        <v>1.0136400000000001</v>
      </c>
      <c r="L126" s="5">
        <v>1.26861</v>
      </c>
      <c r="M126" s="5">
        <v>2.1443099999999999</v>
      </c>
      <c r="N126" s="5">
        <v>5.4130500000000001</v>
      </c>
      <c r="O126" s="5">
        <v>5.3036599999999998</v>
      </c>
      <c r="P126" s="5">
        <v>79.999997480191993</v>
      </c>
      <c r="Q126" s="6">
        <v>27.234279999999998</v>
      </c>
      <c r="R126" s="5">
        <v>-52.765717480192002</v>
      </c>
      <c r="S126" s="7">
        <v>0.34042851072199998</v>
      </c>
    </row>
    <row r="127" spans="1:19" hidden="1" x14ac:dyDescent="0.2">
      <c r="A127" s="16" t="s">
        <v>145</v>
      </c>
      <c r="B127" s="3">
        <v>169.999994645409</v>
      </c>
      <c r="C127" s="4">
        <v>14.166666220450001</v>
      </c>
      <c r="D127" s="5">
        <v>17.092849999999999</v>
      </c>
      <c r="E127" s="5">
        <v>11.389480000000001</v>
      </c>
      <c r="F127" s="5">
        <v>18.010280000000002</v>
      </c>
      <c r="G127" s="5">
        <v>10.944190000000001</v>
      </c>
      <c r="H127" s="5">
        <v>6.0479000000000003</v>
      </c>
      <c r="I127" s="5">
        <v>3.3311600000000001</v>
      </c>
      <c r="J127" s="5">
        <v>53.83981</v>
      </c>
      <c r="K127" s="5">
        <v>18.283799999999999</v>
      </c>
      <c r="L127" s="5">
        <v>32.210470000000001</v>
      </c>
      <c r="M127" s="5">
        <v>40.757890000000003</v>
      </c>
      <c r="N127" s="5">
        <v>23.30218</v>
      </c>
      <c r="O127" s="5">
        <v>28.604330000000001</v>
      </c>
      <c r="P127" s="5">
        <v>169.999994645409</v>
      </c>
      <c r="Q127" s="6">
        <v>263.81434000000002</v>
      </c>
      <c r="R127" s="5">
        <v>93.814345354590003</v>
      </c>
      <c r="S127" s="7">
        <v>1.5518491077030001</v>
      </c>
    </row>
    <row r="128" spans="1:19" hidden="1" x14ac:dyDescent="0.2">
      <c r="A128" s="16" t="s">
        <v>146</v>
      </c>
      <c r="B128" s="3">
        <v>6299.9563343600503</v>
      </c>
      <c r="C128" s="4">
        <v>524.99636119667002</v>
      </c>
      <c r="D128" s="5">
        <v>424.54919000000001</v>
      </c>
      <c r="E128" s="5">
        <v>432.91663000000102</v>
      </c>
      <c r="F128" s="5">
        <v>384.84728999999999</v>
      </c>
      <c r="G128" s="5">
        <v>566.45150000000001</v>
      </c>
      <c r="H128" s="5">
        <v>429.24641000000003</v>
      </c>
      <c r="I128" s="5">
        <v>519.29107999999997</v>
      </c>
      <c r="J128" s="5">
        <v>451.75756000000001</v>
      </c>
      <c r="K128" s="5">
        <v>424.13843000000003</v>
      </c>
      <c r="L128" s="5">
        <v>516.89317000000005</v>
      </c>
      <c r="M128" s="5">
        <v>696.02170000000001</v>
      </c>
      <c r="N128" s="5">
        <v>567.37965999999994</v>
      </c>
      <c r="O128" s="5">
        <v>906.87729000000002</v>
      </c>
      <c r="P128" s="5">
        <v>6299.9563343600503</v>
      </c>
      <c r="Q128" s="6">
        <v>6320.3699100000003</v>
      </c>
      <c r="R128" s="5">
        <v>20.413575639956001</v>
      </c>
      <c r="S128" s="7">
        <v>1.00324027256</v>
      </c>
    </row>
    <row r="129" spans="1:19" hidden="1" x14ac:dyDescent="0.2">
      <c r="A129" s="16" t="s">
        <v>147</v>
      </c>
      <c r="B129" s="3">
        <v>14000.370870983899</v>
      </c>
      <c r="C129" s="4">
        <v>1166.69757258199</v>
      </c>
      <c r="D129" s="5">
        <v>1072.15283</v>
      </c>
      <c r="E129" s="5">
        <v>1028.00452</v>
      </c>
      <c r="F129" s="5">
        <v>886.57074</v>
      </c>
      <c r="G129" s="5">
        <v>1220.1228699999999</v>
      </c>
      <c r="H129" s="5">
        <v>1024.73404</v>
      </c>
      <c r="I129" s="5">
        <v>1043.5479399999999</v>
      </c>
      <c r="J129" s="5">
        <v>1123.52676</v>
      </c>
      <c r="K129" s="5">
        <v>884.99105999999995</v>
      </c>
      <c r="L129" s="5">
        <v>1117.31944</v>
      </c>
      <c r="M129" s="5">
        <v>1089.59555</v>
      </c>
      <c r="N129" s="5">
        <v>1064.6406300000001</v>
      </c>
      <c r="O129" s="5">
        <v>1903.1119699999999</v>
      </c>
      <c r="P129" s="5">
        <v>14000.370870983899</v>
      </c>
      <c r="Q129" s="6">
        <v>13458.31835</v>
      </c>
      <c r="R129" s="5">
        <v>-542.05252098389997</v>
      </c>
      <c r="S129" s="7">
        <v>0.96128298843000004</v>
      </c>
    </row>
    <row r="130" spans="1:19" hidden="1" x14ac:dyDescent="0.2">
      <c r="A130" s="16" t="s">
        <v>148</v>
      </c>
      <c r="B130" s="3">
        <v>5000.0941863239404</v>
      </c>
      <c r="C130" s="4">
        <v>416.67451552699498</v>
      </c>
      <c r="D130" s="5">
        <v>337.45157</v>
      </c>
      <c r="E130" s="5">
        <v>369.59874000000099</v>
      </c>
      <c r="F130" s="5">
        <v>367.51907</v>
      </c>
      <c r="G130" s="5">
        <v>370.20643000000001</v>
      </c>
      <c r="H130" s="5">
        <v>356.53064000000001</v>
      </c>
      <c r="I130" s="5">
        <v>402.37078000000002</v>
      </c>
      <c r="J130" s="5">
        <v>364.88321000000002</v>
      </c>
      <c r="K130" s="5">
        <v>403.20485000000002</v>
      </c>
      <c r="L130" s="5">
        <v>377.30126000000001</v>
      </c>
      <c r="M130" s="5">
        <v>379.26202999999998</v>
      </c>
      <c r="N130" s="5">
        <v>448.03386</v>
      </c>
      <c r="O130" s="5">
        <v>669.48332000000096</v>
      </c>
      <c r="P130" s="5">
        <v>5000.0941863239404</v>
      </c>
      <c r="Q130" s="6">
        <v>4845.8457600000002</v>
      </c>
      <c r="R130" s="5">
        <v>-154.24842632393799</v>
      </c>
      <c r="S130" s="7">
        <v>0.96915089584699998</v>
      </c>
    </row>
    <row r="131" spans="1:19" hidden="1" x14ac:dyDescent="0.2">
      <c r="A131" s="10" t="s">
        <v>149</v>
      </c>
      <c r="B131" s="11">
        <v>449.99998582608998</v>
      </c>
      <c r="C131" s="12">
        <v>37.499998818839998</v>
      </c>
      <c r="D131" s="13">
        <v>54.318390000000001</v>
      </c>
      <c r="E131" s="13">
        <v>16.280999999999999</v>
      </c>
      <c r="F131" s="13">
        <v>5.5330000000000004</v>
      </c>
      <c r="G131" s="13">
        <v>0.49099999999999999</v>
      </c>
      <c r="H131" s="13">
        <v>7.2510000000000003</v>
      </c>
      <c r="I131" s="13">
        <v>4.8019999999999996</v>
      </c>
      <c r="J131" s="13">
        <v>7.9710000000000001</v>
      </c>
      <c r="K131" s="13">
        <v>1.0620000000000001</v>
      </c>
      <c r="L131" s="13">
        <v>85.566000000000003</v>
      </c>
      <c r="M131" s="13">
        <v>50.151499999999999</v>
      </c>
      <c r="N131" s="13">
        <v>49.683999999999997</v>
      </c>
      <c r="O131" s="13">
        <v>258.43700000000001</v>
      </c>
      <c r="P131" s="13">
        <v>449.99998582608998</v>
      </c>
      <c r="Q131" s="14">
        <v>541.54789000000005</v>
      </c>
      <c r="R131" s="13">
        <v>91.547904173909004</v>
      </c>
      <c r="S131" s="18">
        <v>1.2034397934600001</v>
      </c>
    </row>
    <row r="132" spans="1:19" hidden="1" x14ac:dyDescent="0.2">
      <c r="A132" s="16" t="s">
        <v>150</v>
      </c>
      <c r="B132" s="3">
        <v>449.99998582608998</v>
      </c>
      <c r="C132" s="4">
        <v>37.499998818839998</v>
      </c>
      <c r="D132" s="5">
        <v>54.318390000000001</v>
      </c>
      <c r="E132" s="5">
        <v>16.280999999999999</v>
      </c>
      <c r="F132" s="5">
        <v>5.5330000000000004</v>
      </c>
      <c r="G132" s="5">
        <v>0.49099999999999999</v>
      </c>
      <c r="H132" s="5">
        <v>7.2510000000000003</v>
      </c>
      <c r="I132" s="5">
        <v>4.8019999999999996</v>
      </c>
      <c r="J132" s="5">
        <v>7.9710000000000001</v>
      </c>
      <c r="K132" s="5">
        <v>1.0620000000000001</v>
      </c>
      <c r="L132" s="5">
        <v>85.566000000000003</v>
      </c>
      <c r="M132" s="5">
        <v>50.151499999999999</v>
      </c>
      <c r="N132" s="5">
        <v>49.683999999999997</v>
      </c>
      <c r="O132" s="5">
        <v>258.43700000000001</v>
      </c>
      <c r="P132" s="5">
        <v>449.99998582608998</v>
      </c>
      <c r="Q132" s="6">
        <v>541.54789000000005</v>
      </c>
      <c r="R132" s="5">
        <v>91.547904173909004</v>
      </c>
      <c r="S132" s="7">
        <v>1.2034397934600001</v>
      </c>
    </row>
    <row r="133" spans="1:19" hidden="1" x14ac:dyDescent="0.2">
      <c r="A133" s="10" t="s">
        <v>151</v>
      </c>
      <c r="B133" s="11">
        <v>1999.99996850242</v>
      </c>
      <c r="C133" s="12">
        <v>166.66666404186901</v>
      </c>
      <c r="D133" s="13">
        <v>67.361969999999999</v>
      </c>
      <c r="E133" s="13">
        <v>7.758</v>
      </c>
      <c r="F133" s="13">
        <v>28.204999999999998</v>
      </c>
      <c r="G133" s="13">
        <v>70.847840000000005</v>
      </c>
      <c r="H133" s="13">
        <v>10.47</v>
      </c>
      <c r="I133" s="13">
        <v>15.97015</v>
      </c>
      <c r="J133" s="13">
        <v>15.01</v>
      </c>
      <c r="K133" s="13">
        <v>11.214</v>
      </c>
      <c r="L133" s="13">
        <v>46.67</v>
      </c>
      <c r="M133" s="13">
        <v>114.943</v>
      </c>
      <c r="N133" s="13">
        <v>11.294</v>
      </c>
      <c r="O133" s="13">
        <v>247.31605999999999</v>
      </c>
      <c r="P133" s="13">
        <v>1999.99996850242</v>
      </c>
      <c r="Q133" s="14">
        <v>647.06002000000001</v>
      </c>
      <c r="R133" s="13">
        <v>-1352.9399485024201</v>
      </c>
      <c r="S133" s="18">
        <v>0.32353001509500001</v>
      </c>
    </row>
    <row r="134" spans="1:19" hidden="1" x14ac:dyDescent="0.2">
      <c r="A134" s="16" t="s">
        <v>152</v>
      </c>
      <c r="B134" s="3">
        <v>999.99996850242303</v>
      </c>
      <c r="C134" s="4">
        <v>83.333330708535001</v>
      </c>
      <c r="D134" s="5">
        <v>3.7027700000000001</v>
      </c>
      <c r="E134" s="5">
        <v>3.198</v>
      </c>
      <c r="F134" s="5">
        <v>1.788</v>
      </c>
      <c r="G134" s="5">
        <v>70.847840000000005</v>
      </c>
      <c r="H134" s="5">
        <v>9.4700000000000006</v>
      </c>
      <c r="I134" s="5">
        <v>13.187150000000001</v>
      </c>
      <c r="J134" s="5">
        <v>10.827999999999999</v>
      </c>
      <c r="K134" s="5">
        <v>2.8980000000000001</v>
      </c>
      <c r="L134" s="5">
        <v>1.5409999999999999</v>
      </c>
      <c r="M134" s="5">
        <v>6.3780000000000001</v>
      </c>
      <c r="N134" s="5">
        <v>5.3360000000000003</v>
      </c>
      <c r="O134" s="5">
        <v>23.015999999999998</v>
      </c>
      <c r="P134" s="5">
        <v>999.99996850242303</v>
      </c>
      <c r="Q134" s="6">
        <v>152.19076000000001</v>
      </c>
      <c r="R134" s="5">
        <v>-847.80920850242296</v>
      </c>
      <c r="S134" s="7">
        <v>0.15219076479300001</v>
      </c>
    </row>
    <row r="135" spans="1:19" hidden="1" x14ac:dyDescent="0.2">
      <c r="A135" s="16" t="s">
        <v>153</v>
      </c>
      <c r="B135" s="3">
        <v>1000</v>
      </c>
      <c r="C135" s="4">
        <v>83.333333333333002</v>
      </c>
      <c r="D135" s="5">
        <v>63.659199999999998</v>
      </c>
      <c r="E135" s="5">
        <v>4.5599999999999996</v>
      </c>
      <c r="F135" s="5">
        <v>26.417000000000002</v>
      </c>
      <c r="G135" s="5">
        <v>0</v>
      </c>
      <c r="H135" s="5">
        <v>1</v>
      </c>
      <c r="I135" s="5">
        <v>2.7829999999999999</v>
      </c>
      <c r="J135" s="5">
        <v>4.1820000000000004</v>
      </c>
      <c r="K135" s="5">
        <v>8.3160000000000007</v>
      </c>
      <c r="L135" s="5">
        <v>45.128999999999998</v>
      </c>
      <c r="M135" s="5">
        <v>108.565</v>
      </c>
      <c r="N135" s="5">
        <v>5.9580000000000002</v>
      </c>
      <c r="O135" s="5">
        <v>224.30006</v>
      </c>
      <c r="P135" s="5">
        <v>1000</v>
      </c>
      <c r="Q135" s="6">
        <v>494.86926</v>
      </c>
      <c r="R135" s="5">
        <v>-505.13074</v>
      </c>
      <c r="S135" s="7">
        <v>0.49486925999999998</v>
      </c>
    </row>
    <row r="136" spans="1:19" hidden="1" x14ac:dyDescent="0.2">
      <c r="A136" s="10" t="s">
        <v>154</v>
      </c>
      <c r="B136" s="11">
        <v>0</v>
      </c>
      <c r="C136" s="12">
        <v>0</v>
      </c>
      <c r="D136" s="13">
        <v>0</v>
      </c>
      <c r="E136" s="13">
        <v>0</v>
      </c>
      <c r="F136" s="13">
        <v>0.46007999999999999</v>
      </c>
      <c r="G136" s="13">
        <v>0</v>
      </c>
      <c r="H136" s="13">
        <v>0</v>
      </c>
      <c r="I136" s="13">
        <v>0.46912999999999999</v>
      </c>
      <c r="J136" s="13">
        <v>0</v>
      </c>
      <c r="K136" s="13">
        <v>0</v>
      </c>
      <c r="L136" s="13">
        <v>0.56499999999999995</v>
      </c>
      <c r="M136" s="13">
        <v>0</v>
      </c>
      <c r="N136" s="13">
        <v>0</v>
      </c>
      <c r="O136" s="13">
        <v>0.40411999999999998</v>
      </c>
      <c r="P136" s="13">
        <v>0</v>
      </c>
      <c r="Q136" s="14">
        <v>1.8983300000000001</v>
      </c>
      <c r="R136" s="13">
        <v>1.8983300000000001</v>
      </c>
      <c r="S136" s="15" t="s">
        <v>25</v>
      </c>
    </row>
    <row r="137" spans="1:19" hidden="1" x14ac:dyDescent="0.2">
      <c r="A137" s="16" t="s">
        <v>155</v>
      </c>
      <c r="B137" s="3">
        <v>0</v>
      </c>
      <c r="C137" s="4">
        <v>0</v>
      </c>
      <c r="D137" s="5">
        <v>0</v>
      </c>
      <c r="E137" s="5">
        <v>0</v>
      </c>
      <c r="F137" s="5">
        <v>0.46007999999999999</v>
      </c>
      <c r="G137" s="5">
        <v>0</v>
      </c>
      <c r="H137" s="5">
        <v>0</v>
      </c>
      <c r="I137" s="5">
        <v>0.46912999999999999</v>
      </c>
      <c r="J137" s="5">
        <v>0</v>
      </c>
      <c r="K137" s="5">
        <v>0</v>
      </c>
      <c r="L137" s="5">
        <v>0.56499999999999995</v>
      </c>
      <c r="M137" s="5">
        <v>0</v>
      </c>
      <c r="N137" s="5">
        <v>0</v>
      </c>
      <c r="O137" s="5">
        <v>0.40411999999999998</v>
      </c>
      <c r="P137" s="5">
        <v>0</v>
      </c>
      <c r="Q137" s="6">
        <v>1.8983300000000001</v>
      </c>
      <c r="R137" s="5">
        <v>1.8983300000000001</v>
      </c>
      <c r="S137" s="17" t="s">
        <v>25</v>
      </c>
    </row>
    <row r="138" spans="1:19" hidden="1" x14ac:dyDescent="0.2">
      <c r="A138" s="10" t="s">
        <v>156</v>
      </c>
      <c r="B138" s="11">
        <v>0</v>
      </c>
      <c r="C138" s="12">
        <v>0</v>
      </c>
      <c r="D138" s="13">
        <v>0</v>
      </c>
      <c r="E138" s="13">
        <v>0</v>
      </c>
      <c r="F138" s="13">
        <v>16.79777</v>
      </c>
      <c r="G138" s="13">
        <v>0</v>
      </c>
      <c r="H138" s="13">
        <v>0</v>
      </c>
      <c r="I138" s="13">
        <v>32.896099999999997</v>
      </c>
      <c r="J138" s="13">
        <v>0</v>
      </c>
      <c r="K138" s="13">
        <v>0</v>
      </c>
      <c r="L138" s="13">
        <v>49.920639999999999</v>
      </c>
      <c r="M138" s="13">
        <v>0</v>
      </c>
      <c r="N138" s="13">
        <v>0</v>
      </c>
      <c r="O138" s="13">
        <v>18.51718</v>
      </c>
      <c r="P138" s="13">
        <v>0</v>
      </c>
      <c r="Q138" s="14">
        <v>118.13169000000001</v>
      </c>
      <c r="R138" s="13">
        <v>118.13169000000001</v>
      </c>
      <c r="S138" s="15" t="s">
        <v>25</v>
      </c>
    </row>
    <row r="139" spans="1:19" hidden="1" x14ac:dyDescent="0.2">
      <c r="A139" s="16" t="s">
        <v>157</v>
      </c>
      <c r="B139" s="3">
        <v>0</v>
      </c>
      <c r="C139" s="4">
        <v>0</v>
      </c>
      <c r="D139" s="5">
        <v>0</v>
      </c>
      <c r="E139" s="5">
        <v>0</v>
      </c>
      <c r="F139" s="5">
        <v>4.7314299999999996</v>
      </c>
      <c r="G139" s="5">
        <v>0</v>
      </c>
      <c r="H139" s="5">
        <v>0</v>
      </c>
      <c r="I139" s="5">
        <v>10.321099999999999</v>
      </c>
      <c r="J139" s="5">
        <v>0</v>
      </c>
      <c r="K139" s="5">
        <v>0</v>
      </c>
      <c r="L139" s="5">
        <v>6.4802900000000001</v>
      </c>
      <c r="M139" s="5">
        <v>0</v>
      </c>
      <c r="N139" s="5">
        <v>0</v>
      </c>
      <c r="O139" s="5">
        <v>-11.44003</v>
      </c>
      <c r="P139" s="5">
        <v>0</v>
      </c>
      <c r="Q139" s="6">
        <v>10.092790000000001</v>
      </c>
      <c r="R139" s="5">
        <v>10.092790000000001</v>
      </c>
      <c r="S139" s="17" t="s">
        <v>25</v>
      </c>
    </row>
    <row r="140" spans="1:19" hidden="1" x14ac:dyDescent="0.2">
      <c r="A140" s="16" t="s">
        <v>158</v>
      </c>
      <c r="B140" s="3">
        <v>0</v>
      </c>
      <c r="C140" s="4">
        <v>0</v>
      </c>
      <c r="D140" s="5">
        <v>0</v>
      </c>
      <c r="E140" s="5">
        <v>0</v>
      </c>
      <c r="F140" s="5">
        <v>4.0174099999999999</v>
      </c>
      <c r="G140" s="5">
        <v>0</v>
      </c>
      <c r="H140" s="5">
        <v>0</v>
      </c>
      <c r="I140" s="5">
        <v>4.66472</v>
      </c>
      <c r="J140" s="5">
        <v>0</v>
      </c>
      <c r="K140" s="5">
        <v>0</v>
      </c>
      <c r="L140" s="5">
        <v>16.467040000000001</v>
      </c>
      <c r="M140" s="5">
        <v>0</v>
      </c>
      <c r="N140" s="5">
        <v>0</v>
      </c>
      <c r="O140" s="5">
        <v>5.0755600000000003</v>
      </c>
      <c r="P140" s="5">
        <v>0</v>
      </c>
      <c r="Q140" s="6">
        <v>30.224730000000001</v>
      </c>
      <c r="R140" s="5">
        <v>30.224730000000001</v>
      </c>
      <c r="S140" s="17" t="s">
        <v>25</v>
      </c>
    </row>
    <row r="141" spans="1:19" hidden="1" x14ac:dyDescent="0.2">
      <c r="A141" s="16" t="s">
        <v>159</v>
      </c>
      <c r="B141" s="3">
        <v>0</v>
      </c>
      <c r="C141" s="4">
        <v>0</v>
      </c>
      <c r="D141" s="5">
        <v>0</v>
      </c>
      <c r="E141" s="5">
        <v>0</v>
      </c>
      <c r="F141" s="5">
        <v>0.61999000000000004</v>
      </c>
      <c r="G141" s="5">
        <v>0</v>
      </c>
      <c r="H141" s="5">
        <v>0</v>
      </c>
      <c r="I141" s="5">
        <v>0.86817</v>
      </c>
      <c r="J141" s="5">
        <v>0</v>
      </c>
      <c r="K141" s="5">
        <v>0</v>
      </c>
      <c r="L141" s="5">
        <v>-3.4450000000000001E-2</v>
      </c>
      <c r="M141" s="5">
        <v>0</v>
      </c>
      <c r="N141" s="5">
        <v>0</v>
      </c>
      <c r="O141" s="5">
        <v>0.95050000000000001</v>
      </c>
      <c r="P141" s="5">
        <v>0</v>
      </c>
      <c r="Q141" s="6">
        <v>2.40421</v>
      </c>
      <c r="R141" s="5">
        <v>2.40421</v>
      </c>
      <c r="S141" s="17" t="s">
        <v>25</v>
      </c>
    </row>
    <row r="142" spans="1:19" hidden="1" x14ac:dyDescent="0.2">
      <c r="A142" s="16" t="s">
        <v>160</v>
      </c>
      <c r="B142" s="3">
        <v>0</v>
      </c>
      <c r="C142" s="4">
        <v>0</v>
      </c>
      <c r="D142" s="5">
        <v>0</v>
      </c>
      <c r="E142" s="5">
        <v>0</v>
      </c>
      <c r="F142" s="5">
        <v>0.77403</v>
      </c>
      <c r="G142" s="5">
        <v>0</v>
      </c>
      <c r="H142" s="5">
        <v>0</v>
      </c>
      <c r="I142" s="5">
        <v>1.36103</v>
      </c>
      <c r="J142" s="5">
        <v>0</v>
      </c>
      <c r="K142" s="5">
        <v>0</v>
      </c>
      <c r="L142" s="5">
        <v>0.52791999999999994</v>
      </c>
      <c r="M142" s="5">
        <v>0</v>
      </c>
      <c r="N142" s="5">
        <v>0</v>
      </c>
      <c r="O142" s="5">
        <v>1.17543</v>
      </c>
      <c r="P142" s="5">
        <v>0</v>
      </c>
      <c r="Q142" s="6">
        <v>3.8384100000000001</v>
      </c>
      <c r="R142" s="5">
        <v>3.8384100000000001</v>
      </c>
      <c r="S142" s="17" t="s">
        <v>25</v>
      </c>
    </row>
    <row r="143" spans="1:19" hidden="1" x14ac:dyDescent="0.2">
      <c r="A143" s="16" t="s">
        <v>161</v>
      </c>
      <c r="B143" s="3">
        <v>0</v>
      </c>
      <c r="C143" s="4">
        <v>0</v>
      </c>
      <c r="D143" s="5">
        <v>0</v>
      </c>
      <c r="E143" s="5">
        <v>0</v>
      </c>
      <c r="F143" s="5">
        <v>0.59869000000000006</v>
      </c>
      <c r="G143" s="5">
        <v>0</v>
      </c>
      <c r="H143" s="5">
        <v>0</v>
      </c>
      <c r="I143" s="5">
        <v>2.1410499999999999</v>
      </c>
      <c r="J143" s="5">
        <v>0</v>
      </c>
      <c r="K143" s="5">
        <v>0</v>
      </c>
      <c r="L143" s="5">
        <v>0.36664000000000002</v>
      </c>
      <c r="M143" s="5">
        <v>0</v>
      </c>
      <c r="N143" s="5">
        <v>0</v>
      </c>
      <c r="O143" s="5">
        <v>0.52781999999999996</v>
      </c>
      <c r="P143" s="5">
        <v>0</v>
      </c>
      <c r="Q143" s="6">
        <v>3.6341999999999999</v>
      </c>
      <c r="R143" s="5">
        <v>3.6341999999999999</v>
      </c>
      <c r="S143" s="17" t="s">
        <v>25</v>
      </c>
    </row>
    <row r="144" spans="1:19" hidden="1" x14ac:dyDescent="0.2">
      <c r="A144" s="16" t="s">
        <v>162</v>
      </c>
      <c r="B144" s="3">
        <v>0</v>
      </c>
      <c r="C144" s="4">
        <v>0</v>
      </c>
      <c r="D144" s="5">
        <v>0</v>
      </c>
      <c r="E144" s="5">
        <v>0</v>
      </c>
      <c r="F144" s="5">
        <v>6.0562199999999997</v>
      </c>
      <c r="G144" s="5">
        <v>0</v>
      </c>
      <c r="H144" s="5">
        <v>0</v>
      </c>
      <c r="I144" s="5">
        <v>13.54003</v>
      </c>
      <c r="J144" s="5">
        <v>0</v>
      </c>
      <c r="K144" s="5">
        <v>0</v>
      </c>
      <c r="L144" s="5">
        <v>26.113199999999999</v>
      </c>
      <c r="M144" s="5">
        <v>0</v>
      </c>
      <c r="N144" s="5">
        <v>0</v>
      </c>
      <c r="O144" s="5">
        <v>22.227900000000002</v>
      </c>
      <c r="P144" s="5">
        <v>0</v>
      </c>
      <c r="Q144" s="6">
        <v>67.937349999999995</v>
      </c>
      <c r="R144" s="5">
        <v>67.937349999999995</v>
      </c>
      <c r="S144" s="17" t="s">
        <v>25</v>
      </c>
    </row>
    <row r="145" spans="1:19" hidden="1" x14ac:dyDescent="0.2">
      <c r="A145" s="10" t="s">
        <v>163</v>
      </c>
      <c r="B145" s="11">
        <v>0</v>
      </c>
      <c r="C145" s="12">
        <v>0</v>
      </c>
      <c r="D145" s="13">
        <v>0</v>
      </c>
      <c r="E145" s="13">
        <v>0</v>
      </c>
      <c r="F145" s="13">
        <v>2.4639500000000001</v>
      </c>
      <c r="G145" s="13">
        <v>0</v>
      </c>
      <c r="H145" s="13">
        <v>0</v>
      </c>
      <c r="I145" s="13">
        <v>0.15323999999999999</v>
      </c>
      <c r="J145" s="13">
        <v>0</v>
      </c>
      <c r="K145" s="13">
        <v>0</v>
      </c>
      <c r="L145" s="13">
        <v>2.7591700000000001</v>
      </c>
      <c r="M145" s="13">
        <v>0</v>
      </c>
      <c r="N145" s="13">
        <v>0</v>
      </c>
      <c r="O145" s="13">
        <v>1.0144899999999999</v>
      </c>
      <c r="P145" s="13">
        <v>0</v>
      </c>
      <c r="Q145" s="14">
        <v>6.3908500000000004</v>
      </c>
      <c r="R145" s="13">
        <v>6.3908500000000004</v>
      </c>
      <c r="S145" s="15" t="s">
        <v>25</v>
      </c>
    </row>
    <row r="146" spans="1:19" hidden="1" x14ac:dyDescent="0.2">
      <c r="A146" s="16" t="s">
        <v>164</v>
      </c>
      <c r="B146" s="3">
        <v>0</v>
      </c>
      <c r="C146" s="4">
        <v>0</v>
      </c>
      <c r="D146" s="5">
        <v>0</v>
      </c>
      <c r="E146" s="5">
        <v>0</v>
      </c>
      <c r="F146" s="5">
        <v>2.4639500000000001</v>
      </c>
      <c r="G146" s="5">
        <v>0</v>
      </c>
      <c r="H146" s="5">
        <v>0</v>
      </c>
      <c r="I146" s="5">
        <v>0.15323999999999999</v>
      </c>
      <c r="J146" s="5">
        <v>0</v>
      </c>
      <c r="K146" s="5">
        <v>0</v>
      </c>
      <c r="L146" s="5">
        <v>2.7591700000000001</v>
      </c>
      <c r="M146" s="5">
        <v>0</v>
      </c>
      <c r="N146" s="5">
        <v>0</v>
      </c>
      <c r="O146" s="5">
        <v>1.0144899999999999</v>
      </c>
      <c r="P146" s="5">
        <v>0</v>
      </c>
      <c r="Q146" s="6">
        <v>6.3908500000000004</v>
      </c>
      <c r="R146" s="5">
        <v>6.3908500000000004</v>
      </c>
      <c r="S146" s="17" t="s">
        <v>25</v>
      </c>
    </row>
    <row r="147" spans="1:19" hidden="1" x14ac:dyDescent="0.2">
      <c r="A147" s="10" t="s">
        <v>165</v>
      </c>
      <c r="B147" s="11">
        <v>0</v>
      </c>
      <c r="C147" s="12">
        <v>0</v>
      </c>
      <c r="D147" s="13">
        <v>0</v>
      </c>
      <c r="E147" s="13">
        <v>0</v>
      </c>
      <c r="F147" s="13">
        <v>1.62283</v>
      </c>
      <c r="G147" s="13">
        <v>0</v>
      </c>
      <c r="H147" s="13">
        <v>0</v>
      </c>
      <c r="I147" s="13">
        <v>4.9877399999999996</v>
      </c>
      <c r="J147" s="13">
        <v>0</v>
      </c>
      <c r="K147" s="13">
        <v>0</v>
      </c>
      <c r="L147" s="13">
        <v>1.7337100000000001</v>
      </c>
      <c r="M147" s="13">
        <v>0</v>
      </c>
      <c r="N147" s="13">
        <v>0</v>
      </c>
      <c r="O147" s="13">
        <v>4.7256099999999996</v>
      </c>
      <c r="P147" s="13">
        <v>0</v>
      </c>
      <c r="Q147" s="14">
        <v>13.069889999999999</v>
      </c>
      <c r="R147" s="13">
        <v>13.069889999999999</v>
      </c>
      <c r="S147" s="15" t="s">
        <v>25</v>
      </c>
    </row>
    <row r="148" spans="1:19" hidden="1" x14ac:dyDescent="0.2">
      <c r="A148" s="16" t="s">
        <v>166</v>
      </c>
      <c r="B148" s="3">
        <v>0</v>
      </c>
      <c r="C148" s="4">
        <v>0</v>
      </c>
      <c r="D148" s="5">
        <v>0</v>
      </c>
      <c r="E148" s="5">
        <v>0</v>
      </c>
      <c r="F148" s="5">
        <v>1.62283</v>
      </c>
      <c r="G148" s="5">
        <v>0</v>
      </c>
      <c r="H148" s="5">
        <v>0</v>
      </c>
      <c r="I148" s="5">
        <v>4.9877399999999996</v>
      </c>
      <c r="J148" s="5">
        <v>0</v>
      </c>
      <c r="K148" s="5">
        <v>0</v>
      </c>
      <c r="L148" s="5">
        <v>1.7337100000000001</v>
      </c>
      <c r="M148" s="5">
        <v>0</v>
      </c>
      <c r="N148" s="5">
        <v>0</v>
      </c>
      <c r="O148" s="5">
        <v>4.7256099999999996</v>
      </c>
      <c r="P148" s="5">
        <v>0</v>
      </c>
      <c r="Q148" s="6">
        <v>13.069889999999999</v>
      </c>
      <c r="R148" s="5">
        <v>13.069889999999999</v>
      </c>
      <c r="S148" s="17" t="s">
        <v>25</v>
      </c>
    </row>
    <row r="149" spans="1:19" hidden="1" x14ac:dyDescent="0.2">
      <c r="A149" s="9" t="s">
        <v>167</v>
      </c>
      <c r="B149" s="3">
        <v>107099.361350887</v>
      </c>
      <c r="C149" s="4">
        <v>8924.9467792405903</v>
      </c>
      <c r="D149" s="5">
        <v>12416.654479999999</v>
      </c>
      <c r="E149" s="5">
        <v>10685.19894</v>
      </c>
      <c r="F149" s="5">
        <v>10423.562809999999</v>
      </c>
      <c r="G149" s="5">
        <v>8837.9926699999996</v>
      </c>
      <c r="H149" s="5">
        <v>7145.8097699999998</v>
      </c>
      <c r="I149" s="5">
        <v>6274.1397100000004</v>
      </c>
      <c r="J149" s="5">
        <v>6219.9776599999996</v>
      </c>
      <c r="K149" s="5">
        <v>6202.9110600000004</v>
      </c>
      <c r="L149" s="5">
        <v>6557.9738799999996</v>
      </c>
      <c r="M149" s="5">
        <v>9320.7547900000009</v>
      </c>
      <c r="N149" s="5">
        <v>10304.12177</v>
      </c>
      <c r="O149" s="5">
        <v>10995.29616</v>
      </c>
      <c r="P149" s="5">
        <v>107099.361350887</v>
      </c>
      <c r="Q149" s="6">
        <v>105384.3937</v>
      </c>
      <c r="R149" s="5">
        <v>-1714.96765088711</v>
      </c>
      <c r="S149" s="7">
        <v>0.98398713466300003</v>
      </c>
    </row>
    <row r="150" spans="1:19" hidden="1" x14ac:dyDescent="0.2">
      <c r="A150" s="10" t="s">
        <v>168</v>
      </c>
      <c r="B150" s="11">
        <v>0</v>
      </c>
      <c r="C150" s="12">
        <v>0</v>
      </c>
      <c r="D150" s="13">
        <v>0</v>
      </c>
      <c r="E150" s="13">
        <v>0</v>
      </c>
      <c r="F150" s="13">
        <v>-191.77700999999999</v>
      </c>
      <c r="G150" s="13">
        <v>0</v>
      </c>
      <c r="H150" s="13">
        <v>0</v>
      </c>
      <c r="I150" s="13">
        <v>-154.47192999999999</v>
      </c>
      <c r="J150" s="13">
        <v>0</v>
      </c>
      <c r="K150" s="13">
        <v>0</v>
      </c>
      <c r="L150" s="13">
        <v>-141.71396999999999</v>
      </c>
      <c r="M150" s="13">
        <v>0</v>
      </c>
      <c r="N150" s="13">
        <v>0</v>
      </c>
      <c r="O150" s="13">
        <v>-158.34674999999999</v>
      </c>
      <c r="P150" s="13">
        <v>0</v>
      </c>
      <c r="Q150" s="14">
        <v>-646.30966000000001</v>
      </c>
      <c r="R150" s="13">
        <v>-646.30966000000001</v>
      </c>
      <c r="S150" s="15" t="s">
        <v>25</v>
      </c>
    </row>
    <row r="151" spans="1:19" hidden="1" x14ac:dyDescent="0.2">
      <c r="A151" s="16" t="s">
        <v>169</v>
      </c>
      <c r="B151" s="3">
        <v>0</v>
      </c>
      <c r="C151" s="4">
        <v>0</v>
      </c>
      <c r="D151" s="5">
        <v>0</v>
      </c>
      <c r="E151" s="5">
        <v>0</v>
      </c>
      <c r="F151" s="5">
        <v>-191.77700999999999</v>
      </c>
      <c r="G151" s="5">
        <v>0</v>
      </c>
      <c r="H151" s="5">
        <v>0</v>
      </c>
      <c r="I151" s="5">
        <v>-154.47192999999999</v>
      </c>
      <c r="J151" s="5">
        <v>0</v>
      </c>
      <c r="K151" s="5">
        <v>0</v>
      </c>
      <c r="L151" s="5">
        <v>-141.71396999999999</v>
      </c>
      <c r="M151" s="5">
        <v>0</v>
      </c>
      <c r="N151" s="5">
        <v>0</v>
      </c>
      <c r="O151" s="5">
        <v>-158.34674999999999</v>
      </c>
      <c r="P151" s="5">
        <v>0</v>
      </c>
      <c r="Q151" s="6">
        <v>-646.30966000000001</v>
      </c>
      <c r="R151" s="5">
        <v>-646.30966000000001</v>
      </c>
      <c r="S151" s="17" t="s">
        <v>25</v>
      </c>
    </row>
    <row r="152" spans="1:19" hidden="1" x14ac:dyDescent="0.2">
      <c r="A152" s="10" t="s">
        <v>170</v>
      </c>
      <c r="B152" s="11">
        <v>107099.361350887</v>
      </c>
      <c r="C152" s="12">
        <v>8924.9467792405903</v>
      </c>
      <c r="D152" s="13">
        <v>12416.654479999999</v>
      </c>
      <c r="E152" s="13">
        <v>10685.19894</v>
      </c>
      <c r="F152" s="13">
        <v>10423.562809999999</v>
      </c>
      <c r="G152" s="13">
        <v>8837.9926699999996</v>
      </c>
      <c r="H152" s="13">
        <v>7145.8097699999998</v>
      </c>
      <c r="I152" s="13">
        <v>6274.1397100000004</v>
      </c>
      <c r="J152" s="13">
        <v>6219.9776599999996</v>
      </c>
      <c r="K152" s="13">
        <v>6202.9110600000004</v>
      </c>
      <c r="L152" s="13">
        <v>6557.9738799999996</v>
      </c>
      <c r="M152" s="13">
        <v>9320.7547900000009</v>
      </c>
      <c r="N152" s="13">
        <v>10304.12177</v>
      </c>
      <c r="O152" s="13">
        <v>10995.29616</v>
      </c>
      <c r="P152" s="13">
        <v>107099.361350887</v>
      </c>
      <c r="Q152" s="14">
        <v>105384.3937</v>
      </c>
      <c r="R152" s="13">
        <v>-1714.96765088711</v>
      </c>
      <c r="S152" s="18">
        <v>0.98398713466300003</v>
      </c>
    </row>
    <row r="153" spans="1:19" hidden="1" x14ac:dyDescent="0.2">
      <c r="A153" s="16" t="s">
        <v>171</v>
      </c>
      <c r="B153" s="3">
        <v>33000.1418690395</v>
      </c>
      <c r="C153" s="4">
        <v>2750.01182241996</v>
      </c>
      <c r="D153" s="5">
        <v>2728.6669999999999</v>
      </c>
      <c r="E153" s="5">
        <v>2565.1330000000098</v>
      </c>
      <c r="F153" s="5">
        <v>2716.058</v>
      </c>
      <c r="G153" s="5">
        <v>2623.11</v>
      </c>
      <c r="H153" s="5">
        <v>2596.598</v>
      </c>
      <c r="I153" s="5">
        <v>2796.893</v>
      </c>
      <c r="J153" s="5">
        <v>3019.4059999999999</v>
      </c>
      <c r="K153" s="5">
        <v>3270.3829999999998</v>
      </c>
      <c r="L153" s="5">
        <v>2835.067</v>
      </c>
      <c r="M153" s="5">
        <v>2745.902</v>
      </c>
      <c r="N153" s="5">
        <v>3031.8310000000001</v>
      </c>
      <c r="O153" s="5">
        <v>2771.7422000000001</v>
      </c>
      <c r="P153" s="5">
        <v>33000.1418690395</v>
      </c>
      <c r="Q153" s="6">
        <v>33700.790200000003</v>
      </c>
      <c r="R153" s="5">
        <v>700.64833096047403</v>
      </c>
      <c r="S153" s="7">
        <v>1.021231676328</v>
      </c>
    </row>
    <row r="154" spans="1:19" hidden="1" x14ac:dyDescent="0.2">
      <c r="A154" s="16" t="s">
        <v>172</v>
      </c>
      <c r="B154" s="3">
        <v>18499.510804933801</v>
      </c>
      <c r="C154" s="4">
        <v>1541.62590041115</v>
      </c>
      <c r="D154" s="5">
        <v>1560.518</v>
      </c>
      <c r="E154" s="5">
        <v>1266.29</v>
      </c>
      <c r="F154" s="5">
        <v>1407.5119999999999</v>
      </c>
      <c r="G154" s="5">
        <v>1384.9159999999999</v>
      </c>
      <c r="H154" s="5">
        <v>1329.634</v>
      </c>
      <c r="I154" s="5">
        <v>1373.941</v>
      </c>
      <c r="J154" s="5">
        <v>1333.5530000000001</v>
      </c>
      <c r="K154" s="5">
        <v>1070.777</v>
      </c>
      <c r="L154" s="5">
        <v>1405.038</v>
      </c>
      <c r="M154" s="5">
        <v>1432.06</v>
      </c>
      <c r="N154" s="5">
        <v>1321.9010000000001</v>
      </c>
      <c r="O154" s="5">
        <v>993.347000000001</v>
      </c>
      <c r="P154" s="5">
        <v>18499.510804933801</v>
      </c>
      <c r="Q154" s="6">
        <v>15879.486999999999</v>
      </c>
      <c r="R154" s="5">
        <v>-2620.02380493381</v>
      </c>
      <c r="S154" s="7">
        <v>0.858373346594</v>
      </c>
    </row>
    <row r="155" spans="1:19" hidden="1" x14ac:dyDescent="0.2">
      <c r="A155" s="16" t="s">
        <v>173</v>
      </c>
      <c r="B155" s="3">
        <v>54999.9983276364</v>
      </c>
      <c r="C155" s="4">
        <v>4583.3331939697</v>
      </c>
      <c r="D155" s="5">
        <v>8060.3676100000002</v>
      </c>
      <c r="E155" s="5">
        <v>6915.60473000002</v>
      </c>
      <c r="F155" s="5">
        <v>6243.0862500000003</v>
      </c>
      <c r="G155" s="5">
        <v>4773.6692000000003</v>
      </c>
      <c r="H155" s="5">
        <v>3163.6015699999998</v>
      </c>
      <c r="I155" s="5">
        <v>2055.6210999999998</v>
      </c>
      <c r="J155" s="5">
        <v>1822.14021</v>
      </c>
      <c r="K155" s="5">
        <v>1814.7082600000001</v>
      </c>
      <c r="L155" s="5">
        <v>2272.6720500000001</v>
      </c>
      <c r="M155" s="5">
        <v>5098.3106600000001</v>
      </c>
      <c r="N155" s="5">
        <v>5892.62578999999</v>
      </c>
      <c r="O155" s="5">
        <v>7119.3849700000001</v>
      </c>
      <c r="P155" s="5">
        <v>54999.9983276364</v>
      </c>
      <c r="Q155" s="6">
        <v>55231.792399999998</v>
      </c>
      <c r="R155" s="5">
        <v>231.79407236364901</v>
      </c>
      <c r="S155" s="7">
        <v>1.0042144378069999</v>
      </c>
    </row>
    <row r="156" spans="1:19" hidden="1" x14ac:dyDescent="0.2">
      <c r="A156" s="16" t="s">
        <v>174</v>
      </c>
      <c r="B156" s="3">
        <v>599.71034927732899</v>
      </c>
      <c r="C156" s="4">
        <v>49.975862439777003</v>
      </c>
      <c r="D156" s="5">
        <v>67.101870000000005</v>
      </c>
      <c r="E156" s="5">
        <v>-61.828789999999998</v>
      </c>
      <c r="F156" s="5">
        <v>56.906559999999999</v>
      </c>
      <c r="G156" s="5">
        <v>56.297469999999997</v>
      </c>
      <c r="H156" s="5">
        <v>55.976199999999999</v>
      </c>
      <c r="I156" s="5">
        <v>47.684609999999999</v>
      </c>
      <c r="J156" s="5">
        <v>44.878450000000001</v>
      </c>
      <c r="K156" s="5">
        <v>47.0428</v>
      </c>
      <c r="L156" s="5">
        <v>45.196829999999999</v>
      </c>
      <c r="M156" s="5">
        <v>44.482129999999998</v>
      </c>
      <c r="N156" s="5">
        <v>57.763979999999997</v>
      </c>
      <c r="O156" s="5">
        <v>110.82199</v>
      </c>
      <c r="P156" s="5">
        <v>599.71034927732899</v>
      </c>
      <c r="Q156" s="6">
        <v>572.32410000000004</v>
      </c>
      <c r="R156" s="5">
        <v>-27.386249277328002</v>
      </c>
      <c r="S156" s="7">
        <v>0.95433420598700003</v>
      </c>
    </row>
    <row r="157" spans="1:19" hidden="1" x14ac:dyDescent="0.2">
      <c r="A157" s="10" t="s">
        <v>175</v>
      </c>
      <c r="B157" s="11">
        <v>0</v>
      </c>
      <c r="C157" s="12">
        <v>0</v>
      </c>
      <c r="D157" s="13">
        <v>0</v>
      </c>
      <c r="E157" s="13">
        <v>0</v>
      </c>
      <c r="F157" s="13">
        <v>191.77700999999999</v>
      </c>
      <c r="G157" s="13">
        <v>0</v>
      </c>
      <c r="H157" s="13">
        <v>0</v>
      </c>
      <c r="I157" s="13">
        <v>154.47192999999999</v>
      </c>
      <c r="J157" s="13">
        <v>0</v>
      </c>
      <c r="K157" s="13">
        <v>0</v>
      </c>
      <c r="L157" s="13">
        <v>141.71396999999999</v>
      </c>
      <c r="M157" s="13">
        <v>0</v>
      </c>
      <c r="N157" s="13">
        <v>0</v>
      </c>
      <c r="O157" s="13">
        <v>158.34674999999999</v>
      </c>
      <c r="P157" s="13">
        <v>0</v>
      </c>
      <c r="Q157" s="14">
        <v>646.30966000000001</v>
      </c>
      <c r="R157" s="13">
        <v>646.30966000000001</v>
      </c>
      <c r="S157" s="15" t="s">
        <v>25</v>
      </c>
    </row>
    <row r="158" spans="1:19" hidden="1" x14ac:dyDescent="0.2">
      <c r="A158" s="16" t="s">
        <v>176</v>
      </c>
      <c r="B158" s="3">
        <v>0</v>
      </c>
      <c r="C158" s="4">
        <v>0</v>
      </c>
      <c r="D158" s="5">
        <v>0</v>
      </c>
      <c r="E158" s="5">
        <v>0</v>
      </c>
      <c r="F158" s="5">
        <v>29.40691</v>
      </c>
      <c r="G158" s="5">
        <v>0</v>
      </c>
      <c r="H158" s="5">
        <v>0</v>
      </c>
      <c r="I158" s="5">
        <v>29.115369999999999</v>
      </c>
      <c r="J158" s="5">
        <v>0</v>
      </c>
      <c r="K158" s="5">
        <v>0</v>
      </c>
      <c r="L158" s="5">
        <v>33.978270000000002</v>
      </c>
      <c r="M158" s="5">
        <v>0</v>
      </c>
      <c r="N158" s="5">
        <v>0</v>
      </c>
      <c r="O158" s="5">
        <v>15.205880000000001</v>
      </c>
      <c r="P158" s="5">
        <v>0</v>
      </c>
      <c r="Q158" s="6">
        <v>107.70643</v>
      </c>
      <c r="R158" s="5">
        <v>107.70643</v>
      </c>
      <c r="S158" s="17" t="s">
        <v>25</v>
      </c>
    </row>
    <row r="159" spans="1:19" hidden="1" x14ac:dyDescent="0.2">
      <c r="A159" s="16" t="s">
        <v>177</v>
      </c>
      <c r="B159" s="3">
        <v>0</v>
      </c>
      <c r="C159" s="4">
        <v>0</v>
      </c>
      <c r="D159" s="5">
        <v>0</v>
      </c>
      <c r="E159" s="5">
        <v>0</v>
      </c>
      <c r="F159" s="5">
        <v>38.064320000000002</v>
      </c>
      <c r="G159" s="5">
        <v>0</v>
      </c>
      <c r="H159" s="5">
        <v>0</v>
      </c>
      <c r="I159" s="5">
        <v>35.195399999999999</v>
      </c>
      <c r="J159" s="5">
        <v>0</v>
      </c>
      <c r="K159" s="5">
        <v>0</v>
      </c>
      <c r="L159" s="5">
        <v>32.227330000000002</v>
      </c>
      <c r="M159" s="5">
        <v>0</v>
      </c>
      <c r="N159" s="5">
        <v>0</v>
      </c>
      <c r="O159" s="5">
        <v>35.562139999999999</v>
      </c>
      <c r="P159" s="5">
        <v>0</v>
      </c>
      <c r="Q159" s="6">
        <v>141.04919000000001</v>
      </c>
      <c r="R159" s="5">
        <v>141.04919000000001</v>
      </c>
      <c r="S159" s="17" t="s">
        <v>25</v>
      </c>
    </row>
    <row r="160" spans="1:19" hidden="1" x14ac:dyDescent="0.2">
      <c r="A160" s="16" t="s">
        <v>178</v>
      </c>
      <c r="B160" s="3">
        <v>0</v>
      </c>
      <c r="C160" s="4">
        <v>0</v>
      </c>
      <c r="D160" s="5">
        <v>0</v>
      </c>
      <c r="E160" s="5">
        <v>0</v>
      </c>
      <c r="F160" s="5">
        <v>124.30329999999999</v>
      </c>
      <c r="G160" s="5">
        <v>0</v>
      </c>
      <c r="H160" s="5">
        <v>0</v>
      </c>
      <c r="I160" s="5">
        <v>90.161619999999999</v>
      </c>
      <c r="J160" s="5">
        <v>0</v>
      </c>
      <c r="K160" s="5">
        <v>0</v>
      </c>
      <c r="L160" s="5">
        <v>75.508439999999993</v>
      </c>
      <c r="M160" s="5">
        <v>0</v>
      </c>
      <c r="N160" s="5">
        <v>0</v>
      </c>
      <c r="O160" s="5">
        <v>107.57884</v>
      </c>
      <c r="P160" s="5">
        <v>0</v>
      </c>
      <c r="Q160" s="6">
        <v>397.55220000000003</v>
      </c>
      <c r="R160" s="5">
        <v>397.55220000000003</v>
      </c>
      <c r="S160" s="17" t="s">
        <v>25</v>
      </c>
    </row>
    <row r="161" spans="1:19" hidden="1" x14ac:dyDescent="0.2">
      <c r="A161" s="16" t="s">
        <v>179</v>
      </c>
      <c r="B161" s="3">
        <v>0</v>
      </c>
      <c r="C161" s="4">
        <v>0</v>
      </c>
      <c r="D161" s="5">
        <v>0</v>
      </c>
      <c r="E161" s="5">
        <v>0</v>
      </c>
      <c r="F161" s="5">
        <v>2.48E-3</v>
      </c>
      <c r="G161" s="5">
        <v>0</v>
      </c>
      <c r="H161" s="5">
        <v>0</v>
      </c>
      <c r="I161" s="5">
        <v>-4.6000000000000001E-4</v>
      </c>
      <c r="J161" s="5">
        <v>0</v>
      </c>
      <c r="K161" s="5">
        <v>0</v>
      </c>
      <c r="L161" s="5">
        <v>-7.0000000000000102E-5</v>
      </c>
      <c r="M161" s="5">
        <v>0</v>
      </c>
      <c r="N161" s="5">
        <v>0</v>
      </c>
      <c r="O161" s="5">
        <v>-1.1E-4</v>
      </c>
      <c r="P161" s="5">
        <v>0</v>
      </c>
      <c r="Q161" s="6">
        <v>1.8400000000000001E-3</v>
      </c>
      <c r="R161" s="5">
        <v>1.8400000000000001E-3</v>
      </c>
      <c r="S161" s="17" t="s">
        <v>25</v>
      </c>
    </row>
    <row r="162" spans="1:19" hidden="1" x14ac:dyDescent="0.2">
      <c r="A162" s="9" t="s">
        <v>180</v>
      </c>
      <c r="B162" s="3">
        <v>230775.556365845</v>
      </c>
      <c r="C162" s="4">
        <v>19231.296363820398</v>
      </c>
      <c r="D162" s="5">
        <v>20663.491040000001</v>
      </c>
      <c r="E162" s="5">
        <v>12079.38055</v>
      </c>
      <c r="F162" s="5">
        <v>26017.833569999999</v>
      </c>
      <c r="G162" s="5">
        <v>25489.592290000001</v>
      </c>
      <c r="H162" s="5">
        <v>20255.75721</v>
      </c>
      <c r="I162" s="5">
        <v>28943.354319999999</v>
      </c>
      <c r="J162" s="5">
        <v>17804.181400000001</v>
      </c>
      <c r="K162" s="5">
        <v>14577.886630000001</v>
      </c>
      <c r="L162" s="5">
        <v>29101.832770000001</v>
      </c>
      <c r="M162" s="5">
        <v>17972.433219999999</v>
      </c>
      <c r="N162" s="5">
        <v>15849.794900000001</v>
      </c>
      <c r="O162" s="5">
        <v>28706.51195</v>
      </c>
      <c r="P162" s="5">
        <v>230775.556365845</v>
      </c>
      <c r="Q162" s="6">
        <v>257462.04985000001</v>
      </c>
      <c r="R162" s="5">
        <v>26686.493484155199</v>
      </c>
      <c r="S162" s="7">
        <v>1.115638302012</v>
      </c>
    </row>
    <row r="163" spans="1:19" hidden="1" x14ac:dyDescent="0.2">
      <c r="A163" s="10" t="s">
        <v>181</v>
      </c>
      <c r="B163" s="11">
        <v>3125.4519962232098</v>
      </c>
      <c r="C163" s="12">
        <v>260.45433301860101</v>
      </c>
      <c r="D163" s="13">
        <v>169.77284</v>
      </c>
      <c r="E163" s="13">
        <v>177.39872</v>
      </c>
      <c r="F163" s="13">
        <v>212.70768000000001</v>
      </c>
      <c r="G163" s="13">
        <v>203.87944999999999</v>
      </c>
      <c r="H163" s="13">
        <v>210.18731</v>
      </c>
      <c r="I163" s="13">
        <v>233.76118</v>
      </c>
      <c r="J163" s="13">
        <v>178.76581999999999</v>
      </c>
      <c r="K163" s="13">
        <v>175.06672</v>
      </c>
      <c r="L163" s="13">
        <v>329.53050999999999</v>
      </c>
      <c r="M163" s="13">
        <v>210.59746999999999</v>
      </c>
      <c r="N163" s="13">
        <v>193.06334000000001</v>
      </c>
      <c r="O163" s="13">
        <v>157.59446</v>
      </c>
      <c r="P163" s="13">
        <v>3125.4519962232098</v>
      </c>
      <c r="Q163" s="14">
        <v>2452.3254999999999</v>
      </c>
      <c r="R163" s="13">
        <v>-673.12649622321396</v>
      </c>
      <c r="S163" s="18">
        <v>0.78463067196699998</v>
      </c>
    </row>
    <row r="164" spans="1:19" hidden="1" x14ac:dyDescent="0.2">
      <c r="A164" s="16" t="s">
        <v>182</v>
      </c>
      <c r="B164" s="3">
        <v>2099.9999338550901</v>
      </c>
      <c r="C164" s="4">
        <v>174.999994487924</v>
      </c>
      <c r="D164" s="5">
        <v>99.438299999999003</v>
      </c>
      <c r="E164" s="5">
        <v>108.30551</v>
      </c>
      <c r="F164" s="5">
        <v>147.60308000000001</v>
      </c>
      <c r="G164" s="5">
        <v>133.75131999999999</v>
      </c>
      <c r="H164" s="5">
        <v>137.58702</v>
      </c>
      <c r="I164" s="5">
        <v>150.30126000000001</v>
      </c>
      <c r="J164" s="5">
        <v>123.63435</v>
      </c>
      <c r="K164" s="5">
        <v>122.25151</v>
      </c>
      <c r="L164" s="5">
        <v>288.30950999999999</v>
      </c>
      <c r="M164" s="5">
        <v>134.66980000000001</v>
      </c>
      <c r="N164" s="5">
        <v>133.74161000000001</v>
      </c>
      <c r="O164" s="5">
        <v>94.005340000000004</v>
      </c>
      <c r="P164" s="5">
        <v>2099.9999338550901</v>
      </c>
      <c r="Q164" s="6">
        <v>1673.59861</v>
      </c>
      <c r="R164" s="5">
        <v>-426.401323855089</v>
      </c>
      <c r="S164" s="7">
        <v>0.79695174414900005</v>
      </c>
    </row>
    <row r="165" spans="1:19" hidden="1" x14ac:dyDescent="0.2">
      <c r="A165" s="16" t="s">
        <v>183</v>
      </c>
      <c r="B165" s="3">
        <v>160.45208961352799</v>
      </c>
      <c r="C165" s="4">
        <v>13.371007467794</v>
      </c>
      <c r="D165" s="5">
        <v>10.08178</v>
      </c>
      <c r="E165" s="5">
        <v>7.4296600000000002</v>
      </c>
      <c r="F165" s="5">
        <v>10.58428</v>
      </c>
      <c r="G165" s="5">
        <v>12.12222</v>
      </c>
      <c r="H165" s="5">
        <v>8.2462099999999996</v>
      </c>
      <c r="I165" s="5">
        <v>27.03875</v>
      </c>
      <c r="J165" s="5">
        <v>17.33295</v>
      </c>
      <c r="K165" s="5">
        <v>17.11234</v>
      </c>
      <c r="L165" s="5">
        <v>0</v>
      </c>
      <c r="M165" s="5">
        <v>32.076369999999997</v>
      </c>
      <c r="N165" s="5">
        <v>10.01901</v>
      </c>
      <c r="O165" s="5">
        <v>6.0446299999999997</v>
      </c>
      <c r="P165" s="5">
        <v>160.45208961352799</v>
      </c>
      <c r="Q165" s="6">
        <v>158.0882</v>
      </c>
      <c r="R165" s="5">
        <v>-2.3638896135279999</v>
      </c>
      <c r="S165" s="7">
        <v>0.98526731799300005</v>
      </c>
    </row>
    <row r="166" spans="1:19" hidden="1" x14ac:dyDescent="0.2">
      <c r="A166" s="16" t="s">
        <v>184</v>
      </c>
      <c r="B166" s="3">
        <v>864.999972754596</v>
      </c>
      <c r="C166" s="4">
        <v>72.083331062883005</v>
      </c>
      <c r="D166" s="5">
        <v>60.252760000000002</v>
      </c>
      <c r="E166" s="5">
        <v>61.663550000000001</v>
      </c>
      <c r="F166" s="5">
        <v>54.520319999999998</v>
      </c>
      <c r="G166" s="5">
        <v>58.00591</v>
      </c>
      <c r="H166" s="5">
        <v>64.354079999999996</v>
      </c>
      <c r="I166" s="5">
        <v>56.421169999999996</v>
      </c>
      <c r="J166" s="5">
        <v>37.798520000000003</v>
      </c>
      <c r="K166" s="5">
        <v>35.702869999999997</v>
      </c>
      <c r="L166" s="5">
        <v>41.220999999999997</v>
      </c>
      <c r="M166" s="5">
        <v>43.851300000000002</v>
      </c>
      <c r="N166" s="5">
        <v>49.302720000000001</v>
      </c>
      <c r="O166" s="5">
        <v>57.544490000000003</v>
      </c>
      <c r="P166" s="5">
        <v>864.999972754596</v>
      </c>
      <c r="Q166" s="6">
        <v>620.63869</v>
      </c>
      <c r="R166" s="5">
        <v>-244.361282754596</v>
      </c>
      <c r="S166" s="7">
        <v>0.71750139832199999</v>
      </c>
    </row>
    <row r="167" spans="1:19" hidden="1" x14ac:dyDescent="0.2">
      <c r="A167" s="10" t="s">
        <v>185</v>
      </c>
      <c r="B167" s="11">
        <v>0</v>
      </c>
      <c r="C167" s="12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3.5760000000000001</v>
      </c>
      <c r="I167" s="13">
        <v>0</v>
      </c>
      <c r="J167" s="13">
        <v>0</v>
      </c>
      <c r="K167" s="13">
        <v>0</v>
      </c>
      <c r="L167" s="13">
        <v>0.98499999999999999</v>
      </c>
      <c r="M167" s="13">
        <v>0</v>
      </c>
      <c r="N167" s="13">
        <v>0</v>
      </c>
      <c r="O167" s="13">
        <v>0</v>
      </c>
      <c r="P167" s="13">
        <v>0</v>
      </c>
      <c r="Q167" s="14">
        <v>4.5609999999999999</v>
      </c>
      <c r="R167" s="13">
        <v>4.5609999999999999</v>
      </c>
      <c r="S167" s="15" t="s">
        <v>25</v>
      </c>
    </row>
    <row r="168" spans="1:19" hidden="1" x14ac:dyDescent="0.2">
      <c r="A168" s="16" t="s">
        <v>186</v>
      </c>
      <c r="B168" s="3">
        <v>0</v>
      </c>
      <c r="C168" s="4">
        <v>0</v>
      </c>
      <c r="D168" s="5">
        <v>0</v>
      </c>
      <c r="E168" s="5">
        <v>0</v>
      </c>
      <c r="F168" s="5">
        <v>0</v>
      </c>
      <c r="G168" s="5">
        <v>0</v>
      </c>
      <c r="H168" s="5">
        <v>3.5760000000000001</v>
      </c>
      <c r="I168" s="5">
        <v>0</v>
      </c>
      <c r="J168" s="5">
        <v>0</v>
      </c>
      <c r="K168" s="5">
        <v>0</v>
      </c>
      <c r="L168" s="5">
        <v>0.98499999999999999</v>
      </c>
      <c r="M168" s="5">
        <v>0</v>
      </c>
      <c r="N168" s="5">
        <v>0</v>
      </c>
      <c r="O168" s="5">
        <v>0</v>
      </c>
      <c r="P168" s="5">
        <v>0</v>
      </c>
      <c r="Q168" s="6">
        <v>4.5609999999999999</v>
      </c>
      <c r="R168" s="5">
        <v>4.5609999999999999</v>
      </c>
      <c r="S168" s="17" t="s">
        <v>25</v>
      </c>
    </row>
    <row r="169" spans="1:19" hidden="1" x14ac:dyDescent="0.2">
      <c r="A169" s="10" t="s">
        <v>187</v>
      </c>
      <c r="B169" s="11">
        <v>-20000</v>
      </c>
      <c r="C169" s="12">
        <v>-1666.6666666666699</v>
      </c>
      <c r="D169" s="13">
        <v>-91.155479999999997</v>
      </c>
      <c r="E169" s="13">
        <v>-6905.30793000002</v>
      </c>
      <c r="F169" s="13">
        <v>-1296.40542</v>
      </c>
      <c r="G169" s="13">
        <v>-1562.5360000000001</v>
      </c>
      <c r="H169" s="13">
        <v>-1817.8694700000001</v>
      </c>
      <c r="I169" s="13">
        <v>-1539.7615800000001</v>
      </c>
      <c r="J169" s="13">
        <v>-3561.9296399999998</v>
      </c>
      <c r="K169" s="13">
        <v>-2094.9365899999998</v>
      </c>
      <c r="L169" s="13">
        <v>-1212.1608100000001</v>
      </c>
      <c r="M169" s="13">
        <v>-5915.6131599999999</v>
      </c>
      <c r="N169" s="13">
        <v>-3984.46234</v>
      </c>
      <c r="O169" s="13">
        <v>-3137.26046</v>
      </c>
      <c r="P169" s="13">
        <v>-20000</v>
      </c>
      <c r="Q169" s="14">
        <v>-33119.398880000001</v>
      </c>
      <c r="R169" s="13">
        <v>-13119.398880000001</v>
      </c>
      <c r="S169" s="18">
        <v>1.655969944</v>
      </c>
    </row>
    <row r="170" spans="1:19" hidden="1" x14ac:dyDescent="0.2">
      <c r="A170" s="16" t="s">
        <v>188</v>
      </c>
      <c r="B170" s="3">
        <v>-20000</v>
      </c>
      <c r="C170" s="4">
        <v>-1666.6666666666699</v>
      </c>
      <c r="D170" s="5">
        <v>-91.155479999999997</v>
      </c>
      <c r="E170" s="5">
        <v>-6905.30793000002</v>
      </c>
      <c r="F170" s="5">
        <v>-1296.40542</v>
      </c>
      <c r="G170" s="5">
        <v>-1562.5360000000001</v>
      </c>
      <c r="H170" s="5">
        <v>-1817.8694700000001</v>
      </c>
      <c r="I170" s="5">
        <v>-1539.7615800000001</v>
      </c>
      <c r="J170" s="5">
        <v>-3561.9296399999998</v>
      </c>
      <c r="K170" s="5">
        <v>-2094.9365899999998</v>
      </c>
      <c r="L170" s="5">
        <v>-1212.1608100000001</v>
      </c>
      <c r="M170" s="5">
        <v>-5915.6131599999999</v>
      </c>
      <c r="N170" s="5">
        <v>-3984.46234</v>
      </c>
      <c r="O170" s="5">
        <v>-3137.26046</v>
      </c>
      <c r="P170" s="5">
        <v>-20000</v>
      </c>
      <c r="Q170" s="6">
        <v>-33119.398880000001</v>
      </c>
      <c r="R170" s="5">
        <v>-13119.398880000001</v>
      </c>
      <c r="S170" s="7">
        <v>1.655969944</v>
      </c>
    </row>
    <row r="171" spans="1:19" hidden="1" x14ac:dyDescent="0.2">
      <c r="A171" s="10" t="s">
        <v>189</v>
      </c>
      <c r="B171" s="11">
        <v>247650.10436962199</v>
      </c>
      <c r="C171" s="12">
        <v>20637.5086974685</v>
      </c>
      <c r="D171" s="13">
        <v>20584.873680000001</v>
      </c>
      <c r="E171" s="13">
        <v>18807.28976</v>
      </c>
      <c r="F171" s="13">
        <v>27101.531309999998</v>
      </c>
      <c r="G171" s="13">
        <v>26848.24884</v>
      </c>
      <c r="H171" s="13">
        <v>21859.863369999999</v>
      </c>
      <c r="I171" s="13">
        <v>30249.354719999999</v>
      </c>
      <c r="J171" s="13">
        <v>21187.345219999999</v>
      </c>
      <c r="K171" s="13">
        <v>16497.7565</v>
      </c>
      <c r="L171" s="13">
        <v>29983.478070000001</v>
      </c>
      <c r="M171" s="13">
        <v>23677.448909999999</v>
      </c>
      <c r="N171" s="13">
        <v>19641.193899999998</v>
      </c>
      <c r="O171" s="13">
        <v>31686.177950000001</v>
      </c>
      <c r="P171" s="13">
        <v>247650.10436962199</v>
      </c>
      <c r="Q171" s="14">
        <v>288124.56222999998</v>
      </c>
      <c r="R171" s="13">
        <v>40474.457860378403</v>
      </c>
      <c r="S171" s="18">
        <v>1.1634340432170001</v>
      </c>
    </row>
    <row r="172" spans="1:19" hidden="1" x14ac:dyDescent="0.2">
      <c r="A172" s="16" t="s">
        <v>190</v>
      </c>
      <c r="B172" s="3">
        <v>18489.999417609801</v>
      </c>
      <c r="C172" s="4">
        <v>1540.8332848008199</v>
      </c>
      <c r="D172" s="5">
        <v>1717.6789000000001</v>
      </c>
      <c r="E172" s="5">
        <v>1626.2376400000001</v>
      </c>
      <c r="F172" s="5">
        <v>1768.7040300000001</v>
      </c>
      <c r="G172" s="5">
        <v>1814.22873</v>
      </c>
      <c r="H172" s="5">
        <v>1612.1131700000001</v>
      </c>
      <c r="I172" s="5">
        <v>1793.41516</v>
      </c>
      <c r="J172" s="5">
        <v>1567.8853200000001</v>
      </c>
      <c r="K172" s="5">
        <v>1393.2993799999999</v>
      </c>
      <c r="L172" s="5">
        <v>1886.84772</v>
      </c>
      <c r="M172" s="5">
        <v>1865.59249</v>
      </c>
      <c r="N172" s="5">
        <v>1582.94146</v>
      </c>
      <c r="O172" s="5">
        <v>1773.7197799999999</v>
      </c>
      <c r="P172" s="5">
        <v>18489.999417609801</v>
      </c>
      <c r="Q172" s="6">
        <v>20402.663779999999</v>
      </c>
      <c r="R172" s="5">
        <v>1912.66436239019</v>
      </c>
      <c r="S172" s="7">
        <v>1.1034431813209999</v>
      </c>
    </row>
    <row r="173" spans="1:19" hidden="1" x14ac:dyDescent="0.2">
      <c r="A173" s="16" t="s">
        <v>191</v>
      </c>
      <c r="B173" s="3">
        <v>1239.9999609430099</v>
      </c>
      <c r="C173" s="4">
        <v>103.333330078584</v>
      </c>
      <c r="D173" s="5">
        <v>199.23406</v>
      </c>
      <c r="E173" s="5">
        <v>51.239429999999999</v>
      </c>
      <c r="F173" s="5">
        <v>144.25987000000001</v>
      </c>
      <c r="G173" s="5">
        <v>74.463800000000006</v>
      </c>
      <c r="H173" s="5">
        <v>94.40352</v>
      </c>
      <c r="I173" s="5">
        <v>33.677019999999999</v>
      </c>
      <c r="J173" s="5">
        <v>39.847020000000001</v>
      </c>
      <c r="K173" s="5">
        <v>18.371510000000001</v>
      </c>
      <c r="L173" s="5">
        <v>63.434579999999997</v>
      </c>
      <c r="M173" s="5">
        <v>250.39903000000001</v>
      </c>
      <c r="N173" s="5">
        <v>150.61099999999999</v>
      </c>
      <c r="O173" s="5">
        <v>105.71252</v>
      </c>
      <c r="P173" s="5">
        <v>1239.9999609430099</v>
      </c>
      <c r="Q173" s="6">
        <v>1225.65336</v>
      </c>
      <c r="R173" s="5">
        <v>-14.346600943005001</v>
      </c>
      <c r="S173" s="7">
        <v>0.98843016016499996</v>
      </c>
    </row>
    <row r="174" spans="1:19" hidden="1" x14ac:dyDescent="0.2">
      <c r="A174" s="16" t="s">
        <v>192</v>
      </c>
      <c r="B174" s="3">
        <v>4409.99986109569</v>
      </c>
      <c r="C174" s="4">
        <v>367.499988424641</v>
      </c>
      <c r="D174" s="5">
        <v>302.52068000000003</v>
      </c>
      <c r="E174" s="5">
        <v>94.694109999999995</v>
      </c>
      <c r="F174" s="5">
        <v>349.42628999999999</v>
      </c>
      <c r="G174" s="5">
        <v>164.21431999999999</v>
      </c>
      <c r="H174" s="5">
        <v>259.93340000000001</v>
      </c>
      <c r="I174" s="5">
        <v>318.73942</v>
      </c>
      <c r="J174" s="5">
        <v>201.00880000000001</v>
      </c>
      <c r="K174" s="5">
        <v>205.20508000000001</v>
      </c>
      <c r="L174" s="5">
        <v>9.78369</v>
      </c>
      <c r="M174" s="5">
        <v>453.04025000000001</v>
      </c>
      <c r="N174" s="5">
        <v>335.59314999999998</v>
      </c>
      <c r="O174" s="5">
        <v>271.96701999999999</v>
      </c>
      <c r="P174" s="5">
        <v>4409.99986109569</v>
      </c>
      <c r="Q174" s="6">
        <v>2966.1262099999999</v>
      </c>
      <c r="R174" s="5">
        <v>-1443.8736510956901</v>
      </c>
      <c r="S174" s="7">
        <v>0.67259099850899995</v>
      </c>
    </row>
    <row r="175" spans="1:19" hidden="1" x14ac:dyDescent="0.2">
      <c r="A175" s="16" t="s">
        <v>193</v>
      </c>
      <c r="B175" s="3">
        <v>84279.997345384196</v>
      </c>
      <c r="C175" s="4">
        <v>7023.3331121153496</v>
      </c>
      <c r="D175" s="5">
        <v>6697.94121</v>
      </c>
      <c r="E175" s="5">
        <v>5383.4429100000098</v>
      </c>
      <c r="F175" s="5">
        <v>9088.6729599999999</v>
      </c>
      <c r="G175" s="5">
        <v>9743.6601800000008</v>
      </c>
      <c r="H175" s="5">
        <v>6880.6318300000003</v>
      </c>
      <c r="I175" s="5">
        <v>10266.19319</v>
      </c>
      <c r="J175" s="5">
        <v>7595.4136600000002</v>
      </c>
      <c r="K175" s="5">
        <v>4828.1592799999999</v>
      </c>
      <c r="L175" s="5">
        <v>10754.768700000001</v>
      </c>
      <c r="M175" s="5">
        <v>7713.76973</v>
      </c>
      <c r="N175" s="5">
        <v>6011.3239699999904</v>
      </c>
      <c r="O175" s="5">
        <v>11356.222519999999</v>
      </c>
      <c r="P175" s="5">
        <v>84279.997345384196</v>
      </c>
      <c r="Q175" s="6">
        <v>96320.200140000001</v>
      </c>
      <c r="R175" s="5">
        <v>12040.2027946158</v>
      </c>
      <c r="S175" s="7">
        <v>1.1428595535570001</v>
      </c>
    </row>
    <row r="176" spans="1:19" hidden="1" x14ac:dyDescent="0.2">
      <c r="A176" s="16" t="s">
        <v>194</v>
      </c>
      <c r="B176" s="3">
        <v>98429.996899693506</v>
      </c>
      <c r="C176" s="4">
        <v>8202.4997416411297</v>
      </c>
      <c r="D176" s="5">
        <v>8381.9671600000001</v>
      </c>
      <c r="E176" s="5">
        <v>8098.0278900000203</v>
      </c>
      <c r="F176" s="5">
        <v>11898.74135</v>
      </c>
      <c r="G176" s="5">
        <v>11667.73732</v>
      </c>
      <c r="H176" s="5">
        <v>9471.4126799999995</v>
      </c>
      <c r="I176" s="5">
        <v>13760.25707</v>
      </c>
      <c r="J176" s="5">
        <v>8772.2696599999999</v>
      </c>
      <c r="K176" s="5">
        <v>6264.6357799999996</v>
      </c>
      <c r="L176" s="5">
        <v>13686.24597</v>
      </c>
      <c r="M176" s="5">
        <v>9865.3454600000005</v>
      </c>
      <c r="N176" s="5">
        <v>8100.5437699999902</v>
      </c>
      <c r="O176" s="5">
        <v>14342.9727</v>
      </c>
      <c r="P176" s="5">
        <v>98429.996899693593</v>
      </c>
      <c r="Q176" s="6">
        <v>124310.15681</v>
      </c>
      <c r="R176" s="5">
        <v>25880.159910306498</v>
      </c>
      <c r="S176" s="7">
        <v>1.2629296020059999</v>
      </c>
    </row>
    <row r="177" spans="1:19" hidden="1" x14ac:dyDescent="0.2">
      <c r="A177" s="16" t="s">
        <v>195</v>
      </c>
      <c r="B177" s="3">
        <v>1979.9999376348001</v>
      </c>
      <c r="C177" s="4">
        <v>164.99999480290001</v>
      </c>
      <c r="D177" s="5">
        <v>244.99280999999999</v>
      </c>
      <c r="E177" s="5">
        <v>249.00865000000101</v>
      </c>
      <c r="F177" s="5">
        <v>303.00119000000001</v>
      </c>
      <c r="G177" s="5">
        <v>302.78242</v>
      </c>
      <c r="H177" s="5">
        <v>306.65323000000001</v>
      </c>
      <c r="I177" s="5">
        <v>363.85953000000001</v>
      </c>
      <c r="J177" s="5">
        <v>250.10621</v>
      </c>
      <c r="K177" s="5">
        <v>252.52016</v>
      </c>
      <c r="L177" s="5">
        <v>279.80291</v>
      </c>
      <c r="M177" s="5">
        <v>310.53361000000001</v>
      </c>
      <c r="N177" s="5">
        <v>252.45149000000001</v>
      </c>
      <c r="O177" s="5">
        <v>304.13844999999998</v>
      </c>
      <c r="P177" s="5">
        <v>1979.9999376348001</v>
      </c>
      <c r="Q177" s="6">
        <v>3419.8506600000001</v>
      </c>
      <c r="R177" s="5">
        <v>1439.8507223652</v>
      </c>
      <c r="S177" s="7">
        <v>1.7271973574320001</v>
      </c>
    </row>
    <row r="178" spans="1:19" hidden="1" x14ac:dyDescent="0.2">
      <c r="A178" s="16" t="s">
        <v>196</v>
      </c>
      <c r="B178" s="3">
        <v>11549.999636203</v>
      </c>
      <c r="C178" s="4">
        <v>962.499969683583</v>
      </c>
      <c r="D178" s="5">
        <v>898.98690999999997</v>
      </c>
      <c r="E178" s="5">
        <v>1036.3635999999999</v>
      </c>
      <c r="F178" s="5">
        <v>1036.92785</v>
      </c>
      <c r="G178" s="5">
        <v>875.07596999999998</v>
      </c>
      <c r="H178" s="5">
        <v>987.28381999999999</v>
      </c>
      <c r="I178" s="5">
        <v>1151.7398900000001</v>
      </c>
      <c r="J178" s="5">
        <v>845.57703000000004</v>
      </c>
      <c r="K178" s="5">
        <v>1167.33348</v>
      </c>
      <c r="L178" s="5">
        <v>1006.14295</v>
      </c>
      <c r="M178" s="5">
        <v>961.49159999999995</v>
      </c>
      <c r="N178" s="5">
        <v>956.73919999999896</v>
      </c>
      <c r="O178" s="5">
        <v>1065.55918</v>
      </c>
      <c r="P178" s="5">
        <v>11549.999636203</v>
      </c>
      <c r="Q178" s="6">
        <v>11989.22148</v>
      </c>
      <c r="R178" s="5">
        <v>439.22184379701002</v>
      </c>
      <c r="S178" s="7">
        <v>1.0380278664610001</v>
      </c>
    </row>
    <row r="179" spans="1:19" hidden="1" x14ac:dyDescent="0.2">
      <c r="A179" s="16" t="s">
        <v>197</v>
      </c>
      <c r="B179" s="3">
        <v>14719.999536355699</v>
      </c>
      <c r="C179" s="4">
        <v>1226.6666280296399</v>
      </c>
      <c r="D179" s="5">
        <v>1194.6372799999999</v>
      </c>
      <c r="E179" s="5">
        <v>1285.32267</v>
      </c>
      <c r="F179" s="5">
        <v>1427.44552</v>
      </c>
      <c r="G179" s="5">
        <v>1179.22505</v>
      </c>
      <c r="H179" s="5">
        <v>1283.8597199999999</v>
      </c>
      <c r="I179" s="5">
        <v>1282.3878400000001</v>
      </c>
      <c r="J179" s="5">
        <v>1197.8322000000001</v>
      </c>
      <c r="K179" s="5">
        <v>1346.94066</v>
      </c>
      <c r="L179" s="5">
        <v>1342.8169499999999</v>
      </c>
      <c r="M179" s="5">
        <v>1146.6762100000001</v>
      </c>
      <c r="N179" s="5">
        <v>1260.7827</v>
      </c>
      <c r="O179" s="5">
        <v>1429.9533100000001</v>
      </c>
      <c r="P179" s="5">
        <v>14719.999536355699</v>
      </c>
      <c r="Q179" s="6">
        <v>15377.88011</v>
      </c>
      <c r="R179" s="5">
        <v>657.88057364433405</v>
      </c>
      <c r="S179" s="7">
        <v>1.04469297516</v>
      </c>
    </row>
    <row r="180" spans="1:19" hidden="1" x14ac:dyDescent="0.2">
      <c r="A180" s="16" t="s">
        <v>198</v>
      </c>
      <c r="B180" s="3">
        <v>3059.9999036174199</v>
      </c>
      <c r="C180" s="4">
        <v>254.999991968118</v>
      </c>
      <c r="D180" s="5">
        <v>206.94556</v>
      </c>
      <c r="E180" s="5">
        <v>206.62397000000001</v>
      </c>
      <c r="F180" s="5">
        <v>342.86545000000001</v>
      </c>
      <c r="G180" s="5">
        <v>236.55293</v>
      </c>
      <c r="H180" s="5">
        <v>193.63532000000001</v>
      </c>
      <c r="I180" s="5">
        <v>447.53649999999999</v>
      </c>
      <c r="J180" s="5">
        <v>178.7824</v>
      </c>
      <c r="K180" s="5">
        <v>171.27963</v>
      </c>
      <c r="L180" s="5">
        <v>183.50985</v>
      </c>
      <c r="M180" s="5">
        <v>213.4692</v>
      </c>
      <c r="N180" s="5">
        <v>216.82058000000001</v>
      </c>
      <c r="O180" s="5">
        <v>127.68142</v>
      </c>
      <c r="P180" s="5">
        <v>3059.9999036174199</v>
      </c>
      <c r="Q180" s="6">
        <v>2725.7028100000002</v>
      </c>
      <c r="R180" s="5">
        <v>-334.29709361741698</v>
      </c>
      <c r="S180" s="7">
        <v>0.89075258034399996</v>
      </c>
    </row>
    <row r="181" spans="1:19" hidden="1" x14ac:dyDescent="0.2">
      <c r="A181" s="16" t="s">
        <v>199</v>
      </c>
      <c r="B181" s="3">
        <v>429.999986456042</v>
      </c>
      <c r="C181" s="4">
        <v>35.83333220467</v>
      </c>
      <c r="D181" s="5">
        <v>30.133140000000001</v>
      </c>
      <c r="E181" s="5">
        <v>45.156269999999999</v>
      </c>
      <c r="F181" s="5">
        <v>3.4364499999999998</v>
      </c>
      <c r="G181" s="5">
        <v>18.664870000000001</v>
      </c>
      <c r="H181" s="5">
        <v>20.51416</v>
      </c>
      <c r="I181" s="5">
        <v>17.47193</v>
      </c>
      <c r="J181" s="5">
        <v>27.539249999999999</v>
      </c>
      <c r="K181" s="5">
        <v>33.960120000000003</v>
      </c>
      <c r="L181" s="5">
        <v>25.349450000000001</v>
      </c>
      <c r="M181" s="5">
        <v>20.551539999999999</v>
      </c>
      <c r="N181" s="5">
        <v>6.2506499999990002</v>
      </c>
      <c r="O181" s="5">
        <v>48.135159999999999</v>
      </c>
      <c r="P181" s="5">
        <v>429.999986456042</v>
      </c>
      <c r="Q181" s="6">
        <v>297.16298999999998</v>
      </c>
      <c r="R181" s="5">
        <v>-132.83699645604199</v>
      </c>
      <c r="S181" s="7">
        <v>0.69107674269700003</v>
      </c>
    </row>
    <row r="182" spans="1:19" hidden="1" x14ac:dyDescent="0.2">
      <c r="A182" s="16" t="s">
        <v>200</v>
      </c>
      <c r="B182" s="3">
        <v>50.112168421588002</v>
      </c>
      <c r="C182" s="4">
        <v>4.1760140351319999</v>
      </c>
      <c r="D182" s="5">
        <v>21.139420000000001</v>
      </c>
      <c r="E182" s="5">
        <v>21.139420000000001</v>
      </c>
      <c r="F182" s="5">
        <v>0</v>
      </c>
      <c r="G182" s="5">
        <v>1.5010699999999999</v>
      </c>
      <c r="H182" s="5">
        <v>13.60371</v>
      </c>
      <c r="I182" s="5">
        <v>23.44839</v>
      </c>
      <c r="J182" s="5">
        <v>12.674720000000001</v>
      </c>
      <c r="K182" s="5">
        <v>21.60791</v>
      </c>
      <c r="L182" s="5">
        <v>2.4943599999999999</v>
      </c>
      <c r="M182" s="5">
        <v>76.351910000000004</v>
      </c>
      <c r="N182" s="5">
        <v>0</v>
      </c>
      <c r="O182" s="5">
        <v>18.727740000000001</v>
      </c>
      <c r="P182" s="5">
        <v>50.112168421588002</v>
      </c>
      <c r="Q182" s="6">
        <v>212.68865</v>
      </c>
      <c r="R182" s="5">
        <v>162.576481578412</v>
      </c>
      <c r="S182" s="7">
        <v>4.2442515799890002</v>
      </c>
    </row>
    <row r="183" spans="1:19" hidden="1" x14ac:dyDescent="0.2">
      <c r="A183" s="16" t="s">
        <v>201</v>
      </c>
      <c r="B183" s="3">
        <v>1059.99996661257</v>
      </c>
      <c r="C183" s="4">
        <v>88.333330551046998</v>
      </c>
      <c r="D183" s="5">
        <v>49.027439999999999</v>
      </c>
      <c r="E183" s="5">
        <v>59.564799999999998</v>
      </c>
      <c r="F183" s="5">
        <v>46.502780000000001</v>
      </c>
      <c r="G183" s="5">
        <v>72.360420000000005</v>
      </c>
      <c r="H183" s="5">
        <v>65.967349999999996</v>
      </c>
      <c r="I183" s="5">
        <v>77.914100000000005</v>
      </c>
      <c r="J183" s="5">
        <v>13.49564</v>
      </c>
      <c r="K183" s="5">
        <v>85.008340000000004</v>
      </c>
      <c r="L183" s="5">
        <v>82.683660000000003</v>
      </c>
      <c r="M183" s="5">
        <v>95.721239999999995</v>
      </c>
      <c r="N183" s="5">
        <v>99.500929999999002</v>
      </c>
      <c r="O183" s="5">
        <v>57.495570000000001</v>
      </c>
      <c r="P183" s="5">
        <v>1059.99996661257</v>
      </c>
      <c r="Q183" s="6">
        <v>805.24226999999996</v>
      </c>
      <c r="R183" s="5">
        <v>-254.75769661256899</v>
      </c>
      <c r="S183" s="7">
        <v>0.75966254279500001</v>
      </c>
    </row>
    <row r="184" spans="1:19" hidden="1" x14ac:dyDescent="0.2">
      <c r="A184" s="16" t="s">
        <v>202</v>
      </c>
      <c r="B184" s="3">
        <v>739.99997669179299</v>
      </c>
      <c r="C184" s="4">
        <v>61.666664724316</v>
      </c>
      <c r="D184" s="5">
        <v>35.318219999999997</v>
      </c>
      <c r="E184" s="5">
        <v>55.302770000000002</v>
      </c>
      <c r="F184" s="5">
        <v>49.4574</v>
      </c>
      <c r="G184" s="5">
        <v>50.745640000000002</v>
      </c>
      <c r="H184" s="5">
        <v>75.609759999999994</v>
      </c>
      <c r="I184" s="5">
        <v>72.799970000000002</v>
      </c>
      <c r="J184" s="5">
        <v>5.2869599999999997</v>
      </c>
      <c r="K184" s="5">
        <v>83.761359999999996</v>
      </c>
      <c r="L184" s="5">
        <v>25.967390000000002</v>
      </c>
      <c r="M184" s="5">
        <v>76.457819999999998</v>
      </c>
      <c r="N184" s="5">
        <v>60.716410000000003</v>
      </c>
      <c r="O184" s="5">
        <v>42.378549999999997</v>
      </c>
      <c r="P184" s="5">
        <v>739.99997669179299</v>
      </c>
      <c r="Q184" s="6">
        <v>633.80224999999996</v>
      </c>
      <c r="R184" s="5">
        <v>-106.19772669179299</v>
      </c>
      <c r="S184" s="7">
        <v>0.85648955400399995</v>
      </c>
    </row>
    <row r="185" spans="1:19" hidden="1" x14ac:dyDescent="0.2">
      <c r="A185" s="16" t="s">
        <v>203</v>
      </c>
      <c r="B185" s="3">
        <v>1909.9999398396301</v>
      </c>
      <c r="C185" s="4">
        <v>159.16666165330199</v>
      </c>
      <c r="D185" s="5">
        <v>84.356070000000003</v>
      </c>
      <c r="E185" s="5">
        <v>122.48874000000001</v>
      </c>
      <c r="F185" s="5">
        <v>135.08569</v>
      </c>
      <c r="G185" s="5">
        <v>128.53666000000001</v>
      </c>
      <c r="H185" s="5">
        <v>117.74117</v>
      </c>
      <c r="I185" s="5">
        <v>118.67594</v>
      </c>
      <c r="J185" s="5">
        <v>11.31428</v>
      </c>
      <c r="K185" s="5">
        <v>226.83986999999999</v>
      </c>
      <c r="L185" s="5">
        <v>127.91419999999999</v>
      </c>
      <c r="M185" s="5">
        <v>91.901820000000001</v>
      </c>
      <c r="N185" s="5">
        <v>130.05506</v>
      </c>
      <c r="O185" s="5">
        <v>94.220730000000003</v>
      </c>
      <c r="P185" s="5">
        <v>1909.9999398396301</v>
      </c>
      <c r="Q185" s="6">
        <v>1389.13023</v>
      </c>
      <c r="R185" s="5">
        <v>-520.86970983962897</v>
      </c>
      <c r="S185" s="7">
        <v>0.72729333704400001</v>
      </c>
    </row>
    <row r="186" spans="1:19" hidden="1" x14ac:dyDescent="0.2">
      <c r="A186" s="16" t="s">
        <v>204</v>
      </c>
      <c r="B186" s="3">
        <v>5299.9998330628396</v>
      </c>
      <c r="C186" s="4">
        <v>441.66665275523701</v>
      </c>
      <c r="D186" s="5">
        <v>519.99482</v>
      </c>
      <c r="E186" s="5">
        <v>472.67689000000098</v>
      </c>
      <c r="F186" s="5">
        <v>507.00448</v>
      </c>
      <c r="G186" s="5">
        <v>518.49946</v>
      </c>
      <c r="H186" s="5">
        <v>476.50053000000003</v>
      </c>
      <c r="I186" s="5">
        <v>521.23877000000005</v>
      </c>
      <c r="J186" s="5">
        <v>468.31207000000001</v>
      </c>
      <c r="K186" s="5">
        <v>398.83393999999998</v>
      </c>
      <c r="L186" s="5">
        <v>505.71569</v>
      </c>
      <c r="M186" s="5">
        <v>536.14700000000005</v>
      </c>
      <c r="N186" s="5">
        <v>476.86353000000003</v>
      </c>
      <c r="O186" s="5">
        <v>647.29330000000095</v>
      </c>
      <c r="P186" s="5">
        <v>5299.9998330628396</v>
      </c>
      <c r="Q186" s="6">
        <v>6049.0804799999996</v>
      </c>
      <c r="R186" s="5">
        <v>749.08064693715698</v>
      </c>
      <c r="S186" s="7">
        <v>1.141335975571</v>
      </c>
    </row>
    <row r="187" spans="1:19" hidden="1" x14ac:dyDescent="0.2">
      <c r="A187" s="19" t="s">
        <v>205</v>
      </c>
      <c r="B187" s="11">
        <v>0</v>
      </c>
      <c r="C187" s="12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-86</v>
      </c>
      <c r="M187" s="13">
        <v>0</v>
      </c>
      <c r="N187" s="13">
        <v>-5.2</v>
      </c>
      <c r="O187" s="13">
        <v>-0.7</v>
      </c>
      <c r="P187" s="13">
        <v>0</v>
      </c>
      <c r="Q187" s="14">
        <v>-91.9</v>
      </c>
      <c r="R187" s="13">
        <v>-91.9</v>
      </c>
      <c r="S187" s="15" t="s">
        <v>39</v>
      </c>
    </row>
    <row r="188" spans="1:19" hidden="1" x14ac:dyDescent="0.2">
      <c r="A188" s="10" t="s">
        <v>206</v>
      </c>
      <c r="B188" s="11">
        <v>0</v>
      </c>
      <c r="C188" s="12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-86</v>
      </c>
      <c r="M188" s="13">
        <v>0</v>
      </c>
      <c r="N188" s="13">
        <v>-5.2</v>
      </c>
      <c r="O188" s="13">
        <v>-0.7</v>
      </c>
      <c r="P188" s="13">
        <v>0</v>
      </c>
      <c r="Q188" s="14">
        <v>-91.9</v>
      </c>
      <c r="R188" s="13">
        <v>-91.9</v>
      </c>
      <c r="S188" s="15" t="s">
        <v>39</v>
      </c>
    </row>
    <row r="189" spans="1:19" hidden="1" x14ac:dyDescent="0.2">
      <c r="A189" s="16" t="s">
        <v>207</v>
      </c>
      <c r="B189" s="3">
        <v>0</v>
      </c>
      <c r="C189" s="4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-86</v>
      </c>
      <c r="M189" s="5">
        <v>0</v>
      </c>
      <c r="N189" s="5">
        <v>-5.2</v>
      </c>
      <c r="O189" s="5">
        <v>-0.7</v>
      </c>
      <c r="P189" s="5">
        <v>0</v>
      </c>
      <c r="Q189" s="6">
        <v>-91.9</v>
      </c>
      <c r="R189" s="5">
        <v>-91.9</v>
      </c>
      <c r="S189" s="17" t="s">
        <v>39</v>
      </c>
    </row>
    <row r="190" spans="1:19" hidden="1" x14ac:dyDescent="0.2">
      <c r="A190" s="19" t="s">
        <v>208</v>
      </c>
      <c r="B190" s="11">
        <v>-112029.996471327</v>
      </c>
      <c r="C190" s="12">
        <v>-9335.8330392772605</v>
      </c>
      <c r="D190" s="13">
        <v>-10077.919019999999</v>
      </c>
      <c r="E190" s="13">
        <v>-8326.1777700000202</v>
      </c>
      <c r="F190" s="13">
        <v>-8122.47757</v>
      </c>
      <c r="G190" s="13">
        <v>-9959.5482699999993</v>
      </c>
      <c r="H190" s="13">
        <v>-8860.0695099999994</v>
      </c>
      <c r="I190" s="13">
        <v>-9383.7734299999993</v>
      </c>
      <c r="J190" s="13">
        <v>-9317.7026499999993</v>
      </c>
      <c r="K190" s="13">
        <v>-8913.1067800000001</v>
      </c>
      <c r="L190" s="13">
        <v>-10065.52138</v>
      </c>
      <c r="M190" s="13">
        <v>-9712.8781799999997</v>
      </c>
      <c r="N190" s="13">
        <v>-10301.54448</v>
      </c>
      <c r="O190" s="13">
        <v>-9212.3815400000094</v>
      </c>
      <c r="P190" s="13">
        <v>-112029.996471327</v>
      </c>
      <c r="Q190" s="14">
        <v>-112253.10058</v>
      </c>
      <c r="R190" s="13">
        <v>-223.104108672938</v>
      </c>
      <c r="S190" s="18">
        <v>1.001991467604</v>
      </c>
    </row>
    <row r="191" spans="1:19" hidden="1" x14ac:dyDescent="0.2">
      <c r="A191" s="10" t="s">
        <v>209</v>
      </c>
      <c r="B191" s="11">
        <v>-106899.99663291</v>
      </c>
      <c r="C191" s="12">
        <v>-8908.3330527424696</v>
      </c>
      <c r="D191" s="13">
        <v>-9271.7917199999993</v>
      </c>
      <c r="E191" s="13">
        <v>-7955.64840000002</v>
      </c>
      <c r="F191" s="13">
        <v>-7697.4757900000004</v>
      </c>
      <c r="G191" s="13">
        <v>-9500.2526699999999</v>
      </c>
      <c r="H191" s="13">
        <v>-8467.4232499999998</v>
      </c>
      <c r="I191" s="13">
        <v>-9228.3853600000002</v>
      </c>
      <c r="J191" s="13">
        <v>-8977.5074299999997</v>
      </c>
      <c r="K191" s="13">
        <v>-8613.9029100000007</v>
      </c>
      <c r="L191" s="13">
        <v>-9498.6187100000006</v>
      </c>
      <c r="M191" s="13">
        <v>-9376.5684299999994</v>
      </c>
      <c r="N191" s="13">
        <v>-9903.1137999999901</v>
      </c>
      <c r="O191" s="13">
        <v>-8683.3828000000103</v>
      </c>
      <c r="P191" s="13">
        <v>-106899.99663291</v>
      </c>
      <c r="Q191" s="14">
        <v>-107174.07127</v>
      </c>
      <c r="R191" s="13">
        <v>-274.07463709033601</v>
      </c>
      <c r="S191" s="18">
        <v>1.0025638414</v>
      </c>
    </row>
    <row r="192" spans="1:19" hidden="1" x14ac:dyDescent="0.2">
      <c r="A192" s="16" t="s">
        <v>210</v>
      </c>
      <c r="B192" s="3">
        <v>0</v>
      </c>
      <c r="C192" s="4">
        <v>0</v>
      </c>
      <c r="D192" s="5">
        <v>0</v>
      </c>
      <c r="E192" s="5">
        <v>0</v>
      </c>
      <c r="F192" s="5">
        <v>19.73245</v>
      </c>
      <c r="G192" s="5">
        <v>0</v>
      </c>
      <c r="H192" s="5">
        <v>0</v>
      </c>
      <c r="I192" s="5">
        <v>8.3939400000000006</v>
      </c>
      <c r="J192" s="5">
        <v>0</v>
      </c>
      <c r="K192" s="5">
        <v>0</v>
      </c>
      <c r="L192" s="5">
        <v>9.2837999999999994</v>
      </c>
      <c r="M192" s="5">
        <v>0</v>
      </c>
      <c r="N192" s="5">
        <v>0</v>
      </c>
      <c r="O192" s="5">
        <v>10.64433</v>
      </c>
      <c r="P192" s="5">
        <v>0</v>
      </c>
      <c r="Q192" s="6">
        <v>48.054519999999997</v>
      </c>
      <c r="R192" s="5">
        <v>48.054519999999997</v>
      </c>
      <c r="S192" s="17" t="s">
        <v>25</v>
      </c>
    </row>
    <row r="193" spans="1:19" hidden="1" x14ac:dyDescent="0.2">
      <c r="A193" s="16" t="s">
        <v>211</v>
      </c>
      <c r="B193" s="3">
        <v>-899.99997165218099</v>
      </c>
      <c r="C193" s="4">
        <v>-74.999997637681005</v>
      </c>
      <c r="D193" s="5">
        <v>-62.761710000000001</v>
      </c>
      <c r="E193" s="5">
        <v>-63.628900000000002</v>
      </c>
      <c r="F193" s="5">
        <v>-57.05021</v>
      </c>
      <c r="G193" s="5">
        <v>-58.800699999999999</v>
      </c>
      <c r="H193" s="5">
        <v>-80.954040000000006</v>
      </c>
      <c r="I193" s="5">
        <v>-65.508110000000002</v>
      </c>
      <c r="J193" s="5">
        <v>-39.132750000000001</v>
      </c>
      <c r="K193" s="5">
        <v>-36.751750000000001</v>
      </c>
      <c r="L193" s="5">
        <v>-45.587989999999998</v>
      </c>
      <c r="M193" s="5">
        <v>-46.010530000000003</v>
      </c>
      <c r="N193" s="5">
        <v>-53.237459999999999</v>
      </c>
      <c r="O193" s="5">
        <v>-59.654949999999999</v>
      </c>
      <c r="P193" s="5">
        <v>-899.99997165218099</v>
      </c>
      <c r="Q193" s="6">
        <v>-669.07910000000004</v>
      </c>
      <c r="R193" s="5">
        <v>230.92087165218101</v>
      </c>
      <c r="S193" s="7">
        <v>0.74342124563800005</v>
      </c>
    </row>
    <row r="194" spans="1:19" hidden="1" x14ac:dyDescent="0.2">
      <c r="A194" s="16" t="s">
        <v>212</v>
      </c>
      <c r="B194" s="3">
        <v>-105999.996661257</v>
      </c>
      <c r="C194" s="4">
        <v>-8833.3330551047893</v>
      </c>
      <c r="D194" s="5">
        <v>-9209.0300100000004</v>
      </c>
      <c r="E194" s="5">
        <v>-7892.0195000000203</v>
      </c>
      <c r="F194" s="5">
        <v>-7660.1580299999996</v>
      </c>
      <c r="G194" s="5">
        <v>-9441.4519700000001</v>
      </c>
      <c r="H194" s="5">
        <v>-8386.4692099999993</v>
      </c>
      <c r="I194" s="5">
        <v>-9171.2711899999995</v>
      </c>
      <c r="J194" s="5">
        <v>-8938.3746800000008</v>
      </c>
      <c r="K194" s="5">
        <v>-8577.1511599999994</v>
      </c>
      <c r="L194" s="5">
        <v>-9462.3145199999999</v>
      </c>
      <c r="M194" s="5">
        <v>-9330.5578999999998</v>
      </c>
      <c r="N194" s="5">
        <v>-9849.8763399999898</v>
      </c>
      <c r="O194" s="5">
        <v>-8634.3721800000094</v>
      </c>
      <c r="P194" s="5">
        <v>-105999.996661257</v>
      </c>
      <c r="Q194" s="6">
        <v>-106553.04669</v>
      </c>
      <c r="R194" s="5">
        <v>-553.05002874253796</v>
      </c>
      <c r="S194" s="7">
        <v>1.005217453265</v>
      </c>
    </row>
    <row r="195" spans="1:19" hidden="1" x14ac:dyDescent="0.2">
      <c r="A195" s="10" t="s">
        <v>213</v>
      </c>
      <c r="B195" s="11">
        <v>-5129.9998384174296</v>
      </c>
      <c r="C195" s="12">
        <v>-427.49998653478599</v>
      </c>
      <c r="D195" s="13">
        <v>-806.12729999999897</v>
      </c>
      <c r="E195" s="13">
        <v>-370.52937000000099</v>
      </c>
      <c r="F195" s="13">
        <v>-405.26933000000002</v>
      </c>
      <c r="G195" s="13">
        <v>-459.29559999999998</v>
      </c>
      <c r="H195" s="13">
        <v>-392.64625999999998</v>
      </c>
      <c r="I195" s="13">
        <v>-146.99413000000001</v>
      </c>
      <c r="J195" s="13">
        <v>-340.19522000000001</v>
      </c>
      <c r="K195" s="13">
        <v>-299.20386999999999</v>
      </c>
      <c r="L195" s="13">
        <v>-557.61887000000002</v>
      </c>
      <c r="M195" s="13">
        <v>-336.30975000000001</v>
      </c>
      <c r="N195" s="13">
        <v>-398.43068</v>
      </c>
      <c r="O195" s="13">
        <v>-518.35441000000003</v>
      </c>
      <c r="P195" s="13">
        <v>-5129.9998384174296</v>
      </c>
      <c r="Q195" s="14">
        <v>-5030.9747900000002</v>
      </c>
      <c r="R195" s="13">
        <v>99.025048417430995</v>
      </c>
      <c r="S195" s="18">
        <v>0.98069687104500003</v>
      </c>
    </row>
    <row r="196" spans="1:19" hidden="1" x14ac:dyDescent="0.2">
      <c r="A196" s="16" t="s">
        <v>214</v>
      </c>
      <c r="B196" s="3">
        <v>-499.99998425121203</v>
      </c>
      <c r="C196" s="4">
        <v>-41.666665354267003</v>
      </c>
      <c r="D196" s="5">
        <v>-420.67</v>
      </c>
      <c r="E196" s="5">
        <v>0</v>
      </c>
      <c r="F196" s="5">
        <v>0</v>
      </c>
      <c r="G196" s="5">
        <v>0</v>
      </c>
      <c r="H196" s="5">
        <v>0</v>
      </c>
      <c r="I196" s="5">
        <v>271.13335999999998</v>
      </c>
      <c r="J196" s="5">
        <v>-5.6933199999999999</v>
      </c>
      <c r="K196" s="5">
        <v>0</v>
      </c>
      <c r="L196" s="5">
        <v>0</v>
      </c>
      <c r="M196" s="5">
        <v>-4.968</v>
      </c>
      <c r="N196" s="5">
        <v>44.766080000000002</v>
      </c>
      <c r="O196" s="5">
        <v>-60.442</v>
      </c>
      <c r="P196" s="5">
        <v>-499.99998425121203</v>
      </c>
      <c r="Q196" s="6">
        <v>-175.87388000000001</v>
      </c>
      <c r="R196" s="5">
        <v>324.12610425121198</v>
      </c>
      <c r="S196" s="7">
        <v>0.35174777107900002</v>
      </c>
    </row>
    <row r="197" spans="1:19" hidden="1" x14ac:dyDescent="0.2">
      <c r="A197" s="16" t="s">
        <v>215</v>
      </c>
      <c r="B197" s="3">
        <v>-4629.9998541662198</v>
      </c>
      <c r="C197" s="4">
        <v>-385.833321180518</v>
      </c>
      <c r="D197" s="5">
        <v>-385.45729999999998</v>
      </c>
      <c r="E197" s="5">
        <v>-370.52937000000099</v>
      </c>
      <c r="F197" s="5">
        <v>-405.26933000000002</v>
      </c>
      <c r="G197" s="5">
        <v>-459.29559999999998</v>
      </c>
      <c r="H197" s="5">
        <v>-392.64625999999998</v>
      </c>
      <c r="I197" s="5">
        <v>-418.12749000000002</v>
      </c>
      <c r="J197" s="5">
        <v>-334.50189999999998</v>
      </c>
      <c r="K197" s="5">
        <v>-299.20386999999999</v>
      </c>
      <c r="L197" s="5">
        <v>-546.37887000000001</v>
      </c>
      <c r="M197" s="5">
        <v>-308.94375000000002</v>
      </c>
      <c r="N197" s="5">
        <v>-399.38675999999998</v>
      </c>
      <c r="O197" s="5">
        <v>-427.15240999999997</v>
      </c>
      <c r="P197" s="5">
        <v>-4629.9998541662198</v>
      </c>
      <c r="Q197" s="6">
        <v>-4746.8929099999996</v>
      </c>
      <c r="R197" s="5">
        <v>-116.893055833782</v>
      </c>
      <c r="S197" s="7">
        <v>1.0252468811040001</v>
      </c>
    </row>
    <row r="198" spans="1:19" hidden="1" x14ac:dyDescent="0.2">
      <c r="A198" s="16" t="s">
        <v>216</v>
      </c>
      <c r="B198" s="3">
        <v>0</v>
      </c>
      <c r="C198" s="4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-11.24</v>
      </c>
      <c r="M198" s="5">
        <v>-22.398</v>
      </c>
      <c r="N198" s="5">
        <v>-43.81</v>
      </c>
      <c r="O198" s="5">
        <v>-30.76</v>
      </c>
      <c r="P198" s="5">
        <v>0</v>
      </c>
      <c r="Q198" s="6">
        <v>-108.208</v>
      </c>
      <c r="R198" s="5">
        <v>-108.208</v>
      </c>
      <c r="S198" s="17" t="s">
        <v>39</v>
      </c>
    </row>
    <row r="199" spans="1:19" hidden="1" x14ac:dyDescent="0.2">
      <c r="A199" s="20" t="s">
        <v>217</v>
      </c>
      <c r="B199" s="3">
        <v>0</v>
      </c>
      <c r="C199" s="4">
        <v>0</v>
      </c>
      <c r="D199" s="5">
        <v>0</v>
      </c>
      <c r="E199" s="5">
        <v>0</v>
      </c>
      <c r="F199" s="5">
        <v>-19.73245</v>
      </c>
      <c r="G199" s="5">
        <v>0</v>
      </c>
      <c r="H199" s="5">
        <v>0</v>
      </c>
      <c r="I199" s="5">
        <v>-8.3939400000000006</v>
      </c>
      <c r="J199" s="5">
        <v>0</v>
      </c>
      <c r="K199" s="5">
        <v>0</v>
      </c>
      <c r="L199" s="5">
        <v>-9.2837999999999994</v>
      </c>
      <c r="M199" s="5">
        <v>0</v>
      </c>
      <c r="N199" s="5">
        <v>0</v>
      </c>
      <c r="O199" s="5">
        <v>-10.64433</v>
      </c>
      <c r="P199" s="5">
        <v>0</v>
      </c>
      <c r="Q199" s="6">
        <v>-48.054519999999997</v>
      </c>
      <c r="R199" s="5">
        <v>-48.054519999999997</v>
      </c>
      <c r="S199" s="17" t="s">
        <v>25</v>
      </c>
    </row>
    <row r="200" spans="1:19" hidden="1" x14ac:dyDescent="0.2">
      <c r="A200" s="16" t="s">
        <v>218</v>
      </c>
      <c r="B200" s="3">
        <v>0</v>
      </c>
      <c r="C200" s="4">
        <v>0</v>
      </c>
      <c r="D200" s="5">
        <v>0</v>
      </c>
      <c r="E200" s="5">
        <v>0</v>
      </c>
      <c r="F200" s="5">
        <v>-19.73245</v>
      </c>
      <c r="G200" s="5">
        <v>0</v>
      </c>
      <c r="H200" s="5">
        <v>0</v>
      </c>
      <c r="I200" s="5">
        <v>-8.3939400000000006</v>
      </c>
      <c r="J200" s="5">
        <v>0</v>
      </c>
      <c r="K200" s="5">
        <v>0</v>
      </c>
      <c r="L200" s="5">
        <v>-9.2837999999999994</v>
      </c>
      <c r="M200" s="5">
        <v>0</v>
      </c>
      <c r="N200" s="5">
        <v>0</v>
      </c>
      <c r="O200" s="5">
        <v>-10.64433</v>
      </c>
      <c r="P200" s="5">
        <v>0</v>
      </c>
      <c r="Q200" s="6">
        <v>-48.054519999999997</v>
      </c>
      <c r="R200" s="5">
        <v>-48.054519999999997</v>
      </c>
      <c r="S200" s="17" t="s">
        <v>25</v>
      </c>
    </row>
    <row r="201" spans="1:19" hidden="1" x14ac:dyDescent="0.2">
      <c r="A201" s="21" t="s">
        <v>219</v>
      </c>
      <c r="B201" s="11">
        <v>248227.992998109</v>
      </c>
      <c r="C201" s="12">
        <v>20685.6660831757</v>
      </c>
      <c r="D201" s="13">
        <v>16825.276689999999</v>
      </c>
      <c r="E201" s="13">
        <v>15158.26569</v>
      </c>
      <c r="F201" s="13">
        <v>20774.737590000001</v>
      </c>
      <c r="G201" s="13">
        <v>19726.30776</v>
      </c>
      <c r="H201" s="13">
        <v>15768.34052</v>
      </c>
      <c r="I201" s="13">
        <v>22699.32042</v>
      </c>
      <c r="J201" s="13">
        <v>20462.010730000002</v>
      </c>
      <c r="K201" s="13">
        <v>15973.37075</v>
      </c>
      <c r="L201" s="13">
        <v>18742.053179999999</v>
      </c>
      <c r="M201" s="13">
        <v>19197.969440000001</v>
      </c>
      <c r="N201" s="13">
        <v>20439.15754</v>
      </c>
      <c r="O201" s="13">
        <v>28625.588319999999</v>
      </c>
      <c r="P201" s="13">
        <v>248227.992998109</v>
      </c>
      <c r="Q201" s="14">
        <v>234392.39863000001</v>
      </c>
      <c r="R201" s="13">
        <v>-13835.594368108799</v>
      </c>
      <c r="S201" s="18">
        <v>0.94426255394799996</v>
      </c>
    </row>
    <row r="202" spans="1:19" hidden="1" x14ac:dyDescent="0.2">
      <c r="A202" s="9" t="s">
        <v>220</v>
      </c>
      <c r="B202" s="3">
        <v>75170.642390336201</v>
      </c>
      <c r="C202" s="4">
        <v>6264.2201991946804</v>
      </c>
      <c r="D202" s="5">
        <v>4348.6120499999997</v>
      </c>
      <c r="E202" s="5">
        <v>3143.0930900000099</v>
      </c>
      <c r="F202" s="5">
        <v>4669.9160300000003</v>
      </c>
      <c r="G202" s="5">
        <v>6713.4973499999996</v>
      </c>
      <c r="H202" s="5">
        <v>3492.0533399999999</v>
      </c>
      <c r="I202" s="5">
        <v>4995.2701800000004</v>
      </c>
      <c r="J202" s="5">
        <v>7956.5217199999997</v>
      </c>
      <c r="K202" s="5">
        <v>5211.6900800000003</v>
      </c>
      <c r="L202" s="5">
        <v>4435.8927000000003</v>
      </c>
      <c r="M202" s="5">
        <v>4607.2550000000001</v>
      </c>
      <c r="N202" s="5">
        <v>6660.6790899999996</v>
      </c>
      <c r="O202" s="5">
        <v>10575.89689</v>
      </c>
      <c r="P202" s="5">
        <v>75170.642390336201</v>
      </c>
      <c r="Q202" s="6">
        <v>66810.377519999995</v>
      </c>
      <c r="R202" s="5">
        <v>-8360.2648703361592</v>
      </c>
      <c r="S202" s="7">
        <v>0.88878284654100004</v>
      </c>
    </row>
    <row r="203" spans="1:19" hidden="1" x14ac:dyDescent="0.2">
      <c r="A203" s="20" t="s">
        <v>221</v>
      </c>
      <c r="B203" s="3">
        <v>0</v>
      </c>
      <c r="C203" s="4">
        <v>0</v>
      </c>
      <c r="D203" s="5">
        <v>0</v>
      </c>
      <c r="E203" s="5">
        <v>0</v>
      </c>
      <c r="F203" s="5">
        <v>-26.241520000000001</v>
      </c>
      <c r="G203" s="5">
        <v>0</v>
      </c>
      <c r="H203" s="5">
        <v>0</v>
      </c>
      <c r="I203" s="5">
        <v>-18.202269999999999</v>
      </c>
      <c r="J203" s="5">
        <v>0</v>
      </c>
      <c r="K203" s="5">
        <v>0</v>
      </c>
      <c r="L203" s="5">
        <v>-17.520569999999999</v>
      </c>
      <c r="M203" s="5">
        <v>0</v>
      </c>
      <c r="N203" s="5">
        <v>0</v>
      </c>
      <c r="O203" s="5">
        <v>-132.66427999999999</v>
      </c>
      <c r="P203" s="5">
        <v>0</v>
      </c>
      <c r="Q203" s="6">
        <v>-194.62863999999999</v>
      </c>
      <c r="R203" s="5">
        <v>-194.62863999999999</v>
      </c>
      <c r="S203" s="17" t="s">
        <v>25</v>
      </c>
    </row>
    <row r="204" spans="1:19" hidden="1" x14ac:dyDescent="0.2">
      <c r="A204" s="16" t="s">
        <v>222</v>
      </c>
      <c r="B204" s="3">
        <v>0</v>
      </c>
      <c r="C204" s="4">
        <v>0</v>
      </c>
      <c r="D204" s="5">
        <v>0</v>
      </c>
      <c r="E204" s="5">
        <v>0</v>
      </c>
      <c r="F204" s="5">
        <v>-26.241520000000001</v>
      </c>
      <c r="G204" s="5">
        <v>0</v>
      </c>
      <c r="H204" s="5">
        <v>0</v>
      </c>
      <c r="I204" s="5">
        <v>-18.202269999999999</v>
      </c>
      <c r="J204" s="5">
        <v>0</v>
      </c>
      <c r="K204" s="5">
        <v>0</v>
      </c>
      <c r="L204" s="5">
        <v>-17.520569999999999</v>
      </c>
      <c r="M204" s="5">
        <v>0</v>
      </c>
      <c r="N204" s="5">
        <v>0</v>
      </c>
      <c r="O204" s="5">
        <v>-132.66427999999999</v>
      </c>
      <c r="P204" s="5">
        <v>0</v>
      </c>
      <c r="Q204" s="6">
        <v>-194.62863999999999</v>
      </c>
      <c r="R204" s="5">
        <v>-194.62863999999999</v>
      </c>
      <c r="S204" s="17" t="s">
        <v>25</v>
      </c>
    </row>
    <row r="205" spans="1:19" hidden="1" x14ac:dyDescent="0.2">
      <c r="A205" s="20" t="s">
        <v>223</v>
      </c>
      <c r="B205" s="3">
        <v>75170.642390336201</v>
      </c>
      <c r="C205" s="4">
        <v>6264.2201991946804</v>
      </c>
      <c r="D205" s="5">
        <v>4348.6120499999997</v>
      </c>
      <c r="E205" s="5">
        <v>3143.0930900000099</v>
      </c>
      <c r="F205" s="5">
        <v>4669.9160300000003</v>
      </c>
      <c r="G205" s="5">
        <v>6713.4973499999996</v>
      </c>
      <c r="H205" s="5">
        <v>3492.0533399999999</v>
      </c>
      <c r="I205" s="5">
        <v>4995.2701800000004</v>
      </c>
      <c r="J205" s="5">
        <v>7956.5217199999997</v>
      </c>
      <c r="K205" s="5">
        <v>5210.6130800000001</v>
      </c>
      <c r="L205" s="5">
        <v>4435.8927000000003</v>
      </c>
      <c r="M205" s="5">
        <v>4607.2550000000001</v>
      </c>
      <c r="N205" s="5">
        <v>6660.6790899999996</v>
      </c>
      <c r="O205" s="5">
        <v>10575.89689</v>
      </c>
      <c r="P205" s="5">
        <v>75170.642390336201</v>
      </c>
      <c r="Q205" s="6">
        <v>66809.300520000004</v>
      </c>
      <c r="R205" s="5">
        <v>-8361.3418703361694</v>
      </c>
      <c r="S205" s="7">
        <v>0.88876851913900001</v>
      </c>
    </row>
    <row r="206" spans="1:19" hidden="1" x14ac:dyDescent="0.2">
      <c r="A206" s="16" t="s">
        <v>224</v>
      </c>
      <c r="B206" s="3">
        <v>19999.5930360989</v>
      </c>
      <c r="C206" s="4">
        <v>1666.6327530082399</v>
      </c>
      <c r="D206" s="5">
        <v>2526.82267</v>
      </c>
      <c r="E206" s="5">
        <v>1269.2203300000001</v>
      </c>
      <c r="F206" s="5">
        <v>1870.34888</v>
      </c>
      <c r="G206" s="5">
        <v>4581.5030299999999</v>
      </c>
      <c r="H206" s="5">
        <v>1379.28988</v>
      </c>
      <c r="I206" s="5">
        <v>1553.1769899999999</v>
      </c>
      <c r="J206" s="5">
        <v>5822.2365</v>
      </c>
      <c r="K206" s="5">
        <v>1758.3794800000001</v>
      </c>
      <c r="L206" s="5">
        <v>1306.3985</v>
      </c>
      <c r="M206" s="5">
        <v>1825.3848399999999</v>
      </c>
      <c r="N206" s="5">
        <v>2143.2141999999999</v>
      </c>
      <c r="O206" s="5">
        <v>2547.1808099999998</v>
      </c>
      <c r="P206" s="5">
        <v>19999.5930360989</v>
      </c>
      <c r="Q206" s="6">
        <v>28583.15611</v>
      </c>
      <c r="R206" s="5">
        <v>8583.5630739011503</v>
      </c>
      <c r="S206" s="7">
        <v>1.429186886873</v>
      </c>
    </row>
    <row r="207" spans="1:19" hidden="1" x14ac:dyDescent="0.2">
      <c r="A207" s="16" t="s">
        <v>225</v>
      </c>
      <c r="B207" s="3">
        <v>499.99998425121203</v>
      </c>
      <c r="C207" s="4">
        <v>41.666665354267003</v>
      </c>
      <c r="D207" s="5">
        <v>24.5014</v>
      </c>
      <c r="E207" s="5">
        <v>40.47</v>
      </c>
      <c r="F207" s="5">
        <v>15.382</v>
      </c>
      <c r="G207" s="5">
        <v>22.908000000000001</v>
      </c>
      <c r="H207" s="5">
        <v>0.97499999999999998</v>
      </c>
      <c r="I207" s="5">
        <v>18.407</v>
      </c>
      <c r="J207" s="5">
        <v>19.548999999999999</v>
      </c>
      <c r="K207" s="5">
        <v>27.988499999999998</v>
      </c>
      <c r="L207" s="5">
        <v>2.4260000000000002</v>
      </c>
      <c r="M207" s="5">
        <v>28.021999999999998</v>
      </c>
      <c r="N207" s="5">
        <v>25.301659999999998</v>
      </c>
      <c r="O207" s="5">
        <v>32.50282</v>
      </c>
      <c r="P207" s="5">
        <v>499.99998425121203</v>
      </c>
      <c r="Q207" s="6">
        <v>258.43338</v>
      </c>
      <c r="R207" s="5">
        <v>-241.566604251212</v>
      </c>
      <c r="S207" s="7">
        <v>0.51686677628</v>
      </c>
    </row>
    <row r="208" spans="1:19" hidden="1" x14ac:dyDescent="0.2">
      <c r="A208" s="16" t="s">
        <v>226</v>
      </c>
      <c r="B208" s="3">
        <v>8000.4160392467802</v>
      </c>
      <c r="C208" s="4">
        <v>666.70133660389899</v>
      </c>
      <c r="D208" s="5">
        <v>252.95471000000001</v>
      </c>
      <c r="E208" s="5">
        <v>385.327480000001</v>
      </c>
      <c r="F208" s="5">
        <v>761.79240000000004</v>
      </c>
      <c r="G208" s="5">
        <v>901.16988000000003</v>
      </c>
      <c r="H208" s="5">
        <v>574.39981</v>
      </c>
      <c r="I208" s="5">
        <v>1265.03621</v>
      </c>
      <c r="J208" s="5">
        <v>518.14630999999997</v>
      </c>
      <c r="K208" s="5">
        <v>804.71433000000002</v>
      </c>
      <c r="L208" s="5">
        <v>652.29594999999995</v>
      </c>
      <c r="M208" s="5">
        <v>872.15437999999995</v>
      </c>
      <c r="N208" s="5">
        <v>-695.98896000000002</v>
      </c>
      <c r="O208" s="5">
        <v>1269.37267</v>
      </c>
      <c r="P208" s="5">
        <v>8000.4160392467902</v>
      </c>
      <c r="Q208" s="6">
        <v>7561.3751700000003</v>
      </c>
      <c r="R208" s="5">
        <v>-439.04086924678302</v>
      </c>
      <c r="S208" s="7">
        <v>0.94512274522999995</v>
      </c>
    </row>
    <row r="209" spans="1:19" hidden="1" x14ac:dyDescent="0.2">
      <c r="A209" s="16" t="s">
        <v>227</v>
      </c>
      <c r="B209" s="3">
        <v>34449.9989156015</v>
      </c>
      <c r="C209" s="4">
        <v>2870.8332429667898</v>
      </c>
      <c r="D209" s="5">
        <v>516.53805</v>
      </c>
      <c r="E209" s="5">
        <v>649.07123000000195</v>
      </c>
      <c r="F209" s="5">
        <v>884.81303000000003</v>
      </c>
      <c r="G209" s="5">
        <v>798.38037999999995</v>
      </c>
      <c r="H209" s="5">
        <v>733.40886</v>
      </c>
      <c r="I209" s="5">
        <v>1579.26983</v>
      </c>
      <c r="J209" s="5">
        <v>598.02556000000004</v>
      </c>
      <c r="K209" s="5">
        <v>1727.83737</v>
      </c>
      <c r="L209" s="5">
        <v>1496.4134799999999</v>
      </c>
      <c r="M209" s="5">
        <v>1466.8780400000001</v>
      </c>
      <c r="N209" s="5">
        <v>2072.8999600000002</v>
      </c>
      <c r="O209" s="5">
        <v>5110.69002</v>
      </c>
      <c r="P209" s="5">
        <v>34449.9989156015</v>
      </c>
      <c r="Q209" s="6">
        <v>17634.22581</v>
      </c>
      <c r="R209" s="5">
        <v>-16815.7731056015</v>
      </c>
      <c r="S209" s="7">
        <v>0.51187884949399998</v>
      </c>
    </row>
    <row r="210" spans="1:19" hidden="1" x14ac:dyDescent="0.2">
      <c r="A210" s="16" t="s">
        <v>228</v>
      </c>
      <c r="B210" s="3">
        <v>7900.4215639772201</v>
      </c>
      <c r="C210" s="4">
        <v>658.36846366476902</v>
      </c>
      <c r="D210" s="5">
        <v>771.81440999999995</v>
      </c>
      <c r="E210" s="5">
        <v>638.25667000000203</v>
      </c>
      <c r="F210" s="5">
        <v>810.99720000000002</v>
      </c>
      <c r="G210" s="5">
        <v>82.094070000000002</v>
      </c>
      <c r="H210" s="5">
        <v>631.85964999999999</v>
      </c>
      <c r="I210" s="5">
        <v>286.87549999999999</v>
      </c>
      <c r="J210" s="5">
        <v>797.94440999999995</v>
      </c>
      <c r="K210" s="5">
        <v>725.56560999999999</v>
      </c>
      <c r="L210" s="5">
        <v>700.41324999999995</v>
      </c>
      <c r="M210" s="5">
        <v>53.624000000000002</v>
      </c>
      <c r="N210" s="5">
        <v>2745.08808</v>
      </c>
      <c r="O210" s="5">
        <v>1158.2109499999999</v>
      </c>
      <c r="P210" s="5">
        <v>7900.4215639772201</v>
      </c>
      <c r="Q210" s="6">
        <v>9402.7438000000002</v>
      </c>
      <c r="R210" s="5">
        <v>1502.3222360227801</v>
      </c>
      <c r="S210" s="7">
        <v>1.1901572243780001</v>
      </c>
    </row>
    <row r="211" spans="1:19" hidden="1" x14ac:dyDescent="0.2">
      <c r="A211" s="16" t="s">
        <v>229</v>
      </c>
      <c r="B211" s="3">
        <v>0</v>
      </c>
      <c r="C211" s="4">
        <v>0</v>
      </c>
      <c r="D211" s="5">
        <v>19.081700000000001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3.3238699999999999</v>
      </c>
      <c r="N211" s="5">
        <v>73.255199999998993</v>
      </c>
      <c r="O211" s="5">
        <v>62.86309</v>
      </c>
      <c r="P211" s="5">
        <v>0</v>
      </c>
      <c r="Q211" s="6">
        <v>158.52386000000001</v>
      </c>
      <c r="R211" s="5">
        <v>158.52386000000001</v>
      </c>
      <c r="S211" s="17" t="s">
        <v>39</v>
      </c>
    </row>
    <row r="212" spans="1:19" hidden="1" x14ac:dyDescent="0.2">
      <c r="A212" s="16" t="s">
        <v>230</v>
      </c>
      <c r="B212" s="3">
        <v>3300.2128832880899</v>
      </c>
      <c r="C212" s="4">
        <v>275.017740274007</v>
      </c>
      <c r="D212" s="5">
        <v>178.55458999999999</v>
      </c>
      <c r="E212" s="5">
        <v>117.249</v>
      </c>
      <c r="F212" s="5">
        <v>300.49250000000001</v>
      </c>
      <c r="G212" s="5">
        <v>276.41629</v>
      </c>
      <c r="H212" s="5">
        <v>99.914599999999993</v>
      </c>
      <c r="I212" s="5">
        <v>263.08409999999998</v>
      </c>
      <c r="J212" s="5">
        <v>168.51439999999999</v>
      </c>
      <c r="K212" s="5">
        <v>130.846</v>
      </c>
      <c r="L212" s="5">
        <v>242.94627</v>
      </c>
      <c r="M212" s="5">
        <v>316.31959999999998</v>
      </c>
      <c r="N212" s="5">
        <v>202.929</v>
      </c>
      <c r="O212" s="5">
        <v>305.27976999999998</v>
      </c>
      <c r="P212" s="5">
        <v>3300.2128832880899</v>
      </c>
      <c r="Q212" s="6">
        <v>2602.54612</v>
      </c>
      <c r="R212" s="5">
        <v>-697.66676328808705</v>
      </c>
      <c r="S212" s="7">
        <v>0.78859946677299997</v>
      </c>
    </row>
    <row r="213" spans="1:19" hidden="1" x14ac:dyDescent="0.2">
      <c r="A213" s="16" t="s">
        <v>231</v>
      </c>
      <c r="B213" s="3">
        <v>19.999999370047998</v>
      </c>
      <c r="C213" s="4">
        <v>1.6666666141699999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19.999999370047998</v>
      </c>
      <c r="Q213" s="6">
        <v>0</v>
      </c>
      <c r="R213" s="5">
        <v>-19.999999370047998</v>
      </c>
      <c r="S213" s="7">
        <v>0</v>
      </c>
    </row>
    <row r="214" spans="1:19" hidden="1" x14ac:dyDescent="0.2">
      <c r="A214" s="16" t="s">
        <v>232</v>
      </c>
      <c r="B214" s="3">
        <v>449.99998582609101</v>
      </c>
      <c r="C214" s="4">
        <v>37.499998818839998</v>
      </c>
      <c r="D214" s="5">
        <v>52.407519999999998</v>
      </c>
      <c r="E214" s="5">
        <v>9.3013600000000007</v>
      </c>
      <c r="F214" s="5">
        <v>3.63</v>
      </c>
      <c r="G214" s="5">
        <v>47.942700000000002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11.47977</v>
      </c>
      <c r="N214" s="5">
        <v>24.5076</v>
      </c>
      <c r="O214" s="5">
        <v>86.892759999999996</v>
      </c>
      <c r="P214" s="5">
        <v>449.99998582609101</v>
      </c>
      <c r="Q214" s="6">
        <v>236.16171</v>
      </c>
      <c r="R214" s="5">
        <v>-213.83827582609101</v>
      </c>
      <c r="S214" s="7">
        <v>0.52480381652999997</v>
      </c>
    </row>
    <row r="215" spans="1:19" hidden="1" x14ac:dyDescent="0.2">
      <c r="A215" s="16" t="s">
        <v>233</v>
      </c>
      <c r="B215" s="3">
        <v>49.999998425120999</v>
      </c>
      <c r="C215" s="4">
        <v>4.1666665354259997</v>
      </c>
      <c r="D215" s="5">
        <v>5.9370000000000003</v>
      </c>
      <c r="E215" s="5">
        <v>3.63</v>
      </c>
      <c r="F215" s="5">
        <v>0</v>
      </c>
      <c r="G215" s="5">
        <v>3.0830000000000002</v>
      </c>
      <c r="H215" s="5">
        <v>0</v>
      </c>
      <c r="I215" s="5">
        <v>1.452</v>
      </c>
      <c r="J215" s="5">
        <v>0</v>
      </c>
      <c r="K215" s="5">
        <v>0.84699999999999998</v>
      </c>
      <c r="L215" s="5">
        <v>0</v>
      </c>
      <c r="M215" s="5">
        <v>0</v>
      </c>
      <c r="N215" s="5">
        <v>11.712999999999999</v>
      </c>
      <c r="O215" s="5">
        <v>2.9039999999999999</v>
      </c>
      <c r="P215" s="5">
        <v>49.999998425120999</v>
      </c>
      <c r="Q215" s="6">
        <v>29.565999999999999</v>
      </c>
      <c r="R215" s="5">
        <v>-20.433998425121001</v>
      </c>
      <c r="S215" s="7">
        <v>0.59132001862500005</v>
      </c>
    </row>
    <row r="216" spans="1:19" hidden="1" x14ac:dyDescent="0.2">
      <c r="A216" s="16" t="s">
        <v>234</v>
      </c>
      <c r="B216" s="3">
        <v>499.99998425121203</v>
      </c>
      <c r="C216" s="4">
        <v>41.666665354267003</v>
      </c>
      <c r="D216" s="5">
        <v>0</v>
      </c>
      <c r="E216" s="5">
        <v>30.567019999999999</v>
      </c>
      <c r="F216" s="5">
        <v>22.46002</v>
      </c>
      <c r="G216" s="5">
        <v>0</v>
      </c>
      <c r="H216" s="5">
        <v>72.205539999999999</v>
      </c>
      <c r="I216" s="5">
        <v>27.96855</v>
      </c>
      <c r="J216" s="5">
        <v>32.105539999999998</v>
      </c>
      <c r="K216" s="5">
        <v>34.43479</v>
      </c>
      <c r="L216" s="5">
        <v>34.999250000000004</v>
      </c>
      <c r="M216" s="5">
        <v>30.0685</v>
      </c>
      <c r="N216" s="5">
        <v>57.759349999999998</v>
      </c>
      <c r="O216" s="5">
        <v>0</v>
      </c>
      <c r="P216" s="5">
        <v>499.99998425121203</v>
      </c>
      <c r="Q216" s="6">
        <v>342.56855999999999</v>
      </c>
      <c r="R216" s="5">
        <v>-157.43142425121201</v>
      </c>
      <c r="S216" s="7">
        <v>0.68513714158000005</v>
      </c>
    </row>
    <row r="217" spans="1:19" hidden="1" x14ac:dyDescent="0.2">
      <c r="A217" s="10" t="s">
        <v>235</v>
      </c>
      <c r="B217" s="11">
        <v>0</v>
      </c>
      <c r="C217" s="12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1.077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4">
        <v>1.077</v>
      </c>
      <c r="R217" s="13">
        <v>1.077</v>
      </c>
      <c r="S217" s="15" t="s">
        <v>39</v>
      </c>
    </row>
    <row r="218" spans="1:19" hidden="1" x14ac:dyDescent="0.2">
      <c r="A218" s="16" t="s">
        <v>236</v>
      </c>
      <c r="B218" s="3">
        <v>0</v>
      </c>
      <c r="C218" s="4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1.077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6">
        <v>1.077</v>
      </c>
      <c r="R218" s="5">
        <v>1.077</v>
      </c>
      <c r="S218" s="17" t="s">
        <v>39</v>
      </c>
    </row>
    <row r="219" spans="1:19" hidden="1" x14ac:dyDescent="0.2">
      <c r="A219" s="10" t="s">
        <v>237</v>
      </c>
      <c r="B219" s="11">
        <v>0</v>
      </c>
      <c r="C219" s="12">
        <v>0</v>
      </c>
      <c r="D219" s="13">
        <v>0</v>
      </c>
      <c r="E219" s="13">
        <v>0</v>
      </c>
      <c r="F219" s="13">
        <v>26.241520000000001</v>
      </c>
      <c r="G219" s="13">
        <v>0</v>
      </c>
      <c r="H219" s="13">
        <v>0</v>
      </c>
      <c r="I219" s="13">
        <v>18.202269999999999</v>
      </c>
      <c r="J219" s="13">
        <v>0</v>
      </c>
      <c r="K219" s="13">
        <v>0</v>
      </c>
      <c r="L219" s="13">
        <v>17.520569999999999</v>
      </c>
      <c r="M219" s="13">
        <v>0</v>
      </c>
      <c r="N219" s="13">
        <v>0</v>
      </c>
      <c r="O219" s="13">
        <v>132.66427999999999</v>
      </c>
      <c r="P219" s="13">
        <v>0</v>
      </c>
      <c r="Q219" s="14">
        <v>194.62863999999999</v>
      </c>
      <c r="R219" s="13">
        <v>194.62863999999999</v>
      </c>
      <c r="S219" s="15" t="s">
        <v>25</v>
      </c>
    </row>
    <row r="220" spans="1:19" hidden="1" x14ac:dyDescent="0.2">
      <c r="A220" s="16" t="s">
        <v>238</v>
      </c>
      <c r="B220" s="3">
        <v>0</v>
      </c>
      <c r="C220" s="4">
        <v>0</v>
      </c>
      <c r="D220" s="5">
        <v>0</v>
      </c>
      <c r="E220" s="5">
        <v>0</v>
      </c>
      <c r="F220" s="5">
        <v>26.241520000000001</v>
      </c>
      <c r="G220" s="5">
        <v>0</v>
      </c>
      <c r="H220" s="5">
        <v>0</v>
      </c>
      <c r="I220" s="5">
        <v>18.202269999999999</v>
      </c>
      <c r="J220" s="5">
        <v>0</v>
      </c>
      <c r="K220" s="5">
        <v>0</v>
      </c>
      <c r="L220" s="5">
        <v>17.520569999999999</v>
      </c>
      <c r="M220" s="5">
        <v>0</v>
      </c>
      <c r="N220" s="5">
        <v>0</v>
      </c>
      <c r="O220" s="5">
        <v>132.66427999999999</v>
      </c>
      <c r="P220" s="5">
        <v>0</v>
      </c>
      <c r="Q220" s="6">
        <v>194.62863999999999</v>
      </c>
      <c r="R220" s="5">
        <v>194.62863999999999</v>
      </c>
      <c r="S220" s="17" t="s">
        <v>25</v>
      </c>
    </row>
    <row r="221" spans="1:19" hidden="1" x14ac:dyDescent="0.2">
      <c r="A221" s="19" t="s">
        <v>239</v>
      </c>
      <c r="B221" s="11">
        <v>7809.9997540039303</v>
      </c>
      <c r="C221" s="12">
        <v>650.83331283365999</v>
      </c>
      <c r="D221" s="13">
        <v>217.934</v>
      </c>
      <c r="E221" s="13">
        <v>233.876000000001</v>
      </c>
      <c r="F221" s="13">
        <v>437.68599999999998</v>
      </c>
      <c r="G221" s="13">
        <v>638.61575000000005</v>
      </c>
      <c r="H221" s="13">
        <v>912.89</v>
      </c>
      <c r="I221" s="13">
        <v>1109.0920000000001</v>
      </c>
      <c r="J221" s="13">
        <v>279.90280000000001</v>
      </c>
      <c r="K221" s="13">
        <v>619.95479</v>
      </c>
      <c r="L221" s="13">
        <v>894.76883999999995</v>
      </c>
      <c r="M221" s="13">
        <v>1579.5464199999999</v>
      </c>
      <c r="N221" s="13">
        <v>1032.70344</v>
      </c>
      <c r="O221" s="13">
        <v>704.18226000000095</v>
      </c>
      <c r="P221" s="13">
        <v>7809.9997540039303</v>
      </c>
      <c r="Q221" s="14">
        <v>8661.1522999999997</v>
      </c>
      <c r="R221" s="13">
        <v>851.15254599607204</v>
      </c>
      <c r="S221" s="18">
        <v>1.1089824036880001</v>
      </c>
    </row>
    <row r="222" spans="1:19" hidden="1" x14ac:dyDescent="0.2">
      <c r="A222" s="10" t="s">
        <v>240</v>
      </c>
      <c r="B222" s="11">
        <v>3199.9998992077499</v>
      </c>
      <c r="C222" s="12">
        <v>266.66665826731298</v>
      </c>
      <c r="D222" s="13">
        <v>164.22900000000001</v>
      </c>
      <c r="E222" s="13">
        <v>137.97</v>
      </c>
      <c r="F222" s="13">
        <v>271.68</v>
      </c>
      <c r="G222" s="13">
        <v>347.08800000000002</v>
      </c>
      <c r="H222" s="13">
        <v>324.01600000000002</v>
      </c>
      <c r="I222" s="13">
        <v>318.31299999999999</v>
      </c>
      <c r="J222" s="13">
        <v>74.221999999999994</v>
      </c>
      <c r="K222" s="13">
        <v>103.461</v>
      </c>
      <c r="L222" s="13">
        <v>275.94299999999998</v>
      </c>
      <c r="M222" s="13">
        <v>576.77991999999995</v>
      </c>
      <c r="N222" s="13">
        <v>486.15199999999999</v>
      </c>
      <c r="O222" s="13">
        <v>306.61799999999999</v>
      </c>
      <c r="P222" s="13">
        <v>3199.9998992077499</v>
      </c>
      <c r="Q222" s="14">
        <v>3386.47192</v>
      </c>
      <c r="R222" s="13">
        <v>186.47202079224601</v>
      </c>
      <c r="S222" s="18">
        <v>1.058272508333</v>
      </c>
    </row>
    <row r="223" spans="1:19" hidden="1" x14ac:dyDescent="0.2">
      <c r="A223" s="16" t="s">
        <v>241</v>
      </c>
      <c r="B223" s="3">
        <v>2499.9999212560601</v>
      </c>
      <c r="C223" s="4">
        <v>208.33332677133799</v>
      </c>
      <c r="D223" s="5">
        <v>123.55</v>
      </c>
      <c r="E223" s="5">
        <v>112.377</v>
      </c>
      <c r="F223" s="5">
        <v>208.97</v>
      </c>
      <c r="G223" s="5">
        <v>306.08800000000002</v>
      </c>
      <c r="H223" s="5">
        <v>250.46700000000001</v>
      </c>
      <c r="I223" s="5">
        <v>292.01299999999998</v>
      </c>
      <c r="J223" s="5">
        <v>70.372</v>
      </c>
      <c r="K223" s="5">
        <v>52.470999999999997</v>
      </c>
      <c r="L223" s="5">
        <v>239.53100000000001</v>
      </c>
      <c r="M223" s="5">
        <v>528.28300000000002</v>
      </c>
      <c r="N223" s="5">
        <v>404.42200000000003</v>
      </c>
      <c r="O223" s="5">
        <v>251.572</v>
      </c>
      <c r="P223" s="5">
        <v>2499.9999212560601</v>
      </c>
      <c r="Q223" s="6">
        <v>2840.116</v>
      </c>
      <c r="R223" s="5">
        <v>340.11607874394201</v>
      </c>
      <c r="S223" s="7">
        <v>1.1360464357819999</v>
      </c>
    </row>
    <row r="224" spans="1:19" hidden="1" x14ac:dyDescent="0.2">
      <c r="A224" s="16" t="s">
        <v>242</v>
      </c>
      <c r="B224" s="3">
        <v>699.999977951696</v>
      </c>
      <c r="C224" s="4">
        <v>58.333331495974001</v>
      </c>
      <c r="D224" s="5">
        <v>40.679000000000002</v>
      </c>
      <c r="E224" s="5">
        <v>25.593</v>
      </c>
      <c r="F224" s="5">
        <v>62.71</v>
      </c>
      <c r="G224" s="5">
        <v>41</v>
      </c>
      <c r="H224" s="5">
        <v>73.549000000000007</v>
      </c>
      <c r="I224" s="5">
        <v>26.3</v>
      </c>
      <c r="J224" s="5">
        <v>3.85</v>
      </c>
      <c r="K224" s="5">
        <v>50.99</v>
      </c>
      <c r="L224" s="5">
        <v>36.411999999999999</v>
      </c>
      <c r="M224" s="5">
        <v>48.496920000000003</v>
      </c>
      <c r="N224" s="5">
        <v>81.729999999998995</v>
      </c>
      <c r="O224" s="5">
        <v>55.045999999999999</v>
      </c>
      <c r="P224" s="5">
        <v>699.999977951696</v>
      </c>
      <c r="Q224" s="6">
        <v>546.35591999999997</v>
      </c>
      <c r="R224" s="5">
        <v>-153.644057951696</v>
      </c>
      <c r="S224" s="7">
        <v>0.78050848172599996</v>
      </c>
    </row>
    <row r="225" spans="1:19" hidden="1" x14ac:dyDescent="0.2">
      <c r="A225" s="10" t="s">
        <v>243</v>
      </c>
      <c r="B225" s="11">
        <v>709.99997763672002</v>
      </c>
      <c r="C225" s="12">
        <v>59.166664803060002</v>
      </c>
      <c r="D225" s="13">
        <v>51.634999999999998</v>
      </c>
      <c r="E225" s="13">
        <v>50.975999999999999</v>
      </c>
      <c r="F225" s="13">
        <v>65.147999999999996</v>
      </c>
      <c r="G225" s="13">
        <v>59.4</v>
      </c>
      <c r="H225" s="13">
        <v>53.42</v>
      </c>
      <c r="I225" s="13">
        <v>67.641999999999996</v>
      </c>
      <c r="J225" s="13">
        <v>47.948</v>
      </c>
      <c r="K225" s="13">
        <v>45.566000000000003</v>
      </c>
      <c r="L225" s="13">
        <v>51.365000000000002</v>
      </c>
      <c r="M225" s="13">
        <v>60.27</v>
      </c>
      <c r="N225" s="13">
        <v>59.615000000000002</v>
      </c>
      <c r="O225" s="13">
        <v>53.286999999999999</v>
      </c>
      <c r="P225" s="13">
        <v>709.99997763672002</v>
      </c>
      <c r="Q225" s="14">
        <v>666.27200000000005</v>
      </c>
      <c r="R225" s="13">
        <v>-43.727977636719999</v>
      </c>
      <c r="S225" s="18">
        <v>0.93841129716299998</v>
      </c>
    </row>
    <row r="226" spans="1:19" hidden="1" x14ac:dyDescent="0.2">
      <c r="A226" s="16" t="s">
        <v>244</v>
      </c>
      <c r="B226" s="3">
        <v>709.99997763672002</v>
      </c>
      <c r="C226" s="4">
        <v>59.166664803060002</v>
      </c>
      <c r="D226" s="5">
        <v>51.634999999999998</v>
      </c>
      <c r="E226" s="5">
        <v>50.975999999999999</v>
      </c>
      <c r="F226" s="5">
        <v>65.147999999999996</v>
      </c>
      <c r="G226" s="5">
        <v>59.4</v>
      </c>
      <c r="H226" s="5">
        <v>53.42</v>
      </c>
      <c r="I226" s="5">
        <v>67.641999999999996</v>
      </c>
      <c r="J226" s="5">
        <v>47.948</v>
      </c>
      <c r="K226" s="5">
        <v>45.566000000000003</v>
      </c>
      <c r="L226" s="5">
        <v>51.365000000000002</v>
      </c>
      <c r="M226" s="5">
        <v>60.27</v>
      </c>
      <c r="N226" s="5">
        <v>59.615000000000002</v>
      </c>
      <c r="O226" s="5">
        <v>53.286999999999999</v>
      </c>
      <c r="P226" s="5">
        <v>709.99997763672002</v>
      </c>
      <c r="Q226" s="6">
        <v>666.27200000000005</v>
      </c>
      <c r="R226" s="5">
        <v>-43.727977636719999</v>
      </c>
      <c r="S226" s="7">
        <v>0.93841129716299998</v>
      </c>
    </row>
    <row r="227" spans="1:19" hidden="1" x14ac:dyDescent="0.2">
      <c r="A227" s="10" t="s">
        <v>245</v>
      </c>
      <c r="B227" s="11">
        <v>2899.9999086570301</v>
      </c>
      <c r="C227" s="12">
        <v>241.66665905475199</v>
      </c>
      <c r="D227" s="13">
        <v>2.0699999999999998</v>
      </c>
      <c r="E227" s="13">
        <v>44.93</v>
      </c>
      <c r="F227" s="13">
        <v>100.858</v>
      </c>
      <c r="G227" s="13">
        <v>135.57974999999999</v>
      </c>
      <c r="H227" s="13">
        <v>535.45399999999995</v>
      </c>
      <c r="I227" s="13">
        <v>433.63600000000002</v>
      </c>
      <c r="J227" s="13">
        <v>42.281999999999996</v>
      </c>
      <c r="K227" s="13">
        <v>203.68879000000001</v>
      </c>
      <c r="L227" s="13">
        <v>471.63983999999999</v>
      </c>
      <c r="M227" s="13">
        <v>690.51400000000001</v>
      </c>
      <c r="N227" s="13">
        <v>324.68964</v>
      </c>
      <c r="O227" s="13">
        <v>43.08126</v>
      </c>
      <c r="P227" s="13">
        <v>2899.9999086570301</v>
      </c>
      <c r="Q227" s="14">
        <v>3028.42328</v>
      </c>
      <c r="R227" s="13">
        <v>128.423371342971</v>
      </c>
      <c r="S227" s="18">
        <v>1.044283922547</v>
      </c>
    </row>
    <row r="228" spans="1:19" hidden="1" x14ac:dyDescent="0.2">
      <c r="A228" s="16" t="s">
        <v>246</v>
      </c>
      <c r="B228" s="3">
        <v>2399.9999244058199</v>
      </c>
      <c r="C228" s="4">
        <v>199.99999370048499</v>
      </c>
      <c r="D228" s="5">
        <v>2.0699999999999998</v>
      </c>
      <c r="E228" s="5">
        <v>38.145000000000003</v>
      </c>
      <c r="F228" s="5">
        <v>35.226999999999997</v>
      </c>
      <c r="G228" s="5">
        <v>30.646000000000001</v>
      </c>
      <c r="H228" s="5">
        <v>228.21</v>
      </c>
      <c r="I228" s="5">
        <v>397.73599999999999</v>
      </c>
      <c r="J228" s="5">
        <v>-54.829000000000001</v>
      </c>
      <c r="K228" s="5">
        <v>60.22</v>
      </c>
      <c r="L228" s="5">
        <v>222.27699999999999</v>
      </c>
      <c r="M228" s="5">
        <v>337.48</v>
      </c>
      <c r="N228" s="5">
        <v>252.85499999999999</v>
      </c>
      <c r="O228" s="5">
        <v>-19.041</v>
      </c>
      <c r="P228" s="5">
        <v>2399.9999244058199</v>
      </c>
      <c r="Q228" s="6">
        <v>1530.9960000000001</v>
      </c>
      <c r="R228" s="5">
        <v>-869.00392440581697</v>
      </c>
      <c r="S228" s="7">
        <v>0.63791502009199996</v>
      </c>
    </row>
    <row r="229" spans="1:19" hidden="1" x14ac:dyDescent="0.2">
      <c r="A229" s="16" t="s">
        <v>247</v>
      </c>
      <c r="B229" s="3">
        <v>499.99998425121203</v>
      </c>
      <c r="C229" s="4">
        <v>41.666665354267003</v>
      </c>
      <c r="D229" s="5">
        <v>0</v>
      </c>
      <c r="E229" s="5">
        <v>6.7850000000000001</v>
      </c>
      <c r="F229" s="5">
        <v>65.631</v>
      </c>
      <c r="G229" s="5">
        <v>104.93375</v>
      </c>
      <c r="H229" s="5">
        <v>307.24400000000003</v>
      </c>
      <c r="I229" s="5">
        <v>35.9</v>
      </c>
      <c r="J229" s="5">
        <v>97.111000000000004</v>
      </c>
      <c r="K229" s="5">
        <v>143.46879000000001</v>
      </c>
      <c r="L229" s="5">
        <v>249.36284000000001</v>
      </c>
      <c r="M229" s="5">
        <v>353.03399999999999</v>
      </c>
      <c r="N229" s="5">
        <v>71.834639999999993</v>
      </c>
      <c r="O229" s="5">
        <v>62.122259999999997</v>
      </c>
      <c r="P229" s="5">
        <v>499.99998425121203</v>
      </c>
      <c r="Q229" s="6">
        <v>1497.4272800000001</v>
      </c>
      <c r="R229" s="5">
        <v>997.42729574878797</v>
      </c>
      <c r="S229" s="7">
        <v>2.9948546543300001</v>
      </c>
    </row>
    <row r="230" spans="1:19" hidden="1" x14ac:dyDescent="0.2">
      <c r="A230" s="10" t="s">
        <v>248</v>
      </c>
      <c r="B230" s="11">
        <v>999.99996850242303</v>
      </c>
      <c r="C230" s="12">
        <v>83.333330708535001</v>
      </c>
      <c r="D230" s="13">
        <v>0</v>
      </c>
      <c r="E230" s="13">
        <v>0</v>
      </c>
      <c r="F230" s="13">
        <v>0</v>
      </c>
      <c r="G230" s="13">
        <v>96.548000000000002</v>
      </c>
      <c r="H230" s="13">
        <v>0</v>
      </c>
      <c r="I230" s="13">
        <v>289.50099999999998</v>
      </c>
      <c r="J230" s="13">
        <v>115.4508</v>
      </c>
      <c r="K230" s="13">
        <v>267.23899999999998</v>
      </c>
      <c r="L230" s="13">
        <v>95.820999999999998</v>
      </c>
      <c r="M230" s="13">
        <v>251.98249999999999</v>
      </c>
      <c r="N230" s="13">
        <v>162.24680000000001</v>
      </c>
      <c r="O230" s="13">
        <v>301.19600000000003</v>
      </c>
      <c r="P230" s="13">
        <v>999.99996850242303</v>
      </c>
      <c r="Q230" s="14">
        <v>1579.9851000000001</v>
      </c>
      <c r="R230" s="13">
        <v>579.98513149757696</v>
      </c>
      <c r="S230" s="18">
        <v>1.5799851497649999</v>
      </c>
    </row>
    <row r="231" spans="1:19" hidden="1" x14ac:dyDescent="0.2">
      <c r="A231" s="16" t="s">
        <v>249</v>
      </c>
      <c r="B231" s="3">
        <v>999.99996850242303</v>
      </c>
      <c r="C231" s="4">
        <v>83.333330708535001</v>
      </c>
      <c r="D231" s="5">
        <v>0</v>
      </c>
      <c r="E231" s="5">
        <v>0</v>
      </c>
      <c r="F231" s="5">
        <v>0</v>
      </c>
      <c r="G231" s="5">
        <v>96.548000000000002</v>
      </c>
      <c r="H231" s="5">
        <v>0</v>
      </c>
      <c r="I231" s="5">
        <v>289.50099999999998</v>
      </c>
      <c r="J231" s="5">
        <v>115.4508</v>
      </c>
      <c r="K231" s="5">
        <v>267.23899999999998</v>
      </c>
      <c r="L231" s="5">
        <v>95.820999999999998</v>
      </c>
      <c r="M231" s="5">
        <v>251.98249999999999</v>
      </c>
      <c r="N231" s="5">
        <v>162.24680000000001</v>
      </c>
      <c r="O231" s="5">
        <v>301.19600000000003</v>
      </c>
      <c r="P231" s="5">
        <v>999.99996850242303</v>
      </c>
      <c r="Q231" s="6">
        <v>1579.9851000000001</v>
      </c>
      <c r="R231" s="5">
        <v>579.98513149757696</v>
      </c>
      <c r="S231" s="7">
        <v>1.5799851497649999</v>
      </c>
    </row>
    <row r="232" spans="1:19" hidden="1" x14ac:dyDescent="0.2">
      <c r="A232" s="9" t="s">
        <v>250</v>
      </c>
      <c r="B232" s="3">
        <v>300</v>
      </c>
      <c r="C232" s="4">
        <v>25</v>
      </c>
      <c r="D232" s="5">
        <v>11.119619999999999</v>
      </c>
      <c r="E232" s="5">
        <v>10.266690000000001</v>
      </c>
      <c r="F232" s="5">
        <v>10.146879999999999</v>
      </c>
      <c r="G232" s="5">
        <v>8.5988799999999994</v>
      </c>
      <c r="H232" s="5">
        <v>9.9174399999999991</v>
      </c>
      <c r="I232" s="5">
        <v>49.699300000000001</v>
      </c>
      <c r="J232" s="5">
        <v>11.05218</v>
      </c>
      <c r="K232" s="5">
        <v>6.7473000000000001</v>
      </c>
      <c r="L232" s="5">
        <v>14.44279</v>
      </c>
      <c r="M232" s="5">
        <v>62.006529999999998</v>
      </c>
      <c r="N232" s="5">
        <v>8.4436999999989997</v>
      </c>
      <c r="O232" s="5">
        <v>65.977810000000005</v>
      </c>
      <c r="P232" s="5">
        <v>300</v>
      </c>
      <c r="Q232" s="6">
        <v>268.41912000000002</v>
      </c>
      <c r="R232" s="5">
        <v>-31.580880000000001</v>
      </c>
      <c r="S232" s="7">
        <v>0.89473040000000004</v>
      </c>
    </row>
    <row r="233" spans="1:19" hidden="1" x14ac:dyDescent="0.2">
      <c r="A233" s="10" t="s">
        <v>251</v>
      </c>
      <c r="B233" s="11">
        <v>300</v>
      </c>
      <c r="C233" s="12">
        <v>25</v>
      </c>
      <c r="D233" s="13">
        <v>11.119619999999999</v>
      </c>
      <c r="E233" s="13">
        <v>10.266690000000001</v>
      </c>
      <c r="F233" s="13">
        <v>10.146879999999999</v>
      </c>
      <c r="G233" s="13">
        <v>8.5988799999999994</v>
      </c>
      <c r="H233" s="13">
        <v>9.9174399999999991</v>
      </c>
      <c r="I233" s="13">
        <v>49.699300000000001</v>
      </c>
      <c r="J233" s="13">
        <v>11.05218</v>
      </c>
      <c r="K233" s="13">
        <v>6.7473000000000001</v>
      </c>
      <c r="L233" s="13">
        <v>14.44279</v>
      </c>
      <c r="M233" s="13">
        <v>62.006529999999998</v>
      </c>
      <c r="N233" s="13">
        <v>8.4436999999989997</v>
      </c>
      <c r="O233" s="13">
        <v>65.977810000000005</v>
      </c>
      <c r="P233" s="13">
        <v>300</v>
      </c>
      <c r="Q233" s="14">
        <v>268.41912000000002</v>
      </c>
      <c r="R233" s="13">
        <v>-31.580880000000001</v>
      </c>
      <c r="S233" s="18">
        <v>0.89473040000000004</v>
      </c>
    </row>
    <row r="234" spans="1:19" hidden="1" x14ac:dyDescent="0.2">
      <c r="A234" s="16" t="s">
        <v>252</v>
      </c>
      <c r="B234" s="3">
        <v>250</v>
      </c>
      <c r="C234" s="4">
        <v>20.833333333333002</v>
      </c>
      <c r="D234" s="5">
        <v>10.18051</v>
      </c>
      <c r="E234" s="5">
        <v>9.7606400000000004</v>
      </c>
      <c r="F234" s="5">
        <v>9.41587</v>
      </c>
      <c r="G234" s="5">
        <v>7.8783500000000002</v>
      </c>
      <c r="H234" s="5">
        <v>8.5786099999999994</v>
      </c>
      <c r="I234" s="5">
        <v>44.470170000000003</v>
      </c>
      <c r="J234" s="5">
        <v>10.637040000000001</v>
      </c>
      <c r="K234" s="5">
        <v>6.7473000000000001</v>
      </c>
      <c r="L234" s="5">
        <v>11.430569999999999</v>
      </c>
      <c r="M234" s="5">
        <v>61.37668</v>
      </c>
      <c r="N234" s="5">
        <v>8.1828499999990001</v>
      </c>
      <c r="O234" s="5">
        <v>64.12303</v>
      </c>
      <c r="P234" s="5">
        <v>250</v>
      </c>
      <c r="Q234" s="6">
        <v>252.78162</v>
      </c>
      <c r="R234" s="5">
        <v>2.7816199999990001</v>
      </c>
      <c r="S234" s="7">
        <v>1.0111264799999999</v>
      </c>
    </row>
    <row r="235" spans="1:19" hidden="1" x14ac:dyDescent="0.2">
      <c r="A235" s="16" t="s">
        <v>253</v>
      </c>
      <c r="B235" s="3">
        <v>50</v>
      </c>
      <c r="C235" s="4">
        <v>4.1666666666659999</v>
      </c>
      <c r="D235" s="5">
        <v>0.93911</v>
      </c>
      <c r="E235" s="5">
        <v>0.50605</v>
      </c>
      <c r="F235" s="5">
        <v>0.73101000000000005</v>
      </c>
      <c r="G235" s="5">
        <v>0.72053</v>
      </c>
      <c r="H235" s="5">
        <v>1.33883</v>
      </c>
      <c r="I235" s="5">
        <v>5.2291299999999996</v>
      </c>
      <c r="J235" s="5">
        <v>0.41514000000000001</v>
      </c>
      <c r="K235" s="5">
        <v>0</v>
      </c>
      <c r="L235" s="5">
        <v>3.0122200000000001</v>
      </c>
      <c r="M235" s="5">
        <v>0.62985000000000002</v>
      </c>
      <c r="N235" s="5">
        <v>0.26085000000000003</v>
      </c>
      <c r="O235" s="5">
        <v>1.8547800000000001</v>
      </c>
      <c r="P235" s="5">
        <v>50</v>
      </c>
      <c r="Q235" s="6">
        <v>15.637499999999999</v>
      </c>
      <c r="R235" s="5">
        <v>-34.362499999999997</v>
      </c>
      <c r="S235" s="7">
        <v>0.31274999999999997</v>
      </c>
    </row>
    <row r="236" spans="1:19" hidden="1" x14ac:dyDescent="0.2">
      <c r="A236" s="9" t="s">
        <v>254</v>
      </c>
      <c r="B236" s="3">
        <v>164947.35085376899</v>
      </c>
      <c r="C236" s="4">
        <v>13745.6125711474</v>
      </c>
      <c r="D236" s="5">
        <v>12247.61102</v>
      </c>
      <c r="E236" s="5">
        <v>11771.029909999999</v>
      </c>
      <c r="F236" s="5">
        <v>15656.98868</v>
      </c>
      <c r="G236" s="5">
        <v>12365.59578</v>
      </c>
      <c r="H236" s="5">
        <v>11353.479740000001</v>
      </c>
      <c r="I236" s="5">
        <v>16545.25894</v>
      </c>
      <c r="J236" s="5">
        <v>12214.534030000001</v>
      </c>
      <c r="K236" s="5">
        <v>10134.978580000001</v>
      </c>
      <c r="L236" s="5">
        <v>13396.948850000001</v>
      </c>
      <c r="M236" s="5">
        <v>12949.16149</v>
      </c>
      <c r="N236" s="5">
        <v>12737.33131</v>
      </c>
      <c r="O236" s="5">
        <v>17279.531360000001</v>
      </c>
      <c r="P236" s="5">
        <v>164947.35085376899</v>
      </c>
      <c r="Q236" s="6">
        <v>158652.44969000001</v>
      </c>
      <c r="R236" s="5">
        <v>-6294.9011637686299</v>
      </c>
      <c r="S236" s="7">
        <v>0.96183690655700005</v>
      </c>
    </row>
    <row r="237" spans="1:19" hidden="1" x14ac:dyDescent="0.2">
      <c r="A237" s="10" t="s">
        <v>255</v>
      </c>
      <c r="B237" s="11">
        <v>0</v>
      </c>
      <c r="C237" s="12">
        <v>0</v>
      </c>
      <c r="D237" s="13">
        <v>0</v>
      </c>
      <c r="E237" s="13">
        <v>0</v>
      </c>
      <c r="F237" s="13">
        <v>-10.02913</v>
      </c>
      <c r="G237" s="13">
        <v>0</v>
      </c>
      <c r="H237" s="13">
        <v>0</v>
      </c>
      <c r="I237" s="13">
        <v>-16.474219999999999</v>
      </c>
      <c r="J237" s="13">
        <v>0</v>
      </c>
      <c r="K237" s="13">
        <v>0</v>
      </c>
      <c r="L237" s="13">
        <v>-29.003699999999998</v>
      </c>
      <c r="M237" s="13">
        <v>0</v>
      </c>
      <c r="N237" s="13">
        <v>0</v>
      </c>
      <c r="O237" s="13">
        <v>-6.7509499999999996</v>
      </c>
      <c r="P237" s="13">
        <v>0</v>
      </c>
      <c r="Q237" s="14">
        <v>-62.258000000000003</v>
      </c>
      <c r="R237" s="13">
        <v>-62.258000000000003</v>
      </c>
      <c r="S237" s="15" t="s">
        <v>25</v>
      </c>
    </row>
    <row r="238" spans="1:19" hidden="1" x14ac:dyDescent="0.2">
      <c r="A238" s="16" t="s">
        <v>256</v>
      </c>
      <c r="B238" s="3">
        <v>0</v>
      </c>
      <c r="C238" s="4">
        <v>0</v>
      </c>
      <c r="D238" s="5">
        <v>0</v>
      </c>
      <c r="E238" s="5">
        <v>0</v>
      </c>
      <c r="F238" s="5">
        <v>-10.02913</v>
      </c>
      <c r="G238" s="5">
        <v>0</v>
      </c>
      <c r="H238" s="5">
        <v>0</v>
      </c>
      <c r="I238" s="5">
        <v>-16.474219999999999</v>
      </c>
      <c r="J238" s="5">
        <v>0</v>
      </c>
      <c r="K238" s="5">
        <v>0</v>
      </c>
      <c r="L238" s="5">
        <v>-29.003699999999998</v>
      </c>
      <c r="M238" s="5">
        <v>0</v>
      </c>
      <c r="N238" s="5">
        <v>0</v>
      </c>
      <c r="O238" s="5">
        <v>-6.7509499999999996</v>
      </c>
      <c r="P238" s="5">
        <v>0</v>
      </c>
      <c r="Q238" s="6">
        <v>-62.258000000000003</v>
      </c>
      <c r="R238" s="5">
        <v>-62.258000000000003</v>
      </c>
      <c r="S238" s="17" t="s">
        <v>25</v>
      </c>
    </row>
    <row r="239" spans="1:19" hidden="1" x14ac:dyDescent="0.2">
      <c r="A239" s="10" t="s">
        <v>257</v>
      </c>
      <c r="B239" s="11">
        <v>530.43014979806901</v>
      </c>
      <c r="C239" s="12">
        <v>44.202512483172001</v>
      </c>
      <c r="D239" s="13">
        <v>12.712</v>
      </c>
      <c r="E239" s="13">
        <v>13.772500000000001</v>
      </c>
      <c r="F239" s="13">
        <v>4.9595000000000002</v>
      </c>
      <c r="G239" s="13">
        <v>55.9636</v>
      </c>
      <c r="H239" s="13">
        <v>29.5807</v>
      </c>
      <c r="I239" s="13">
        <v>42.854100000000003</v>
      </c>
      <c r="J239" s="13">
        <v>54.799700000000001</v>
      </c>
      <c r="K239" s="13">
        <v>23.068000000000001</v>
      </c>
      <c r="L239" s="13">
        <v>25.065999999999999</v>
      </c>
      <c r="M239" s="13">
        <v>25.685700000000001</v>
      </c>
      <c r="N239" s="13">
        <v>45.630800000000001</v>
      </c>
      <c r="O239" s="13">
        <v>33.286799999999999</v>
      </c>
      <c r="P239" s="13">
        <v>530.43014979806901</v>
      </c>
      <c r="Q239" s="14">
        <v>367.37939999999998</v>
      </c>
      <c r="R239" s="13">
        <v>-163.05074979806901</v>
      </c>
      <c r="S239" s="18">
        <v>0.69260655741300003</v>
      </c>
    </row>
    <row r="240" spans="1:19" hidden="1" x14ac:dyDescent="0.2">
      <c r="A240" s="16" t="s">
        <v>258</v>
      </c>
      <c r="B240" s="3">
        <v>530.43014979806901</v>
      </c>
      <c r="C240" s="4">
        <v>44.202512483172001</v>
      </c>
      <c r="D240" s="5">
        <v>12.712</v>
      </c>
      <c r="E240" s="5">
        <v>13.772500000000001</v>
      </c>
      <c r="F240" s="5">
        <v>4.9595000000000002</v>
      </c>
      <c r="G240" s="5">
        <v>55.9636</v>
      </c>
      <c r="H240" s="5">
        <v>29.5807</v>
      </c>
      <c r="I240" s="5">
        <v>42.854100000000003</v>
      </c>
      <c r="J240" s="5">
        <v>54.799700000000001</v>
      </c>
      <c r="K240" s="5">
        <v>23.068000000000001</v>
      </c>
      <c r="L240" s="5">
        <v>25.065999999999999</v>
      </c>
      <c r="M240" s="5">
        <v>25.685700000000001</v>
      </c>
      <c r="N240" s="5">
        <v>45.630800000000001</v>
      </c>
      <c r="O240" s="5">
        <v>33.286799999999999</v>
      </c>
      <c r="P240" s="5">
        <v>530.43014979806901</v>
      </c>
      <c r="Q240" s="6">
        <v>367.37939999999998</v>
      </c>
      <c r="R240" s="5">
        <v>-163.05074979806901</v>
      </c>
      <c r="S240" s="7">
        <v>0.69260655741300003</v>
      </c>
    </row>
    <row r="241" spans="1:19" hidden="1" x14ac:dyDescent="0.2">
      <c r="A241" s="10" t="s">
        <v>259</v>
      </c>
      <c r="B241" s="11">
        <v>3700.2569973608802</v>
      </c>
      <c r="C241" s="12">
        <v>308.35474978007301</v>
      </c>
      <c r="D241" s="13">
        <v>126.63517</v>
      </c>
      <c r="E241" s="13">
        <v>405.01627000000099</v>
      </c>
      <c r="F241" s="13">
        <v>284.90517</v>
      </c>
      <c r="G241" s="13">
        <v>323.77055000000001</v>
      </c>
      <c r="H241" s="13">
        <v>232.27897999999999</v>
      </c>
      <c r="I241" s="13">
        <v>292.63923</v>
      </c>
      <c r="J241" s="13">
        <v>277.22546</v>
      </c>
      <c r="K241" s="13">
        <v>245.90741</v>
      </c>
      <c r="L241" s="13">
        <v>335.91710999999998</v>
      </c>
      <c r="M241" s="13">
        <v>268.22564999999997</v>
      </c>
      <c r="N241" s="13">
        <v>278.99372</v>
      </c>
      <c r="O241" s="13">
        <v>284.85082</v>
      </c>
      <c r="P241" s="13">
        <v>3700.2569973608802</v>
      </c>
      <c r="Q241" s="14">
        <v>3356.3655399999998</v>
      </c>
      <c r="R241" s="13">
        <v>-343.89145736087499</v>
      </c>
      <c r="S241" s="18">
        <v>0.90706281817500001</v>
      </c>
    </row>
    <row r="242" spans="1:19" hidden="1" x14ac:dyDescent="0.2">
      <c r="A242" s="16" t="s">
        <v>260</v>
      </c>
      <c r="B242" s="3">
        <v>1500.3077344559099</v>
      </c>
      <c r="C242" s="4">
        <v>125.025644537993</v>
      </c>
      <c r="D242" s="5">
        <v>-29.28754</v>
      </c>
      <c r="E242" s="5">
        <v>266.44410000000101</v>
      </c>
      <c r="F242" s="5">
        <v>129.554</v>
      </c>
      <c r="G242" s="5">
        <v>129.00970000000001</v>
      </c>
      <c r="H242" s="5">
        <v>134.3364</v>
      </c>
      <c r="I242" s="5">
        <v>131.08864</v>
      </c>
      <c r="J242" s="5">
        <v>108.0634</v>
      </c>
      <c r="K242" s="5">
        <v>105.21769999999999</v>
      </c>
      <c r="L242" s="5">
        <v>130.88040000000001</v>
      </c>
      <c r="M242" s="5">
        <v>129.3751</v>
      </c>
      <c r="N242" s="5">
        <v>140.43680000000001</v>
      </c>
      <c r="O242" s="5">
        <v>130.6679</v>
      </c>
      <c r="P242" s="5">
        <v>1500.3077344559099</v>
      </c>
      <c r="Q242" s="6">
        <v>1505.7865999999999</v>
      </c>
      <c r="R242" s="5">
        <v>5.4788655440880003</v>
      </c>
      <c r="S242" s="7">
        <v>1.003651827833</v>
      </c>
    </row>
    <row r="243" spans="1:19" hidden="1" x14ac:dyDescent="0.2">
      <c r="A243" s="16" t="s">
        <v>261</v>
      </c>
      <c r="B243" s="3">
        <v>199.99999370048499</v>
      </c>
      <c r="C243" s="4">
        <v>16.666666141707001</v>
      </c>
      <c r="D243" s="5">
        <v>0</v>
      </c>
      <c r="E243" s="5">
        <v>1</v>
      </c>
      <c r="F243" s="5">
        <v>12.061</v>
      </c>
      <c r="G243" s="5">
        <v>0</v>
      </c>
      <c r="H243" s="5">
        <v>0.4</v>
      </c>
      <c r="I243" s="5">
        <v>12.747999999999999</v>
      </c>
      <c r="J243" s="5">
        <v>4</v>
      </c>
      <c r="K243" s="5">
        <v>0</v>
      </c>
      <c r="L243" s="5">
        <v>54.234000000000002</v>
      </c>
      <c r="M243" s="5">
        <v>18.855</v>
      </c>
      <c r="N243" s="5">
        <v>2</v>
      </c>
      <c r="O243" s="5">
        <v>11.141</v>
      </c>
      <c r="P243" s="5">
        <v>199.99999370048499</v>
      </c>
      <c r="Q243" s="6">
        <v>116.43899999999999</v>
      </c>
      <c r="R243" s="5">
        <v>-83.560993700484005</v>
      </c>
      <c r="S243" s="7">
        <v>0.58219501833700005</v>
      </c>
    </row>
    <row r="244" spans="1:19" hidden="1" x14ac:dyDescent="0.2">
      <c r="A244" s="16" t="s">
        <v>262</v>
      </c>
      <c r="B244" s="3">
        <v>1999.9492692044801</v>
      </c>
      <c r="C244" s="4">
        <v>166.662439100374</v>
      </c>
      <c r="D244" s="5">
        <v>155.92271</v>
      </c>
      <c r="E244" s="5">
        <v>137.57217</v>
      </c>
      <c r="F244" s="5">
        <v>143.29016999999999</v>
      </c>
      <c r="G244" s="5">
        <v>194.76085</v>
      </c>
      <c r="H244" s="5">
        <v>97.542580000000001</v>
      </c>
      <c r="I244" s="5">
        <v>148.80259000000001</v>
      </c>
      <c r="J244" s="5">
        <v>165.16206</v>
      </c>
      <c r="K244" s="5">
        <v>140.68970999999999</v>
      </c>
      <c r="L244" s="5">
        <v>150.80270999999999</v>
      </c>
      <c r="M244" s="5">
        <v>119.99554999999999</v>
      </c>
      <c r="N244" s="5">
        <v>136.55691999999999</v>
      </c>
      <c r="O244" s="5">
        <v>143.04192</v>
      </c>
      <c r="P244" s="5">
        <v>1999.9492692044801</v>
      </c>
      <c r="Q244" s="6">
        <v>1734.13994</v>
      </c>
      <c r="R244" s="5">
        <v>-265.80932920448402</v>
      </c>
      <c r="S244" s="7">
        <v>0.86709196413199996</v>
      </c>
    </row>
    <row r="245" spans="1:19" hidden="1" x14ac:dyDescent="0.2">
      <c r="A245" s="10" t="s">
        <v>263</v>
      </c>
      <c r="B245" s="11">
        <v>3347.7312268559899</v>
      </c>
      <c r="C245" s="12">
        <v>278.97760223799901</v>
      </c>
      <c r="D245" s="13">
        <v>1722.62464</v>
      </c>
      <c r="E245" s="13">
        <v>10.77444</v>
      </c>
      <c r="F245" s="13">
        <v>17.828520000000001</v>
      </c>
      <c r="G245" s="13">
        <v>460.51173</v>
      </c>
      <c r="H245" s="13">
        <v>19.867069999999998</v>
      </c>
      <c r="I245" s="13">
        <v>37.360880000000002</v>
      </c>
      <c r="J245" s="13">
        <v>470.77424000000002</v>
      </c>
      <c r="K245" s="13">
        <v>41.39235</v>
      </c>
      <c r="L245" s="13">
        <v>20.858930000000001</v>
      </c>
      <c r="M245" s="13">
        <v>477.04781000000003</v>
      </c>
      <c r="N245" s="13">
        <v>257.56405999999998</v>
      </c>
      <c r="O245" s="13">
        <v>101.73192</v>
      </c>
      <c r="P245" s="13">
        <v>3347.7312268559899</v>
      </c>
      <c r="Q245" s="14">
        <v>3638.3365899999999</v>
      </c>
      <c r="R245" s="13">
        <v>290.605363144009</v>
      </c>
      <c r="S245" s="18">
        <v>1.0868066590330001</v>
      </c>
    </row>
    <row r="246" spans="1:19" hidden="1" x14ac:dyDescent="0.2">
      <c r="A246" s="16" t="s">
        <v>264</v>
      </c>
      <c r="B246" s="3">
        <v>36.299998856637998</v>
      </c>
      <c r="C246" s="4">
        <v>3.0249999047189999</v>
      </c>
      <c r="D246" s="5">
        <v>36.299999999999997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36.299998856637998</v>
      </c>
      <c r="Q246" s="6">
        <v>36.299999999999997</v>
      </c>
      <c r="R246" s="5">
        <v>1.14336200596199E-6</v>
      </c>
      <c r="S246" s="7">
        <v>1.0000000314969999</v>
      </c>
    </row>
    <row r="247" spans="1:19" hidden="1" x14ac:dyDescent="0.2">
      <c r="A247" s="16" t="s">
        <v>265</v>
      </c>
      <c r="B247" s="3">
        <v>836</v>
      </c>
      <c r="C247" s="4">
        <v>69.666666666666003</v>
      </c>
      <c r="D247" s="5">
        <v>180.81</v>
      </c>
      <c r="E247" s="5">
        <v>0</v>
      </c>
      <c r="F247" s="5">
        <v>0.36299999999999999</v>
      </c>
      <c r="G247" s="5">
        <v>180.81</v>
      </c>
      <c r="H247" s="5">
        <v>0</v>
      </c>
      <c r="I247" s="5">
        <v>0.36299999999999999</v>
      </c>
      <c r="J247" s="5">
        <v>180.81</v>
      </c>
      <c r="K247" s="5">
        <v>0</v>
      </c>
      <c r="L247" s="5">
        <v>0</v>
      </c>
      <c r="M247" s="5">
        <v>181.173</v>
      </c>
      <c r="N247" s="5">
        <v>0</v>
      </c>
      <c r="O247" s="5">
        <v>0.36299999999999999</v>
      </c>
      <c r="P247" s="5">
        <v>836</v>
      </c>
      <c r="Q247" s="6">
        <v>724.69200000000001</v>
      </c>
      <c r="R247" s="5">
        <v>-111.30800000000001</v>
      </c>
      <c r="S247" s="7">
        <v>0.86685645933</v>
      </c>
    </row>
    <row r="248" spans="1:19" hidden="1" x14ac:dyDescent="0.2">
      <c r="A248" s="16" t="s">
        <v>266</v>
      </c>
      <c r="B248" s="3">
        <v>75.581274157842003</v>
      </c>
      <c r="C248" s="4">
        <v>6.2984395131530002</v>
      </c>
      <c r="D248" s="5">
        <v>0.18</v>
      </c>
      <c r="E248" s="5">
        <v>0</v>
      </c>
      <c r="F248" s="5">
        <v>10.38</v>
      </c>
      <c r="G248" s="5">
        <v>0.18</v>
      </c>
      <c r="H248" s="5">
        <v>0.18</v>
      </c>
      <c r="I248" s="5">
        <v>0.18</v>
      </c>
      <c r="J248" s="5">
        <v>0.18</v>
      </c>
      <c r="K248" s="5">
        <v>13.97</v>
      </c>
      <c r="L248" s="5">
        <v>11.608000000000001</v>
      </c>
      <c r="M248" s="5">
        <v>0.18</v>
      </c>
      <c r="N248" s="5">
        <v>0.18</v>
      </c>
      <c r="O248" s="5">
        <v>12.092000000000001</v>
      </c>
      <c r="P248" s="5">
        <v>75.581274157842003</v>
      </c>
      <c r="Q248" s="6">
        <v>49.31</v>
      </c>
      <c r="R248" s="5">
        <v>-26.271274157842001</v>
      </c>
      <c r="S248" s="7">
        <v>0.65241027687599995</v>
      </c>
    </row>
    <row r="249" spans="1:19" hidden="1" x14ac:dyDescent="0.2">
      <c r="A249" s="16" t="s">
        <v>267</v>
      </c>
      <c r="B249" s="3">
        <v>1099.8499945363999</v>
      </c>
      <c r="C249" s="4">
        <v>91.654166211366004</v>
      </c>
      <c r="D249" s="5">
        <v>265.68</v>
      </c>
      <c r="E249" s="5">
        <v>0</v>
      </c>
      <c r="F249" s="5">
        <v>0</v>
      </c>
      <c r="G249" s="5">
        <v>260.01</v>
      </c>
      <c r="H249" s="5">
        <v>0</v>
      </c>
      <c r="I249" s="5">
        <v>0</v>
      </c>
      <c r="J249" s="5">
        <v>266.76</v>
      </c>
      <c r="K249" s="5">
        <v>0</v>
      </c>
      <c r="L249" s="5">
        <v>0</v>
      </c>
      <c r="M249" s="5">
        <v>274.185</v>
      </c>
      <c r="N249" s="5">
        <v>0</v>
      </c>
      <c r="O249" s="5">
        <v>0</v>
      </c>
      <c r="P249" s="5">
        <v>1099.8499945363999</v>
      </c>
      <c r="Q249" s="6">
        <v>1066.635</v>
      </c>
      <c r="R249" s="5">
        <v>-33.214994536395999</v>
      </c>
      <c r="S249" s="7">
        <v>0.96980043214800005</v>
      </c>
    </row>
    <row r="250" spans="1:19" hidden="1" x14ac:dyDescent="0.2">
      <c r="A250" s="16" t="s">
        <v>268</v>
      </c>
      <c r="B250" s="3">
        <v>1299.99995930511</v>
      </c>
      <c r="C250" s="4">
        <v>108.333329942093</v>
      </c>
      <c r="D250" s="5">
        <v>1239.65464</v>
      </c>
      <c r="E250" s="5">
        <v>10.77444</v>
      </c>
      <c r="F250" s="5">
        <v>7.0855199999999998</v>
      </c>
      <c r="G250" s="5">
        <v>19.51173</v>
      </c>
      <c r="H250" s="5">
        <v>19.687069999999999</v>
      </c>
      <c r="I250" s="5">
        <v>36.817880000000002</v>
      </c>
      <c r="J250" s="5">
        <v>23.024239999999999</v>
      </c>
      <c r="K250" s="5">
        <v>27.422350000000002</v>
      </c>
      <c r="L250" s="5">
        <v>9.2509300000000003</v>
      </c>
      <c r="M250" s="5">
        <v>21.509810000000002</v>
      </c>
      <c r="N250" s="5">
        <v>257.38405999999998</v>
      </c>
      <c r="O250" s="5">
        <v>89.276920000000004</v>
      </c>
      <c r="P250" s="5">
        <v>1299.99995930511</v>
      </c>
      <c r="Q250" s="6">
        <v>1761.39959</v>
      </c>
      <c r="R250" s="5">
        <v>461.39963069488601</v>
      </c>
      <c r="S250" s="7">
        <v>1.354922803952</v>
      </c>
    </row>
    <row r="251" spans="1:19" hidden="1" x14ac:dyDescent="0.2">
      <c r="A251" s="10" t="s">
        <v>269</v>
      </c>
      <c r="B251" s="11">
        <v>1214</v>
      </c>
      <c r="C251" s="12">
        <v>101.166666666667</v>
      </c>
      <c r="D251" s="13">
        <v>36.299999999999997</v>
      </c>
      <c r="E251" s="13">
        <v>134.78</v>
      </c>
      <c r="F251" s="13">
        <v>11.52</v>
      </c>
      <c r="G251" s="13">
        <v>69.36</v>
      </c>
      <c r="H251" s="13">
        <v>190.178</v>
      </c>
      <c r="I251" s="13">
        <v>86.641000000000005</v>
      </c>
      <c r="J251" s="13">
        <v>40.98</v>
      </c>
      <c r="K251" s="13">
        <v>42.25</v>
      </c>
      <c r="L251" s="13">
        <v>242.13</v>
      </c>
      <c r="M251" s="13">
        <v>82.82</v>
      </c>
      <c r="N251" s="13">
        <v>55.478000000000002</v>
      </c>
      <c r="O251" s="13">
        <v>-43.8</v>
      </c>
      <c r="P251" s="13">
        <v>1214</v>
      </c>
      <c r="Q251" s="14">
        <v>948.63699999999994</v>
      </c>
      <c r="R251" s="13">
        <v>-265.363</v>
      </c>
      <c r="S251" s="18">
        <v>0.78141433278399997</v>
      </c>
    </row>
    <row r="252" spans="1:19" hidden="1" x14ac:dyDescent="0.2">
      <c r="A252" s="16" t="s">
        <v>270</v>
      </c>
      <c r="B252" s="3">
        <v>1214</v>
      </c>
      <c r="C252" s="4">
        <v>101.166666666667</v>
      </c>
      <c r="D252" s="5">
        <v>36.299999999999997</v>
      </c>
      <c r="E252" s="5">
        <v>134.78</v>
      </c>
      <c r="F252" s="5">
        <v>11.52</v>
      </c>
      <c r="G252" s="5">
        <v>69.36</v>
      </c>
      <c r="H252" s="5">
        <v>190.178</v>
      </c>
      <c r="I252" s="5">
        <v>86.641000000000005</v>
      </c>
      <c r="J252" s="5">
        <v>40.98</v>
      </c>
      <c r="K252" s="5">
        <v>42.25</v>
      </c>
      <c r="L252" s="5">
        <v>242.13</v>
      </c>
      <c r="M252" s="5">
        <v>82.82</v>
      </c>
      <c r="N252" s="5">
        <v>55.478000000000002</v>
      </c>
      <c r="O252" s="5">
        <v>-43.8</v>
      </c>
      <c r="P252" s="5">
        <v>1214</v>
      </c>
      <c r="Q252" s="6">
        <v>948.63699999999994</v>
      </c>
      <c r="R252" s="5">
        <v>-265.363</v>
      </c>
      <c r="S252" s="7">
        <v>0.78141433278399997</v>
      </c>
    </row>
    <row r="253" spans="1:19" hidden="1" x14ac:dyDescent="0.2">
      <c r="A253" s="10" t="s">
        <v>271</v>
      </c>
      <c r="B253" s="11">
        <v>50711.1961627446</v>
      </c>
      <c r="C253" s="12">
        <v>4225.9330135620503</v>
      </c>
      <c r="D253" s="13">
        <v>3849.1046000000001</v>
      </c>
      <c r="E253" s="13">
        <v>3995.34960000001</v>
      </c>
      <c r="F253" s="13">
        <v>4145.4161000000004</v>
      </c>
      <c r="G253" s="13">
        <v>4871.4101000000001</v>
      </c>
      <c r="H253" s="13">
        <v>4076.1316000000002</v>
      </c>
      <c r="I253" s="13">
        <v>4112.7841000000099</v>
      </c>
      <c r="J253" s="13">
        <v>3862.5491000000002</v>
      </c>
      <c r="K253" s="13">
        <v>3568.5351000000001</v>
      </c>
      <c r="L253" s="13">
        <v>4914.8581000000004</v>
      </c>
      <c r="M253" s="13">
        <v>4261.0271000000002</v>
      </c>
      <c r="N253" s="13">
        <v>4335.9220999999998</v>
      </c>
      <c r="O253" s="13">
        <v>4158.8290999999999</v>
      </c>
      <c r="P253" s="13">
        <v>50711.1961627446</v>
      </c>
      <c r="Q253" s="14">
        <v>50151.916700000002</v>
      </c>
      <c r="R253" s="13">
        <v>-559.27946274453996</v>
      </c>
      <c r="S253" s="18">
        <v>0.98897128237800003</v>
      </c>
    </row>
    <row r="254" spans="1:19" hidden="1" x14ac:dyDescent="0.2">
      <c r="A254" s="16" t="s">
        <v>272</v>
      </c>
      <c r="B254" s="3">
        <v>40500.196484366301</v>
      </c>
      <c r="C254" s="4">
        <v>3375.0163736971899</v>
      </c>
      <c r="D254" s="5">
        <v>3156.6660000000002</v>
      </c>
      <c r="E254" s="5">
        <v>3249.2240000000102</v>
      </c>
      <c r="F254" s="5">
        <v>3275.123</v>
      </c>
      <c r="G254" s="5">
        <v>3267.998</v>
      </c>
      <c r="H254" s="5">
        <v>3274.8879999999999</v>
      </c>
      <c r="I254" s="5">
        <v>3253.6571899999999</v>
      </c>
      <c r="J254" s="5">
        <v>3058.14381</v>
      </c>
      <c r="K254" s="5">
        <v>3174.42</v>
      </c>
      <c r="L254" s="5">
        <v>3295.0219999999999</v>
      </c>
      <c r="M254" s="5">
        <v>3286.6439999999998</v>
      </c>
      <c r="N254" s="5">
        <v>3326.8359999999998</v>
      </c>
      <c r="O254" s="5">
        <v>3178.5619999999999</v>
      </c>
      <c r="P254" s="5">
        <v>40500.196484366301</v>
      </c>
      <c r="Q254" s="6">
        <v>38797.184000000001</v>
      </c>
      <c r="R254" s="5">
        <v>-1703.0124843663</v>
      </c>
      <c r="S254" s="7">
        <v>0.95795051302900003</v>
      </c>
    </row>
    <row r="255" spans="1:19" hidden="1" x14ac:dyDescent="0.2">
      <c r="A255" s="16" t="s">
        <v>273</v>
      </c>
      <c r="B255" s="3">
        <v>599.99998110145395</v>
      </c>
      <c r="C255" s="4">
        <v>49.999998425120999</v>
      </c>
      <c r="D255" s="5">
        <v>0</v>
      </c>
      <c r="E255" s="5">
        <v>19.481000000000002</v>
      </c>
      <c r="F255" s="5">
        <v>3.5960000000000001</v>
      </c>
      <c r="G255" s="5">
        <v>38.597000000000001</v>
      </c>
      <c r="H255" s="5">
        <v>80.724000000000004</v>
      </c>
      <c r="I255" s="5">
        <v>24.494</v>
      </c>
      <c r="J255" s="5">
        <v>78.02</v>
      </c>
      <c r="K255" s="5">
        <v>233.202</v>
      </c>
      <c r="L255" s="5">
        <v>74.957999999999998</v>
      </c>
      <c r="M255" s="5">
        <v>17.292000000000002</v>
      </c>
      <c r="N255" s="5">
        <v>21.606000000000002</v>
      </c>
      <c r="O255" s="5">
        <v>71.343999999999994</v>
      </c>
      <c r="P255" s="5">
        <v>599.99998110145395</v>
      </c>
      <c r="Q255" s="6">
        <v>663.31399999999996</v>
      </c>
      <c r="R255" s="5">
        <v>63.314018898546003</v>
      </c>
      <c r="S255" s="7">
        <v>1.105523368154</v>
      </c>
    </row>
    <row r="256" spans="1:19" hidden="1" x14ac:dyDescent="0.2">
      <c r="A256" s="16" t="s">
        <v>274</v>
      </c>
      <c r="B256" s="3">
        <v>499.99998425121203</v>
      </c>
      <c r="C256" s="4">
        <v>41.666665354267003</v>
      </c>
      <c r="D256" s="5">
        <v>18.0305</v>
      </c>
      <c r="E256" s="5">
        <v>47.343499999999999</v>
      </c>
      <c r="F256" s="5">
        <v>87.462999999999994</v>
      </c>
      <c r="G256" s="5">
        <v>26.6</v>
      </c>
      <c r="H256" s="5">
        <v>34.997500000000002</v>
      </c>
      <c r="I256" s="5">
        <v>24.859500000000001</v>
      </c>
      <c r="J256" s="5">
        <v>25.062000000000001</v>
      </c>
      <c r="K256" s="5">
        <v>54.335999999999999</v>
      </c>
      <c r="L256" s="5">
        <v>49.61</v>
      </c>
      <c r="M256" s="5">
        <v>26.26</v>
      </c>
      <c r="N256" s="5">
        <v>29.157</v>
      </c>
      <c r="O256" s="5">
        <v>25.867000000000001</v>
      </c>
      <c r="P256" s="5">
        <v>499.99998425121203</v>
      </c>
      <c r="Q256" s="6">
        <v>449.58600000000001</v>
      </c>
      <c r="R256" s="5">
        <v>-50.413984251210998</v>
      </c>
      <c r="S256" s="7">
        <v>0.89917202832099996</v>
      </c>
    </row>
    <row r="257" spans="1:19" hidden="1" x14ac:dyDescent="0.2">
      <c r="A257" s="16" t="s">
        <v>275</v>
      </c>
      <c r="B257" s="3">
        <v>7899.9997511691499</v>
      </c>
      <c r="C257" s="4">
        <v>658.33331259742897</v>
      </c>
      <c r="D257" s="5">
        <v>668.777999999999</v>
      </c>
      <c r="E257" s="5">
        <v>633.67100000000096</v>
      </c>
      <c r="F257" s="5">
        <v>768.76400000000001</v>
      </c>
      <c r="G257" s="5">
        <v>676.16099999999994</v>
      </c>
      <c r="H257" s="5">
        <v>671.42200000000003</v>
      </c>
      <c r="I257" s="5">
        <v>768.27481</v>
      </c>
      <c r="J257" s="5">
        <v>699.36718999999903</v>
      </c>
      <c r="K257" s="5">
        <v>21.478000000000002</v>
      </c>
      <c r="L257" s="5">
        <v>1569.107</v>
      </c>
      <c r="M257" s="5">
        <v>903.69600000000003</v>
      </c>
      <c r="N257" s="5">
        <v>876.45999999999901</v>
      </c>
      <c r="O257" s="5">
        <v>877.42600000000004</v>
      </c>
      <c r="P257" s="5">
        <v>7899.9997511691499</v>
      </c>
      <c r="Q257" s="6">
        <v>9134.6049999999996</v>
      </c>
      <c r="R257" s="5">
        <v>1234.6052488308401</v>
      </c>
      <c r="S257" s="7">
        <v>1.156279150344</v>
      </c>
    </row>
    <row r="258" spans="1:19" hidden="1" x14ac:dyDescent="0.2">
      <c r="A258" s="16" t="s">
        <v>276</v>
      </c>
      <c r="B258" s="3">
        <v>69.999997795168994</v>
      </c>
      <c r="C258" s="4">
        <v>5.8333331495970002</v>
      </c>
      <c r="D258" s="5">
        <v>5.6300999999999997</v>
      </c>
      <c r="E258" s="5">
        <v>5.6300999999999997</v>
      </c>
      <c r="F258" s="5">
        <v>5.6300999999999997</v>
      </c>
      <c r="G258" s="5">
        <v>9.3041</v>
      </c>
      <c r="H258" s="5">
        <v>5.6300999999999997</v>
      </c>
      <c r="I258" s="5">
        <v>5.6300999999999997</v>
      </c>
      <c r="J258" s="5">
        <v>1.9560999999999999</v>
      </c>
      <c r="K258" s="5">
        <v>85.099100000000007</v>
      </c>
      <c r="L258" s="5">
        <v>-73.838899999999995</v>
      </c>
      <c r="M258" s="5">
        <v>5.6300999999999997</v>
      </c>
      <c r="N258" s="5">
        <v>5.6300999999999997</v>
      </c>
      <c r="O258" s="5">
        <v>5.6300999999999997</v>
      </c>
      <c r="P258" s="5">
        <v>69.999997795168994</v>
      </c>
      <c r="Q258" s="6">
        <v>67.561199999999999</v>
      </c>
      <c r="R258" s="5">
        <v>-2.4387977951690001</v>
      </c>
      <c r="S258" s="7">
        <v>0.96516003039999998</v>
      </c>
    </row>
    <row r="259" spans="1:19" hidden="1" x14ac:dyDescent="0.2">
      <c r="A259" s="16" t="s">
        <v>277</v>
      </c>
      <c r="B259" s="3">
        <v>1140.99996406126</v>
      </c>
      <c r="C259" s="4">
        <v>95.083330338438003</v>
      </c>
      <c r="D259" s="5">
        <v>0</v>
      </c>
      <c r="E259" s="5">
        <v>40</v>
      </c>
      <c r="F259" s="5">
        <v>4.84</v>
      </c>
      <c r="G259" s="5">
        <v>852.75</v>
      </c>
      <c r="H259" s="5">
        <v>8.4700000000000006</v>
      </c>
      <c r="I259" s="5">
        <v>35.868499999999997</v>
      </c>
      <c r="J259" s="5">
        <v>0</v>
      </c>
      <c r="K259" s="5">
        <v>0</v>
      </c>
      <c r="L259" s="5">
        <v>0</v>
      </c>
      <c r="M259" s="5">
        <v>21.504999999999999</v>
      </c>
      <c r="N259" s="5">
        <v>76.232999999998995</v>
      </c>
      <c r="O259" s="5">
        <v>0</v>
      </c>
      <c r="P259" s="5">
        <v>1140.99996406126</v>
      </c>
      <c r="Q259" s="6">
        <v>1039.6665</v>
      </c>
      <c r="R259" s="5">
        <v>-101.333464061265</v>
      </c>
      <c r="S259" s="7">
        <v>0.91118889811299997</v>
      </c>
    </row>
    <row r="260" spans="1:19" hidden="1" x14ac:dyDescent="0.2">
      <c r="A260" s="10" t="s">
        <v>278</v>
      </c>
      <c r="B260" s="11">
        <v>1189.9999908657001</v>
      </c>
      <c r="C260" s="12">
        <v>99.166665905475</v>
      </c>
      <c r="D260" s="13">
        <v>29.274000000000001</v>
      </c>
      <c r="E260" s="13">
        <v>26.207999999999998</v>
      </c>
      <c r="F260" s="13">
        <v>29.861999999999998</v>
      </c>
      <c r="G260" s="13">
        <v>83.558000000000007</v>
      </c>
      <c r="H260" s="13">
        <v>52.778449999999999</v>
      </c>
      <c r="I260" s="13">
        <v>30.801110000000001</v>
      </c>
      <c r="J260" s="13">
        <v>-15.38772</v>
      </c>
      <c r="K260" s="13">
        <v>7.4329299999999998</v>
      </c>
      <c r="L260" s="13">
        <v>27.32422</v>
      </c>
      <c r="M260" s="13">
        <v>31.505410000000001</v>
      </c>
      <c r="N260" s="13">
        <v>30.065809999999999</v>
      </c>
      <c r="O260" s="13">
        <v>406.81578000000002</v>
      </c>
      <c r="P260" s="13">
        <v>1189.9999908657001</v>
      </c>
      <c r="Q260" s="14">
        <v>740.23798999999997</v>
      </c>
      <c r="R260" s="13">
        <v>-449.76200086570202</v>
      </c>
      <c r="S260" s="18">
        <v>0.62204873586700005</v>
      </c>
    </row>
    <row r="261" spans="1:19" hidden="1" x14ac:dyDescent="0.2">
      <c r="A261" s="16" t="s">
        <v>279</v>
      </c>
      <c r="B261" s="3">
        <v>100</v>
      </c>
      <c r="C261" s="4">
        <v>8.333333333333</v>
      </c>
      <c r="D261" s="5">
        <v>0</v>
      </c>
      <c r="E261" s="5">
        <v>0</v>
      </c>
      <c r="F261" s="5">
        <v>0</v>
      </c>
      <c r="G261" s="5">
        <v>0</v>
      </c>
      <c r="H261" s="5">
        <v>29.426449999999999</v>
      </c>
      <c r="I261" s="5">
        <v>4.5931100000000002</v>
      </c>
      <c r="J261" s="5">
        <v>-15.38772</v>
      </c>
      <c r="K261" s="5">
        <v>-2.10107</v>
      </c>
      <c r="L261" s="5">
        <v>1.91422</v>
      </c>
      <c r="M261" s="5">
        <v>6.5154100000000001</v>
      </c>
      <c r="N261" s="5">
        <v>6.62981</v>
      </c>
      <c r="O261" s="5">
        <v>1.26278</v>
      </c>
      <c r="P261" s="5">
        <v>100</v>
      </c>
      <c r="Q261" s="6">
        <v>32.852989999999998</v>
      </c>
      <c r="R261" s="5">
        <v>-67.147009999999995</v>
      </c>
      <c r="S261" s="7">
        <v>0.32852989999999999</v>
      </c>
    </row>
    <row r="262" spans="1:19" hidden="1" x14ac:dyDescent="0.2">
      <c r="A262" s="16" t="s">
        <v>280</v>
      </c>
      <c r="B262" s="3">
        <v>800</v>
      </c>
      <c r="C262" s="4">
        <v>66.666666666666003</v>
      </c>
      <c r="D262" s="5">
        <v>0</v>
      </c>
      <c r="E262" s="5">
        <v>0</v>
      </c>
      <c r="F262" s="5">
        <v>0</v>
      </c>
      <c r="G262" s="5">
        <v>57.98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388.58499999999998</v>
      </c>
      <c r="P262" s="5">
        <v>800</v>
      </c>
      <c r="Q262" s="6">
        <v>446.565</v>
      </c>
      <c r="R262" s="5">
        <v>-353.435</v>
      </c>
      <c r="S262" s="7">
        <v>0.55820625000000001</v>
      </c>
    </row>
    <row r="263" spans="1:19" hidden="1" x14ac:dyDescent="0.2">
      <c r="A263" s="16" t="s">
        <v>281</v>
      </c>
      <c r="B263" s="3">
        <v>289.99999086570301</v>
      </c>
      <c r="C263" s="4">
        <v>24.166665905475</v>
      </c>
      <c r="D263" s="5">
        <v>29.274000000000001</v>
      </c>
      <c r="E263" s="5">
        <v>26.207999999999998</v>
      </c>
      <c r="F263" s="5">
        <v>29.861999999999998</v>
      </c>
      <c r="G263" s="5">
        <v>25.577999999999999</v>
      </c>
      <c r="H263" s="5">
        <v>23.352</v>
      </c>
      <c r="I263" s="5">
        <v>26.207999999999998</v>
      </c>
      <c r="J263" s="5">
        <v>0</v>
      </c>
      <c r="K263" s="5">
        <v>9.5340000000000007</v>
      </c>
      <c r="L263" s="5">
        <v>25.41</v>
      </c>
      <c r="M263" s="5">
        <v>24.99</v>
      </c>
      <c r="N263" s="5">
        <v>23.436</v>
      </c>
      <c r="O263" s="5">
        <v>16.968</v>
      </c>
      <c r="P263" s="5">
        <v>289.99999086570301</v>
      </c>
      <c r="Q263" s="6">
        <v>260.82</v>
      </c>
      <c r="R263" s="5">
        <v>-29.179990865701999</v>
      </c>
      <c r="S263" s="7">
        <v>0.89937933867300002</v>
      </c>
    </row>
    <row r="264" spans="1:19" hidden="1" x14ac:dyDescent="0.2">
      <c r="A264" s="10" t="s">
        <v>282</v>
      </c>
      <c r="B264" s="11">
        <v>54807.090229800502</v>
      </c>
      <c r="C264" s="12">
        <v>4567.25751915004</v>
      </c>
      <c r="D264" s="13">
        <v>3043.4509899999998</v>
      </c>
      <c r="E264" s="13">
        <v>3738.8143800000098</v>
      </c>
      <c r="F264" s="13">
        <v>7830.9952199999998</v>
      </c>
      <c r="G264" s="13">
        <v>3882.9755300000002</v>
      </c>
      <c r="H264" s="13">
        <v>3895.5816</v>
      </c>
      <c r="I264" s="13">
        <v>3655.8863900000001</v>
      </c>
      <c r="J264" s="13">
        <v>4630.9584599999998</v>
      </c>
      <c r="K264" s="13">
        <v>4036.2564400000001</v>
      </c>
      <c r="L264" s="13">
        <v>3764.2115399999998</v>
      </c>
      <c r="M264" s="13">
        <v>3480.2763799999998</v>
      </c>
      <c r="N264" s="13">
        <v>4482.3349899999903</v>
      </c>
      <c r="O264" s="13">
        <v>4669.6314400000001</v>
      </c>
      <c r="P264" s="13">
        <v>54807.090229800502</v>
      </c>
      <c r="Q264" s="14">
        <v>51111.373359999998</v>
      </c>
      <c r="R264" s="13">
        <v>-3695.7168698004998</v>
      </c>
      <c r="S264" s="18">
        <v>0.93256863565799997</v>
      </c>
    </row>
    <row r="265" spans="1:19" hidden="1" x14ac:dyDescent="0.2">
      <c r="A265" s="16" t="s">
        <v>283</v>
      </c>
      <c r="B265" s="3">
        <v>1229.68390308978</v>
      </c>
      <c r="C265" s="4">
        <v>102.47365859081501</v>
      </c>
      <c r="D265" s="5">
        <v>100.67</v>
      </c>
      <c r="E265" s="5">
        <v>167.07150999999999</v>
      </c>
      <c r="F265" s="5">
        <v>123.88164</v>
      </c>
      <c r="G265" s="5">
        <v>81.358869999999996</v>
      </c>
      <c r="H265" s="5">
        <v>23.945</v>
      </c>
      <c r="I265" s="5">
        <v>129.02175</v>
      </c>
      <c r="J265" s="5">
        <v>98.632999999999996</v>
      </c>
      <c r="K265" s="5">
        <v>65.287999999999997</v>
      </c>
      <c r="L265" s="5">
        <v>39.302</v>
      </c>
      <c r="M265" s="5">
        <v>45.076000000000001</v>
      </c>
      <c r="N265" s="5">
        <v>71.134999999998996</v>
      </c>
      <c r="O265" s="5">
        <v>82.390199999999993</v>
      </c>
      <c r="P265" s="5">
        <v>1229.68390308978</v>
      </c>
      <c r="Q265" s="6">
        <v>1027.77297</v>
      </c>
      <c r="R265" s="5">
        <v>-201.91093308977901</v>
      </c>
      <c r="S265" s="7">
        <v>0.83580257285399995</v>
      </c>
    </row>
    <row r="266" spans="1:19" hidden="1" x14ac:dyDescent="0.2">
      <c r="A266" s="16" t="s">
        <v>284</v>
      </c>
      <c r="B266" s="3">
        <v>18000.395994088802</v>
      </c>
      <c r="C266" s="4">
        <v>1500.0329995074001</v>
      </c>
      <c r="D266" s="5">
        <v>1133.53142</v>
      </c>
      <c r="E266" s="5">
        <v>1352.33132</v>
      </c>
      <c r="F266" s="5">
        <v>1449.8325199999999</v>
      </c>
      <c r="G266" s="5">
        <v>1243.4831200000001</v>
      </c>
      <c r="H266" s="5">
        <v>1316.2782099999999</v>
      </c>
      <c r="I266" s="5">
        <v>2415.3032199999998</v>
      </c>
      <c r="J266" s="5">
        <v>1879.7579599999999</v>
      </c>
      <c r="K266" s="5">
        <v>1458.80988</v>
      </c>
      <c r="L266" s="5">
        <v>1613.72912</v>
      </c>
      <c r="M266" s="5">
        <v>1088.0853</v>
      </c>
      <c r="N266" s="5">
        <v>2359.0223099999998</v>
      </c>
      <c r="O266" s="5">
        <v>2419.4514100000001</v>
      </c>
      <c r="P266" s="5">
        <v>18000.395994088802</v>
      </c>
      <c r="Q266" s="6">
        <v>19729.61579</v>
      </c>
      <c r="R266" s="5">
        <v>1729.21979591124</v>
      </c>
      <c r="S266" s="7">
        <v>1.096065653026</v>
      </c>
    </row>
    <row r="267" spans="1:19" hidden="1" x14ac:dyDescent="0.2">
      <c r="A267" s="16" t="s">
        <v>285</v>
      </c>
      <c r="B267" s="3">
        <v>797.46015433002299</v>
      </c>
      <c r="C267" s="4">
        <v>66.455012860834998</v>
      </c>
      <c r="D267" s="5">
        <v>61.737400000000001</v>
      </c>
      <c r="E267" s="5">
        <v>19.731000000000002</v>
      </c>
      <c r="F267" s="5">
        <v>40.648499999999999</v>
      </c>
      <c r="G267" s="5">
        <v>16.437999999999999</v>
      </c>
      <c r="H267" s="5">
        <v>56.1721</v>
      </c>
      <c r="I267" s="5">
        <v>14.9572</v>
      </c>
      <c r="J267" s="5">
        <v>66.581599999999995</v>
      </c>
      <c r="K267" s="5">
        <v>40.627699999999997</v>
      </c>
      <c r="L267" s="5">
        <v>8.2538</v>
      </c>
      <c r="M267" s="5">
        <v>101.62560000000001</v>
      </c>
      <c r="N267" s="5">
        <v>62.967799999999997</v>
      </c>
      <c r="O267" s="5">
        <v>75.945899999999995</v>
      </c>
      <c r="P267" s="5">
        <v>797.46015433002299</v>
      </c>
      <c r="Q267" s="6">
        <v>565.6866</v>
      </c>
      <c r="R267" s="5">
        <v>-231.77355433002299</v>
      </c>
      <c r="S267" s="7">
        <v>0.70936033221000006</v>
      </c>
    </row>
    <row r="268" spans="1:19" hidden="1" x14ac:dyDescent="0.2">
      <c r="A268" s="16" t="s">
        <v>286</v>
      </c>
      <c r="B268" s="3">
        <v>99.999996850241999</v>
      </c>
      <c r="C268" s="4">
        <v>8.3333330708529996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45.401000000000003</v>
      </c>
      <c r="N268" s="5">
        <v>6.24</v>
      </c>
      <c r="O268" s="5">
        <v>4.5999999999999996</v>
      </c>
      <c r="P268" s="5">
        <v>99.999996850241999</v>
      </c>
      <c r="Q268" s="6">
        <v>56.241</v>
      </c>
      <c r="R268" s="5">
        <v>-43.758996850241999</v>
      </c>
      <c r="S268" s="7">
        <v>0.56241001771400001</v>
      </c>
    </row>
    <row r="269" spans="1:19" hidden="1" x14ac:dyDescent="0.2">
      <c r="A269" s="16" t="s">
        <v>287</v>
      </c>
      <c r="B269" s="3">
        <v>150</v>
      </c>
      <c r="C269" s="4">
        <v>12.5</v>
      </c>
      <c r="D269" s="5">
        <v>7.3988399999999999</v>
      </c>
      <c r="E269" s="5">
        <v>11.949310000000001</v>
      </c>
      <c r="F269" s="5">
        <v>15.926769999999999</v>
      </c>
      <c r="G269" s="5">
        <v>20.663889999999999</v>
      </c>
      <c r="H269" s="5">
        <v>16.841000000000001</v>
      </c>
      <c r="I269" s="5">
        <v>29.453790000000001</v>
      </c>
      <c r="J269" s="5">
        <v>10.309850000000001</v>
      </c>
      <c r="K269" s="5">
        <v>11.655480000000001</v>
      </c>
      <c r="L269" s="5">
        <v>23.581009999999999</v>
      </c>
      <c r="M269" s="5">
        <v>15.55134</v>
      </c>
      <c r="N269" s="5">
        <v>11.63744</v>
      </c>
      <c r="O269" s="5">
        <v>9.52562</v>
      </c>
      <c r="P269" s="5">
        <v>150</v>
      </c>
      <c r="Q269" s="6">
        <v>184.49433999999999</v>
      </c>
      <c r="R269" s="5">
        <v>34.494340000000001</v>
      </c>
      <c r="S269" s="7">
        <v>1.2299622666659999</v>
      </c>
    </row>
    <row r="270" spans="1:19" hidden="1" x14ac:dyDescent="0.2">
      <c r="A270" s="16" t="s">
        <v>288</v>
      </c>
      <c r="B270" s="3">
        <v>1100</v>
      </c>
      <c r="C270" s="4">
        <v>91.666666666666003</v>
      </c>
      <c r="D270" s="5">
        <v>88.347800000000007</v>
      </c>
      <c r="E270" s="5">
        <v>88.347800000000007</v>
      </c>
      <c r="F270" s="5">
        <v>14.4656</v>
      </c>
      <c r="G270" s="5">
        <v>122.7538</v>
      </c>
      <c r="H270" s="5">
        <v>88.347800000000007</v>
      </c>
      <c r="I270" s="5">
        <v>60.953800000000001</v>
      </c>
      <c r="J270" s="5">
        <v>122.7538</v>
      </c>
      <c r="K270" s="5">
        <v>88.347800000000007</v>
      </c>
      <c r="L270" s="5">
        <v>65.040700000000001</v>
      </c>
      <c r="M270" s="5">
        <v>122.7538</v>
      </c>
      <c r="N270" s="5">
        <v>88.347800000000007</v>
      </c>
      <c r="O270" s="5">
        <v>99.313100000000006</v>
      </c>
      <c r="P270" s="5">
        <v>1100</v>
      </c>
      <c r="Q270" s="6">
        <v>1049.7736</v>
      </c>
      <c r="R270" s="5">
        <v>-50.226399999999003</v>
      </c>
      <c r="S270" s="7">
        <v>0.95433963636300001</v>
      </c>
    </row>
    <row r="271" spans="1:19" hidden="1" x14ac:dyDescent="0.2">
      <c r="A271" s="16" t="s">
        <v>289</v>
      </c>
      <c r="B271" s="3">
        <v>3399.64837342077</v>
      </c>
      <c r="C271" s="4">
        <v>283.30403111839701</v>
      </c>
      <c r="D271" s="5">
        <v>54.320439999999998</v>
      </c>
      <c r="E271" s="5">
        <v>451.00885000000102</v>
      </c>
      <c r="F271" s="5">
        <v>102.0581</v>
      </c>
      <c r="G271" s="5">
        <v>608.47425999999996</v>
      </c>
      <c r="H271" s="5">
        <v>184.66300000000001</v>
      </c>
      <c r="I271" s="5">
        <v>307.37745999999999</v>
      </c>
      <c r="J271" s="5">
        <v>300.45499999999998</v>
      </c>
      <c r="K271" s="5">
        <v>142.80461</v>
      </c>
      <c r="L271" s="5">
        <v>244.31280000000001</v>
      </c>
      <c r="M271" s="5">
        <v>205.67015000000001</v>
      </c>
      <c r="N271" s="5">
        <v>268.68711999999999</v>
      </c>
      <c r="O271" s="5">
        <v>210.44506999999999</v>
      </c>
      <c r="P271" s="5">
        <v>3399.64837342077</v>
      </c>
      <c r="Q271" s="6">
        <v>3080.2768599999999</v>
      </c>
      <c r="R271" s="5">
        <v>-319.37151342076402</v>
      </c>
      <c r="S271" s="7">
        <v>0.90605748643899997</v>
      </c>
    </row>
    <row r="272" spans="1:19" hidden="1" x14ac:dyDescent="0.2">
      <c r="A272" s="16" t="s">
        <v>290</v>
      </c>
      <c r="B272" s="3">
        <v>30029.901808020899</v>
      </c>
      <c r="C272" s="4">
        <v>2502.4918173350802</v>
      </c>
      <c r="D272" s="5">
        <v>1597.4450899999999</v>
      </c>
      <c r="E272" s="5">
        <v>1648.3745899999999</v>
      </c>
      <c r="F272" s="5">
        <v>6084.1820900000002</v>
      </c>
      <c r="G272" s="5">
        <v>1789.80359</v>
      </c>
      <c r="H272" s="5">
        <v>2209.3344900000002</v>
      </c>
      <c r="I272" s="5">
        <v>698.81916999999999</v>
      </c>
      <c r="J272" s="5">
        <v>2152.4672500000001</v>
      </c>
      <c r="K272" s="5">
        <v>2228.7229699999998</v>
      </c>
      <c r="L272" s="5">
        <v>1769.9921099999999</v>
      </c>
      <c r="M272" s="5">
        <v>1856.11319</v>
      </c>
      <c r="N272" s="5">
        <v>1614.2975200000001</v>
      </c>
      <c r="O272" s="5">
        <v>1767.9601399999999</v>
      </c>
      <c r="P272" s="5">
        <v>30029.901808020899</v>
      </c>
      <c r="Q272" s="6">
        <v>25417.512200000001</v>
      </c>
      <c r="R272" s="5">
        <v>-4612.3896080209197</v>
      </c>
      <c r="S272" s="7">
        <v>0.84640677024099997</v>
      </c>
    </row>
    <row r="273" spans="1:19" hidden="1" x14ac:dyDescent="0.2">
      <c r="A273" s="10" t="s">
        <v>291</v>
      </c>
      <c r="B273" s="11">
        <v>719.74494412042304</v>
      </c>
      <c r="C273" s="12">
        <v>59.978745343367997</v>
      </c>
      <c r="D273" s="13">
        <v>66.909229999999994</v>
      </c>
      <c r="E273" s="13">
        <v>65.782870000000003</v>
      </c>
      <c r="F273" s="13">
        <v>66.518050000000002</v>
      </c>
      <c r="G273" s="13">
        <v>76.532610000000005</v>
      </c>
      <c r="H273" s="13">
        <v>97.860420000000005</v>
      </c>
      <c r="I273" s="13">
        <v>72.912930000000003</v>
      </c>
      <c r="J273" s="13">
        <v>98.571010000000001</v>
      </c>
      <c r="K273" s="13">
        <v>11.768470000000001</v>
      </c>
      <c r="L273" s="13">
        <v>66.837620000000001</v>
      </c>
      <c r="M273" s="13">
        <v>99.602339999999998</v>
      </c>
      <c r="N273" s="13">
        <v>74.521720000000002</v>
      </c>
      <c r="O273" s="13">
        <v>78.043970000000002</v>
      </c>
      <c r="P273" s="13">
        <v>719.74494412042304</v>
      </c>
      <c r="Q273" s="14">
        <v>875.86123999999995</v>
      </c>
      <c r="R273" s="13">
        <v>156.116295879577</v>
      </c>
      <c r="S273" s="18">
        <v>1.2169050260850001</v>
      </c>
    </row>
    <row r="274" spans="1:19" hidden="1" x14ac:dyDescent="0.2">
      <c r="A274" s="16" t="s">
        <v>292</v>
      </c>
      <c r="B274" s="3">
        <v>719.74494412042304</v>
      </c>
      <c r="C274" s="4">
        <v>59.978745343367997</v>
      </c>
      <c r="D274" s="5">
        <v>66.909229999999994</v>
      </c>
      <c r="E274" s="5">
        <v>65.782870000000003</v>
      </c>
      <c r="F274" s="5">
        <v>66.518050000000002</v>
      </c>
      <c r="G274" s="5">
        <v>76.532610000000005</v>
      </c>
      <c r="H274" s="5">
        <v>97.860420000000005</v>
      </c>
      <c r="I274" s="5">
        <v>72.912930000000003</v>
      </c>
      <c r="J274" s="5">
        <v>98.571010000000001</v>
      </c>
      <c r="K274" s="5">
        <v>11.768470000000001</v>
      </c>
      <c r="L274" s="5">
        <v>66.837620000000001</v>
      </c>
      <c r="M274" s="5">
        <v>99.602339999999998</v>
      </c>
      <c r="N274" s="5">
        <v>74.521720000000002</v>
      </c>
      <c r="O274" s="5">
        <v>78.043970000000002</v>
      </c>
      <c r="P274" s="5">
        <v>719.74494412042304</v>
      </c>
      <c r="Q274" s="6">
        <v>875.86123999999995</v>
      </c>
      <c r="R274" s="5">
        <v>156.116295879577</v>
      </c>
      <c r="S274" s="7">
        <v>1.2169050260850001</v>
      </c>
    </row>
    <row r="275" spans="1:19" hidden="1" x14ac:dyDescent="0.2">
      <c r="A275" s="10" t="s">
        <v>293</v>
      </c>
      <c r="B275" s="11">
        <v>0</v>
      </c>
      <c r="C275" s="12">
        <v>0</v>
      </c>
      <c r="D275" s="13">
        <v>0</v>
      </c>
      <c r="E275" s="13">
        <v>213.79100000000099</v>
      </c>
      <c r="F275" s="13">
        <v>1049.2180000000001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63.404000000000003</v>
      </c>
      <c r="M275" s="13">
        <v>0</v>
      </c>
      <c r="N275" s="13">
        <v>0</v>
      </c>
      <c r="O275" s="13">
        <v>0</v>
      </c>
      <c r="P275" s="13">
        <v>0</v>
      </c>
      <c r="Q275" s="14">
        <v>1326.413</v>
      </c>
      <c r="R275" s="13">
        <v>1326.413</v>
      </c>
      <c r="S275" s="15" t="s">
        <v>25</v>
      </c>
    </row>
    <row r="276" spans="1:19" hidden="1" x14ac:dyDescent="0.2">
      <c r="A276" s="16" t="s">
        <v>294</v>
      </c>
      <c r="B276" s="3">
        <v>0</v>
      </c>
      <c r="C276" s="4">
        <v>0</v>
      </c>
      <c r="D276" s="5">
        <v>0</v>
      </c>
      <c r="E276" s="5">
        <v>213.79100000000099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63.404000000000003</v>
      </c>
      <c r="M276" s="5">
        <v>0</v>
      </c>
      <c r="N276" s="5">
        <v>0</v>
      </c>
      <c r="O276" s="5">
        <v>0</v>
      </c>
      <c r="P276" s="5">
        <v>0</v>
      </c>
      <c r="Q276" s="6">
        <v>277.19500000000102</v>
      </c>
      <c r="R276" s="5">
        <v>277.19500000000102</v>
      </c>
      <c r="S276" s="17" t="s">
        <v>25</v>
      </c>
    </row>
    <row r="277" spans="1:19" hidden="1" x14ac:dyDescent="0.2">
      <c r="A277" s="16" t="s">
        <v>295</v>
      </c>
      <c r="B277" s="3">
        <v>0</v>
      </c>
      <c r="C277" s="4">
        <v>0</v>
      </c>
      <c r="D277" s="5">
        <v>0</v>
      </c>
      <c r="E277" s="5">
        <v>0</v>
      </c>
      <c r="F277" s="5">
        <v>1049.2180000000001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6">
        <v>1049.2180000000001</v>
      </c>
      <c r="R277" s="5">
        <v>1049.2180000000001</v>
      </c>
      <c r="S277" s="17" t="s">
        <v>39</v>
      </c>
    </row>
    <row r="278" spans="1:19" hidden="1" x14ac:dyDescent="0.2">
      <c r="A278" s="10" t="s">
        <v>296</v>
      </c>
      <c r="B278" s="11">
        <v>48726.901152222497</v>
      </c>
      <c r="C278" s="12">
        <v>4060.5750960185501</v>
      </c>
      <c r="D278" s="13">
        <v>3360.6003900000001</v>
      </c>
      <c r="E278" s="13">
        <v>3034.05935000001</v>
      </c>
      <c r="F278" s="13">
        <v>2210.5359400000002</v>
      </c>
      <c r="G278" s="13">
        <v>2541.5136600000001</v>
      </c>
      <c r="H278" s="13">
        <v>2759.2229200000002</v>
      </c>
      <c r="I278" s="13">
        <v>8213.3791999999994</v>
      </c>
      <c r="J278" s="13">
        <v>2778.6760599999998</v>
      </c>
      <c r="K278" s="13">
        <v>2141.15699</v>
      </c>
      <c r="L278" s="13">
        <v>3935.2145599999999</v>
      </c>
      <c r="M278" s="13">
        <v>4222.7403599999998</v>
      </c>
      <c r="N278" s="13">
        <v>3078.2595700000002</v>
      </c>
      <c r="O278" s="13">
        <v>7364.9333900000101</v>
      </c>
      <c r="P278" s="13">
        <v>48726.901152222497</v>
      </c>
      <c r="Q278" s="14">
        <v>45640.292390000002</v>
      </c>
      <c r="R278" s="13">
        <v>-3086.60876222255</v>
      </c>
      <c r="S278" s="18">
        <v>0.93665493414800005</v>
      </c>
    </row>
    <row r="279" spans="1:19" hidden="1" x14ac:dyDescent="0.2">
      <c r="A279" s="16" t="s">
        <v>297</v>
      </c>
      <c r="B279" s="3">
        <v>799.99997480193804</v>
      </c>
      <c r="C279" s="4">
        <v>66.666664566828004</v>
      </c>
      <c r="D279" s="5">
        <v>38.848480000000002</v>
      </c>
      <c r="E279" s="5">
        <v>468.52485000000098</v>
      </c>
      <c r="F279" s="5">
        <v>87.006</v>
      </c>
      <c r="G279" s="5">
        <v>184.97900000000001</v>
      </c>
      <c r="H279" s="5">
        <v>32.694000000000003</v>
      </c>
      <c r="I279" s="5">
        <v>3.7530000000000001</v>
      </c>
      <c r="J279" s="5">
        <v>9.7799999999999994</v>
      </c>
      <c r="K279" s="5">
        <v>40.121000000000002</v>
      </c>
      <c r="L279" s="5">
        <v>295.25400000000002</v>
      </c>
      <c r="M279" s="5">
        <v>150.53952000000001</v>
      </c>
      <c r="N279" s="5">
        <v>201.87960000000001</v>
      </c>
      <c r="O279" s="5">
        <v>13.292999999999999</v>
      </c>
      <c r="P279" s="5">
        <v>799.99997480193804</v>
      </c>
      <c r="Q279" s="6">
        <v>1526.67245</v>
      </c>
      <c r="R279" s="5">
        <v>726.67247519806301</v>
      </c>
      <c r="S279" s="7">
        <v>1.908340622608</v>
      </c>
    </row>
    <row r="280" spans="1:19" hidden="1" x14ac:dyDescent="0.2">
      <c r="A280" s="16" t="s">
        <v>298</v>
      </c>
      <c r="B280" s="3">
        <v>745.75862698940898</v>
      </c>
      <c r="C280" s="4">
        <v>62.146552249117001</v>
      </c>
      <c r="D280" s="5">
        <v>389.07499999999999</v>
      </c>
      <c r="E280" s="5">
        <v>450.99023000000102</v>
      </c>
      <c r="F280" s="5">
        <v>143.57946999999999</v>
      </c>
      <c r="G280" s="5">
        <v>28.010999999999999</v>
      </c>
      <c r="H280" s="5">
        <v>54.328000000000003</v>
      </c>
      <c r="I280" s="5">
        <v>0</v>
      </c>
      <c r="J280" s="5">
        <v>53.469000000000001</v>
      </c>
      <c r="K280" s="5">
        <v>5.0819999999999999</v>
      </c>
      <c r="L280" s="5">
        <v>46.281999999999996</v>
      </c>
      <c r="M280" s="5">
        <v>19.965</v>
      </c>
      <c r="N280" s="5">
        <v>32.125</v>
      </c>
      <c r="O280" s="5">
        <v>27.164000000000001</v>
      </c>
      <c r="P280" s="5">
        <v>745.75862698940898</v>
      </c>
      <c r="Q280" s="6">
        <v>1250.0707</v>
      </c>
      <c r="R280" s="5">
        <v>504.31207301059197</v>
      </c>
      <c r="S280" s="7">
        <v>1.6762403474250001</v>
      </c>
    </row>
    <row r="281" spans="1:19" hidden="1" x14ac:dyDescent="0.2">
      <c r="A281" s="16" t="s">
        <v>299</v>
      </c>
      <c r="B281" s="3">
        <v>300</v>
      </c>
      <c r="C281" s="4">
        <v>25</v>
      </c>
      <c r="D281" s="5">
        <v>0.53800000000000003</v>
      </c>
      <c r="E281" s="5">
        <v>25.24</v>
      </c>
      <c r="F281" s="5">
        <v>4.05</v>
      </c>
      <c r="G281" s="5">
        <v>0</v>
      </c>
      <c r="H281" s="5">
        <v>2.044</v>
      </c>
      <c r="I281" s="5">
        <v>30.658999999999999</v>
      </c>
      <c r="J281" s="5">
        <v>1.35</v>
      </c>
      <c r="K281" s="5">
        <v>0</v>
      </c>
      <c r="L281" s="5">
        <v>25.625499999999999</v>
      </c>
      <c r="M281" s="5">
        <v>13.052</v>
      </c>
      <c r="N281" s="5">
        <v>0</v>
      </c>
      <c r="O281" s="5">
        <v>0</v>
      </c>
      <c r="P281" s="5">
        <v>300</v>
      </c>
      <c r="Q281" s="6">
        <v>102.5585</v>
      </c>
      <c r="R281" s="5">
        <v>-197.44149999999999</v>
      </c>
      <c r="S281" s="7">
        <v>0.34186166666599999</v>
      </c>
    </row>
    <row r="282" spans="1:19" hidden="1" x14ac:dyDescent="0.2">
      <c r="A282" s="16" t="s">
        <v>300</v>
      </c>
      <c r="B282" s="3">
        <v>203.999993574494</v>
      </c>
      <c r="C282" s="4">
        <v>16.999999464540998</v>
      </c>
      <c r="D282" s="5">
        <v>24.684000000000001</v>
      </c>
      <c r="E282" s="5">
        <v>1066.1579999999999</v>
      </c>
      <c r="F282" s="5">
        <v>-1026.2280000000001</v>
      </c>
      <c r="G282" s="5">
        <v>38.417499999999997</v>
      </c>
      <c r="H282" s="5">
        <v>4.84</v>
      </c>
      <c r="I282" s="5">
        <v>7.3624999999999998</v>
      </c>
      <c r="J282" s="5">
        <v>41.14</v>
      </c>
      <c r="K282" s="5">
        <v>18.149999999999999</v>
      </c>
      <c r="L282" s="5">
        <v>16.940000000000001</v>
      </c>
      <c r="M282" s="5">
        <v>87.147000000000006</v>
      </c>
      <c r="N282" s="5">
        <v>19.36</v>
      </c>
      <c r="O282" s="5">
        <v>16.940000000000001</v>
      </c>
      <c r="P282" s="5">
        <v>203.999993574494</v>
      </c>
      <c r="Q282" s="6">
        <v>314.91100000000301</v>
      </c>
      <c r="R282" s="5">
        <v>110.91100642550801</v>
      </c>
      <c r="S282" s="7">
        <v>1.5436814211709999</v>
      </c>
    </row>
    <row r="283" spans="1:19" hidden="1" x14ac:dyDescent="0.2">
      <c r="A283" s="16" t="s">
        <v>301</v>
      </c>
      <c r="B283" s="3">
        <v>449.99998582608998</v>
      </c>
      <c r="C283" s="4">
        <v>37.499998818839998</v>
      </c>
      <c r="D283" s="5">
        <v>17.42455</v>
      </c>
      <c r="E283" s="5">
        <v>16.480810000000002</v>
      </c>
      <c r="F283" s="5">
        <v>33.516750000000002</v>
      </c>
      <c r="G283" s="5">
        <v>22.3447</v>
      </c>
      <c r="H283" s="5">
        <v>82.150400000000005</v>
      </c>
      <c r="I283" s="5">
        <v>22.315999999999999</v>
      </c>
      <c r="J283" s="5">
        <v>20.664400000000001</v>
      </c>
      <c r="K283" s="5">
        <v>4.7115499999999999</v>
      </c>
      <c r="L283" s="5">
        <v>56.074199999999998</v>
      </c>
      <c r="M283" s="5">
        <v>36.753450000000001</v>
      </c>
      <c r="N283" s="5">
        <v>33.035150000000002</v>
      </c>
      <c r="O283" s="5">
        <v>12.093999999999999</v>
      </c>
      <c r="P283" s="5">
        <v>449.99998582608998</v>
      </c>
      <c r="Q283" s="6">
        <v>357.56596000000002</v>
      </c>
      <c r="R283" s="5">
        <v>-92.434025826089993</v>
      </c>
      <c r="S283" s="7">
        <v>0.79459104724899998</v>
      </c>
    </row>
    <row r="284" spans="1:19" hidden="1" x14ac:dyDescent="0.2">
      <c r="A284" s="16" t="s">
        <v>302</v>
      </c>
      <c r="B284" s="3">
        <v>402.99998730647701</v>
      </c>
      <c r="C284" s="4">
        <v>33.583332275539</v>
      </c>
      <c r="D284" s="5">
        <v>33.577500000000001</v>
      </c>
      <c r="E284" s="5">
        <v>33.577500000000001</v>
      </c>
      <c r="F284" s="5">
        <v>34.577500000000001</v>
      </c>
      <c r="G284" s="5">
        <v>1.75</v>
      </c>
      <c r="H284" s="5">
        <v>33.577500000000001</v>
      </c>
      <c r="I284" s="5">
        <v>64.405000000000001</v>
      </c>
      <c r="J284" s="5">
        <v>179.68801999999999</v>
      </c>
      <c r="K284" s="5">
        <v>33.71181</v>
      </c>
      <c r="L284" s="5">
        <v>221.20977999999999</v>
      </c>
      <c r="M284" s="5">
        <v>33.71181</v>
      </c>
      <c r="N284" s="5">
        <v>33.71181</v>
      </c>
      <c r="O284" s="5">
        <v>124.46968</v>
      </c>
      <c r="P284" s="5">
        <v>402.99998730647701</v>
      </c>
      <c r="Q284" s="6">
        <v>827.96790999999996</v>
      </c>
      <c r="R284" s="5">
        <v>424.96792269352301</v>
      </c>
      <c r="S284" s="7">
        <v>2.0545110076399999</v>
      </c>
    </row>
    <row r="285" spans="1:19" hidden="1" x14ac:dyDescent="0.2">
      <c r="A285" s="16" t="s">
        <v>303</v>
      </c>
      <c r="B285" s="3">
        <v>1800.14385666721</v>
      </c>
      <c r="C285" s="4">
        <v>150.01198805560099</v>
      </c>
      <c r="D285" s="5">
        <v>68.397000000000006</v>
      </c>
      <c r="E285" s="5">
        <v>85.367000000000004</v>
      </c>
      <c r="F285" s="5">
        <v>249.25899999999999</v>
      </c>
      <c r="G285" s="5">
        <v>99.698409999999996</v>
      </c>
      <c r="H285" s="5">
        <v>219.04</v>
      </c>
      <c r="I285" s="5">
        <v>316.50299999999999</v>
      </c>
      <c r="J285" s="5">
        <v>46.634</v>
      </c>
      <c r="K285" s="5">
        <v>54.945320000000002</v>
      </c>
      <c r="L285" s="5">
        <v>189.73085</v>
      </c>
      <c r="M285" s="5">
        <v>1674.89374</v>
      </c>
      <c r="N285" s="5">
        <v>212.77199999999999</v>
      </c>
      <c r="O285" s="5">
        <v>117.13160000000001</v>
      </c>
      <c r="P285" s="5">
        <v>1800.14385666721</v>
      </c>
      <c r="Q285" s="6">
        <v>3334.37192</v>
      </c>
      <c r="R285" s="5">
        <v>1534.22806333279</v>
      </c>
      <c r="S285" s="7">
        <v>1.8522808094750001</v>
      </c>
    </row>
    <row r="286" spans="1:19" hidden="1" x14ac:dyDescent="0.2">
      <c r="A286" s="16" t="s">
        <v>304</v>
      </c>
      <c r="B286" s="3">
        <v>1599.9999496038699</v>
      </c>
      <c r="C286" s="4">
        <v>133.33332913365601</v>
      </c>
      <c r="D286" s="5">
        <v>225.03194999999999</v>
      </c>
      <c r="E286" s="5">
        <v>40.167999999999999</v>
      </c>
      <c r="F286" s="5">
        <v>33.821460000000002</v>
      </c>
      <c r="G286" s="5">
        <v>24.966229999999999</v>
      </c>
      <c r="H286" s="5">
        <v>65.093999999999994</v>
      </c>
      <c r="I286" s="5">
        <v>34.457270000000001</v>
      </c>
      <c r="J286" s="5">
        <v>31.394819999999999</v>
      </c>
      <c r="K286" s="5">
        <v>28.794779999999999</v>
      </c>
      <c r="L286" s="5">
        <v>9.5039999999999996</v>
      </c>
      <c r="M286" s="5">
        <v>4.0590000000000002</v>
      </c>
      <c r="N286" s="5">
        <v>256.13531</v>
      </c>
      <c r="O286" s="5">
        <v>535.55336</v>
      </c>
      <c r="P286" s="5">
        <v>1599.9999496038699</v>
      </c>
      <c r="Q286" s="6">
        <v>1288.98018</v>
      </c>
      <c r="R286" s="5">
        <v>-311.01976960387498</v>
      </c>
      <c r="S286" s="7">
        <v>0.80561263787399995</v>
      </c>
    </row>
    <row r="287" spans="1:19" hidden="1" x14ac:dyDescent="0.2">
      <c r="A287" s="16" t="s">
        <v>305</v>
      </c>
      <c r="B287" s="3">
        <v>35999.998866087197</v>
      </c>
      <c r="C287" s="4">
        <v>2999.9999055072699</v>
      </c>
      <c r="D287" s="5">
        <v>2554.5099100000002</v>
      </c>
      <c r="E287" s="5">
        <v>737.49716000000205</v>
      </c>
      <c r="F287" s="5">
        <v>2398.23776</v>
      </c>
      <c r="G287" s="5">
        <v>1687.4029</v>
      </c>
      <c r="H287" s="5">
        <v>1872.9692500000001</v>
      </c>
      <c r="I287" s="5">
        <v>7045.33194</v>
      </c>
      <c r="J287" s="5">
        <v>1908.87553</v>
      </c>
      <c r="K287" s="5">
        <v>1990.1235300000001</v>
      </c>
      <c r="L287" s="5">
        <v>2755.5342300000002</v>
      </c>
      <c r="M287" s="5">
        <v>1563.3766800000001</v>
      </c>
      <c r="N287" s="5">
        <v>1817.20759</v>
      </c>
      <c r="O287" s="5">
        <v>5475.3669799999998</v>
      </c>
      <c r="P287" s="5">
        <v>35999.998866087197</v>
      </c>
      <c r="Q287" s="6">
        <v>31806.43346</v>
      </c>
      <c r="R287" s="5">
        <v>-4193.5654060872403</v>
      </c>
      <c r="S287" s="7">
        <v>0.88351206838399998</v>
      </c>
    </row>
    <row r="288" spans="1:19" hidden="1" x14ac:dyDescent="0.2">
      <c r="A288" s="16" t="s">
        <v>306</v>
      </c>
      <c r="B288" s="3">
        <v>3179.9999678724698</v>
      </c>
      <c r="C288" s="4">
        <v>264.99999732270601</v>
      </c>
      <c r="D288" s="5">
        <v>2.5139999999999998</v>
      </c>
      <c r="E288" s="5">
        <v>12.241</v>
      </c>
      <c r="F288" s="5">
        <v>47.951000000000001</v>
      </c>
      <c r="G288" s="5">
        <v>47.649799999999999</v>
      </c>
      <c r="H288" s="5">
        <v>131.57248999999999</v>
      </c>
      <c r="I288" s="5">
        <v>519.18984999999998</v>
      </c>
      <c r="J288" s="5">
        <v>70.860290000000006</v>
      </c>
      <c r="K288" s="5">
        <v>21.6</v>
      </c>
      <c r="L288" s="5">
        <v>177.846</v>
      </c>
      <c r="M288" s="5">
        <v>21.917400000000001</v>
      </c>
      <c r="N288" s="5">
        <v>116.955</v>
      </c>
      <c r="O288" s="5">
        <v>328.08699999999999</v>
      </c>
      <c r="P288" s="5">
        <v>3179.9999678724698</v>
      </c>
      <c r="Q288" s="6">
        <v>1498.38383</v>
      </c>
      <c r="R288" s="5">
        <v>-1681.6161378724701</v>
      </c>
      <c r="S288" s="7">
        <v>0.47118988840800002</v>
      </c>
    </row>
    <row r="289" spans="1:19" hidden="1" x14ac:dyDescent="0.2">
      <c r="A289" s="16" t="s">
        <v>307</v>
      </c>
      <c r="B289" s="3">
        <v>273.99999136966397</v>
      </c>
      <c r="C289" s="4">
        <v>22.833332614138001</v>
      </c>
      <c r="D289" s="5">
        <v>0</v>
      </c>
      <c r="E289" s="5">
        <v>6.05</v>
      </c>
      <c r="F289" s="5">
        <v>3.0249999999999999</v>
      </c>
      <c r="G289" s="5">
        <v>207.51499999999999</v>
      </c>
      <c r="H289" s="5">
        <v>0</v>
      </c>
      <c r="I289" s="5">
        <v>15.125</v>
      </c>
      <c r="J289" s="5">
        <v>-18.149999999999999</v>
      </c>
      <c r="K289" s="5">
        <v>3.0249999999999999</v>
      </c>
      <c r="L289" s="5">
        <v>1.8149999999999999</v>
      </c>
      <c r="M289" s="5">
        <v>0</v>
      </c>
      <c r="N289" s="5">
        <v>4.84</v>
      </c>
      <c r="O289" s="5">
        <v>3.0249999999999999</v>
      </c>
      <c r="P289" s="5">
        <v>273.99999136966397</v>
      </c>
      <c r="Q289" s="6">
        <v>226.27</v>
      </c>
      <c r="R289" s="5">
        <v>-47.729991369662997</v>
      </c>
      <c r="S289" s="7">
        <v>0.82580294571799995</v>
      </c>
    </row>
    <row r="290" spans="1:19" hidden="1" x14ac:dyDescent="0.2">
      <c r="A290" s="16" t="s">
        <v>308</v>
      </c>
      <c r="B290" s="3">
        <v>1450</v>
      </c>
      <c r="C290" s="4">
        <v>120.833333333333</v>
      </c>
      <c r="D290" s="5">
        <v>0</v>
      </c>
      <c r="E290" s="5">
        <v>34.799799999999998</v>
      </c>
      <c r="F290" s="5">
        <v>201.74</v>
      </c>
      <c r="G290" s="5">
        <v>165.11199999999999</v>
      </c>
      <c r="H290" s="5">
        <v>34.029499999999999</v>
      </c>
      <c r="I290" s="5">
        <v>76.929000000000002</v>
      </c>
      <c r="J290" s="5">
        <v>208.715</v>
      </c>
      <c r="K290" s="5">
        <v>7.8049999999999997</v>
      </c>
      <c r="L290" s="5">
        <v>121.40300000000001</v>
      </c>
      <c r="M290" s="5">
        <v>26.2318</v>
      </c>
      <c r="N290" s="5">
        <v>142.94999999999999</v>
      </c>
      <c r="O290" s="5">
        <v>180.96250000000001</v>
      </c>
      <c r="P290" s="5">
        <v>1450</v>
      </c>
      <c r="Q290" s="6">
        <v>1200.6776</v>
      </c>
      <c r="R290" s="5">
        <v>-249.32239999999999</v>
      </c>
      <c r="S290" s="7">
        <v>0.82805351724099996</v>
      </c>
    </row>
    <row r="291" spans="1:19" hidden="1" x14ac:dyDescent="0.2">
      <c r="A291" s="16" t="s">
        <v>309</v>
      </c>
      <c r="B291" s="3">
        <v>319.99998992077502</v>
      </c>
      <c r="C291" s="4">
        <v>26.666665826730998</v>
      </c>
      <c r="D291" s="5">
        <v>6</v>
      </c>
      <c r="E291" s="5">
        <v>0</v>
      </c>
      <c r="F291" s="5">
        <v>0</v>
      </c>
      <c r="G291" s="5">
        <v>18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28.217199999999998</v>
      </c>
      <c r="O291" s="5">
        <v>369.6737</v>
      </c>
      <c r="P291" s="5">
        <v>319.99998992077502</v>
      </c>
      <c r="Q291" s="6">
        <v>421.89089999999999</v>
      </c>
      <c r="R291" s="5">
        <v>101.89091007922499</v>
      </c>
      <c r="S291" s="7">
        <v>1.318409104026</v>
      </c>
    </row>
    <row r="292" spans="1:19" hidden="1" x14ac:dyDescent="0.2">
      <c r="A292" s="16" t="s">
        <v>310</v>
      </c>
      <c r="B292" s="3">
        <v>1199.99996220291</v>
      </c>
      <c r="C292" s="4">
        <v>99.999996850241999</v>
      </c>
      <c r="D292" s="5">
        <v>0</v>
      </c>
      <c r="E292" s="5">
        <v>56.965000000000003</v>
      </c>
      <c r="F292" s="5">
        <v>0</v>
      </c>
      <c r="G292" s="5">
        <v>15.667120000000001</v>
      </c>
      <c r="H292" s="5">
        <v>226.88378</v>
      </c>
      <c r="I292" s="5">
        <v>77.347639999999998</v>
      </c>
      <c r="J292" s="5">
        <v>224.255</v>
      </c>
      <c r="K292" s="5">
        <v>-66.912999999999997</v>
      </c>
      <c r="L292" s="5">
        <v>17.995999999999999</v>
      </c>
      <c r="M292" s="5">
        <v>591.09295999999995</v>
      </c>
      <c r="N292" s="5">
        <v>179.07091</v>
      </c>
      <c r="O292" s="5">
        <v>161.17257000000001</v>
      </c>
      <c r="P292" s="5">
        <v>1199.99996220291</v>
      </c>
      <c r="Q292" s="6">
        <v>1483.5379800000001</v>
      </c>
      <c r="R292" s="5">
        <v>283.53801779709198</v>
      </c>
      <c r="S292" s="7">
        <v>1.236281688939</v>
      </c>
    </row>
    <row r="293" spans="1:19" hidden="1" x14ac:dyDescent="0.2">
      <c r="A293" s="10" t="s">
        <v>311</v>
      </c>
      <c r="B293" s="11">
        <v>0</v>
      </c>
      <c r="C293" s="12">
        <v>0</v>
      </c>
      <c r="D293" s="13">
        <v>0</v>
      </c>
      <c r="E293" s="13">
        <v>132.6815</v>
      </c>
      <c r="F293" s="13">
        <v>5.2301799999999998</v>
      </c>
      <c r="G293" s="13">
        <v>0</v>
      </c>
      <c r="H293" s="13">
        <v>0</v>
      </c>
      <c r="I293" s="13">
        <v>0</v>
      </c>
      <c r="J293" s="13">
        <v>15.38772</v>
      </c>
      <c r="K293" s="13">
        <v>17.210889999999999</v>
      </c>
      <c r="L293" s="13">
        <v>1.12677</v>
      </c>
      <c r="M293" s="13">
        <v>0.23074</v>
      </c>
      <c r="N293" s="13">
        <v>98.560539999998994</v>
      </c>
      <c r="O293" s="13">
        <v>225.20813999999999</v>
      </c>
      <c r="P293" s="13">
        <v>0</v>
      </c>
      <c r="Q293" s="14">
        <v>495.63648000000001</v>
      </c>
      <c r="R293" s="13">
        <v>495.63648000000001</v>
      </c>
      <c r="S293" s="15" t="s">
        <v>25</v>
      </c>
    </row>
    <row r="294" spans="1:19" hidden="1" x14ac:dyDescent="0.2">
      <c r="A294" s="16" t="s">
        <v>312</v>
      </c>
      <c r="B294" s="3">
        <v>0</v>
      </c>
      <c r="C294" s="4">
        <v>0</v>
      </c>
      <c r="D294" s="5">
        <v>0</v>
      </c>
      <c r="E294" s="5">
        <v>132.6815</v>
      </c>
      <c r="F294" s="5">
        <v>0.23018</v>
      </c>
      <c r="G294" s="5">
        <v>0</v>
      </c>
      <c r="H294" s="5">
        <v>0</v>
      </c>
      <c r="I294" s="5">
        <v>0</v>
      </c>
      <c r="J294" s="5">
        <v>15.38772</v>
      </c>
      <c r="K294" s="5">
        <v>17.210889999999999</v>
      </c>
      <c r="L294" s="5">
        <v>1.12677</v>
      </c>
      <c r="M294" s="5">
        <v>0.23074</v>
      </c>
      <c r="N294" s="5">
        <v>98.560539999998994</v>
      </c>
      <c r="O294" s="5">
        <v>225.20813999999999</v>
      </c>
      <c r="P294" s="5">
        <v>0</v>
      </c>
      <c r="Q294" s="6">
        <v>490.63648000000001</v>
      </c>
      <c r="R294" s="5">
        <v>490.63648000000001</v>
      </c>
      <c r="S294" s="17" t="s">
        <v>25</v>
      </c>
    </row>
    <row r="295" spans="1:19" hidden="1" x14ac:dyDescent="0.2">
      <c r="A295" s="16" t="s">
        <v>313</v>
      </c>
      <c r="B295" s="3">
        <v>0</v>
      </c>
      <c r="C295" s="4">
        <v>0</v>
      </c>
      <c r="D295" s="5">
        <v>0</v>
      </c>
      <c r="E295" s="5">
        <v>0</v>
      </c>
      <c r="F295" s="5">
        <v>5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6">
        <v>5</v>
      </c>
      <c r="R295" s="5">
        <v>5</v>
      </c>
      <c r="S295" s="17" t="s">
        <v>25</v>
      </c>
    </row>
    <row r="296" spans="1:19" hidden="1" x14ac:dyDescent="0.2">
      <c r="A296" s="10" t="s">
        <v>314</v>
      </c>
      <c r="B296" s="11">
        <v>0</v>
      </c>
      <c r="C296" s="12">
        <v>0</v>
      </c>
      <c r="D296" s="13">
        <v>0</v>
      </c>
      <c r="E296" s="13">
        <v>0</v>
      </c>
      <c r="F296" s="13">
        <v>10.02913</v>
      </c>
      <c r="G296" s="13">
        <v>0</v>
      </c>
      <c r="H296" s="13">
        <v>0</v>
      </c>
      <c r="I296" s="13">
        <v>16.474219999999999</v>
      </c>
      <c r="J296" s="13">
        <v>0</v>
      </c>
      <c r="K296" s="13">
        <v>0</v>
      </c>
      <c r="L296" s="13">
        <v>29.003699999999998</v>
      </c>
      <c r="M296" s="13">
        <v>0</v>
      </c>
      <c r="N296" s="13">
        <v>0</v>
      </c>
      <c r="O296" s="13">
        <v>6.7509499999999996</v>
      </c>
      <c r="P296" s="13">
        <v>0</v>
      </c>
      <c r="Q296" s="14">
        <v>62.258000000000003</v>
      </c>
      <c r="R296" s="13">
        <v>62.258000000000003</v>
      </c>
      <c r="S296" s="15" t="s">
        <v>25</v>
      </c>
    </row>
    <row r="297" spans="1:19" hidden="1" x14ac:dyDescent="0.2">
      <c r="A297" s="16" t="s">
        <v>315</v>
      </c>
      <c r="B297" s="3">
        <v>0</v>
      </c>
      <c r="C297" s="4">
        <v>0</v>
      </c>
      <c r="D297" s="5">
        <v>0</v>
      </c>
      <c r="E297" s="5">
        <v>0</v>
      </c>
      <c r="F297" s="5">
        <v>2.5799999999999998E-3</v>
      </c>
      <c r="G297" s="5">
        <v>0</v>
      </c>
      <c r="H297" s="5">
        <v>0</v>
      </c>
      <c r="I297" s="5">
        <v>-4.8000000000000001E-4</v>
      </c>
      <c r="J297" s="5">
        <v>0</v>
      </c>
      <c r="K297" s="5">
        <v>0</v>
      </c>
      <c r="L297" s="5">
        <v>-7.0000000000000306E-5</v>
      </c>
      <c r="M297" s="5">
        <v>0</v>
      </c>
      <c r="N297" s="5">
        <v>0</v>
      </c>
      <c r="O297" s="5">
        <v>-1.2E-4</v>
      </c>
      <c r="P297" s="5">
        <v>0</v>
      </c>
      <c r="Q297" s="6">
        <v>1.91E-3</v>
      </c>
      <c r="R297" s="5">
        <v>1.91E-3</v>
      </c>
      <c r="S297" s="17" t="s">
        <v>25</v>
      </c>
    </row>
    <row r="298" spans="1:19" hidden="1" x14ac:dyDescent="0.2">
      <c r="A298" s="16" t="s">
        <v>316</v>
      </c>
      <c r="B298" s="3">
        <v>0</v>
      </c>
      <c r="C298" s="4">
        <v>0</v>
      </c>
      <c r="D298" s="5">
        <v>0</v>
      </c>
      <c r="E298" s="5">
        <v>0</v>
      </c>
      <c r="F298" s="5">
        <v>0.90336000000000005</v>
      </c>
      <c r="G298" s="5">
        <v>0</v>
      </c>
      <c r="H298" s="5">
        <v>0</v>
      </c>
      <c r="I298" s="5">
        <v>0.62080000000000002</v>
      </c>
      <c r="J298" s="5">
        <v>0</v>
      </c>
      <c r="K298" s="5">
        <v>0</v>
      </c>
      <c r="L298" s="5">
        <v>0.81247000000000003</v>
      </c>
      <c r="M298" s="5">
        <v>0</v>
      </c>
      <c r="N298" s="5">
        <v>0</v>
      </c>
      <c r="O298" s="5">
        <v>-7.4579999999999994E-2</v>
      </c>
      <c r="P298" s="5">
        <v>0</v>
      </c>
      <c r="Q298" s="6">
        <v>2.2620499999999999</v>
      </c>
      <c r="R298" s="5">
        <v>2.2620499999999999</v>
      </c>
      <c r="S298" s="17" t="s">
        <v>25</v>
      </c>
    </row>
    <row r="299" spans="1:19" hidden="1" x14ac:dyDescent="0.2">
      <c r="A299" s="16" t="s">
        <v>317</v>
      </c>
      <c r="B299" s="3">
        <v>0</v>
      </c>
      <c r="C299" s="4">
        <v>0</v>
      </c>
      <c r="D299" s="5">
        <v>0</v>
      </c>
      <c r="E299" s="5">
        <v>0</v>
      </c>
      <c r="F299" s="5">
        <v>0.49370999999999998</v>
      </c>
      <c r="G299" s="5">
        <v>0</v>
      </c>
      <c r="H299" s="5">
        <v>0</v>
      </c>
      <c r="I299" s="5">
        <v>0.37387999999999999</v>
      </c>
      <c r="J299" s="5">
        <v>0</v>
      </c>
      <c r="K299" s="5">
        <v>0</v>
      </c>
      <c r="L299" s="5">
        <v>3.6973199999999999</v>
      </c>
      <c r="M299" s="5">
        <v>0</v>
      </c>
      <c r="N299" s="5">
        <v>0</v>
      </c>
      <c r="O299" s="5">
        <v>-2.94929</v>
      </c>
      <c r="P299" s="5">
        <v>0</v>
      </c>
      <c r="Q299" s="6">
        <v>1.6156200000000001</v>
      </c>
      <c r="R299" s="5">
        <v>1.6156200000000001</v>
      </c>
      <c r="S299" s="17" t="s">
        <v>25</v>
      </c>
    </row>
    <row r="300" spans="1:19" hidden="1" x14ac:dyDescent="0.2">
      <c r="A300" s="16" t="s">
        <v>318</v>
      </c>
      <c r="B300" s="3">
        <v>0</v>
      </c>
      <c r="C300" s="4">
        <v>0</v>
      </c>
      <c r="D300" s="5">
        <v>0</v>
      </c>
      <c r="E300" s="5">
        <v>0</v>
      </c>
      <c r="F300" s="5">
        <v>7.6557000000000004</v>
      </c>
      <c r="G300" s="5">
        <v>0</v>
      </c>
      <c r="H300" s="5">
        <v>0</v>
      </c>
      <c r="I300" s="5">
        <v>11.32879</v>
      </c>
      <c r="J300" s="5">
        <v>0</v>
      </c>
      <c r="K300" s="5">
        <v>0</v>
      </c>
      <c r="L300" s="5">
        <v>23.88692</v>
      </c>
      <c r="M300" s="5">
        <v>0</v>
      </c>
      <c r="N300" s="5">
        <v>0</v>
      </c>
      <c r="O300" s="5">
        <v>8.8125900000000001</v>
      </c>
      <c r="P300" s="5">
        <v>0</v>
      </c>
      <c r="Q300" s="6">
        <v>51.683999999999997</v>
      </c>
      <c r="R300" s="5">
        <v>51.683999999999997</v>
      </c>
      <c r="S300" s="17" t="s">
        <v>25</v>
      </c>
    </row>
    <row r="301" spans="1:19" hidden="1" x14ac:dyDescent="0.2">
      <c r="A301" s="16" t="s">
        <v>319</v>
      </c>
      <c r="B301" s="3">
        <v>0</v>
      </c>
      <c r="C301" s="4">
        <v>0</v>
      </c>
      <c r="D301" s="5">
        <v>0</v>
      </c>
      <c r="E301" s="5">
        <v>0</v>
      </c>
      <c r="F301" s="5">
        <v>0.78932000000000002</v>
      </c>
      <c r="G301" s="5">
        <v>0</v>
      </c>
      <c r="H301" s="5">
        <v>0</v>
      </c>
      <c r="I301" s="5">
        <v>1.8700600000000001</v>
      </c>
      <c r="J301" s="5">
        <v>0</v>
      </c>
      <c r="K301" s="5">
        <v>0</v>
      </c>
      <c r="L301" s="5">
        <v>1.1231599999999999</v>
      </c>
      <c r="M301" s="5">
        <v>0</v>
      </c>
      <c r="N301" s="5">
        <v>0</v>
      </c>
      <c r="O301" s="5">
        <v>1.29976</v>
      </c>
      <c r="P301" s="5">
        <v>0</v>
      </c>
      <c r="Q301" s="6">
        <v>5.0823</v>
      </c>
      <c r="R301" s="5">
        <v>5.0823</v>
      </c>
      <c r="S301" s="17" t="s">
        <v>25</v>
      </c>
    </row>
    <row r="302" spans="1:19" hidden="1" x14ac:dyDescent="0.2">
      <c r="A302" s="16" t="s">
        <v>320</v>
      </c>
      <c r="B302" s="3">
        <v>0</v>
      </c>
      <c r="C302" s="4">
        <v>0</v>
      </c>
      <c r="D302" s="5">
        <v>0</v>
      </c>
      <c r="E302" s="5">
        <v>0</v>
      </c>
      <c r="F302" s="5">
        <v>0.18446000000000001</v>
      </c>
      <c r="G302" s="5">
        <v>0</v>
      </c>
      <c r="H302" s="5">
        <v>0</v>
      </c>
      <c r="I302" s="5">
        <v>0.79759999999999998</v>
      </c>
      <c r="J302" s="5">
        <v>0</v>
      </c>
      <c r="K302" s="5">
        <v>0</v>
      </c>
      <c r="L302" s="5">
        <v>-0.52263999999999999</v>
      </c>
      <c r="M302" s="5">
        <v>0</v>
      </c>
      <c r="N302" s="5">
        <v>0</v>
      </c>
      <c r="O302" s="5">
        <v>1.1527000000000001</v>
      </c>
      <c r="P302" s="5">
        <v>0</v>
      </c>
      <c r="Q302" s="6">
        <v>1.61212</v>
      </c>
      <c r="R302" s="5">
        <v>1.61212</v>
      </c>
      <c r="S302" s="17" t="s">
        <v>25</v>
      </c>
    </row>
    <row r="303" spans="1:19" hidden="1" x14ac:dyDescent="0.2">
      <c r="A303" s="8" t="s">
        <v>321</v>
      </c>
      <c r="B303" s="3">
        <v>2195621.8430403802</v>
      </c>
      <c r="C303" s="4">
        <v>182968.48692003201</v>
      </c>
      <c r="D303" s="5">
        <v>163351.43025999999</v>
      </c>
      <c r="E303" s="5">
        <v>159857.129810001</v>
      </c>
      <c r="F303" s="5">
        <v>164526.59612</v>
      </c>
      <c r="G303" s="5">
        <v>165883.40263</v>
      </c>
      <c r="H303" s="5">
        <v>171616.03154</v>
      </c>
      <c r="I303" s="5">
        <v>167199.86068000001</v>
      </c>
      <c r="J303" s="5">
        <v>235119.18312</v>
      </c>
      <c r="K303" s="5">
        <v>169855.66774</v>
      </c>
      <c r="L303" s="5">
        <v>168846.11223</v>
      </c>
      <c r="M303" s="5">
        <v>171547.92584000001</v>
      </c>
      <c r="N303" s="5">
        <v>230388.18554999999</v>
      </c>
      <c r="O303" s="5">
        <v>187964.82753000001</v>
      </c>
      <c r="P303" s="5">
        <v>2195621.8430403802</v>
      </c>
      <c r="Q303" s="6">
        <v>2156156.35305</v>
      </c>
      <c r="R303" s="5">
        <v>-39465.489990379203</v>
      </c>
      <c r="S303" s="7">
        <v>0.98202537011699997</v>
      </c>
    </row>
    <row r="304" spans="1:19" hidden="1" x14ac:dyDescent="0.2">
      <c r="A304" s="19" t="s">
        <v>322</v>
      </c>
      <c r="B304" s="11">
        <v>1627279.75894228</v>
      </c>
      <c r="C304" s="12">
        <v>135606.64657852301</v>
      </c>
      <c r="D304" s="13">
        <v>121130.20299999999</v>
      </c>
      <c r="E304" s="13">
        <v>118543.686</v>
      </c>
      <c r="F304" s="13">
        <v>122016.421</v>
      </c>
      <c r="G304" s="13">
        <v>121896.493</v>
      </c>
      <c r="H304" s="13">
        <v>127239.485</v>
      </c>
      <c r="I304" s="13">
        <v>123989.005</v>
      </c>
      <c r="J304" s="13">
        <v>173077.18900000001</v>
      </c>
      <c r="K304" s="13">
        <v>126011.414</v>
      </c>
      <c r="L304" s="13">
        <v>125602.08500000001</v>
      </c>
      <c r="M304" s="13">
        <v>126620.924</v>
      </c>
      <c r="N304" s="13">
        <v>172535.62400000001</v>
      </c>
      <c r="O304" s="13">
        <v>141068.01800000001</v>
      </c>
      <c r="P304" s="13">
        <v>1627279.75894228</v>
      </c>
      <c r="Q304" s="14">
        <v>1599730.547</v>
      </c>
      <c r="R304" s="13">
        <v>-27549.211942280199</v>
      </c>
      <c r="S304" s="18">
        <v>0.98307038983799999</v>
      </c>
    </row>
    <row r="305" spans="1:19" hidden="1" x14ac:dyDescent="0.2">
      <c r="A305" s="10" t="s">
        <v>323</v>
      </c>
      <c r="B305" s="11">
        <v>0</v>
      </c>
      <c r="C305" s="12">
        <v>0</v>
      </c>
      <c r="D305" s="13">
        <v>0</v>
      </c>
      <c r="E305" s="13">
        <v>0</v>
      </c>
      <c r="F305" s="13">
        <v>-324.78617000000003</v>
      </c>
      <c r="G305" s="13">
        <v>0</v>
      </c>
      <c r="H305" s="13">
        <v>0</v>
      </c>
      <c r="I305" s="13">
        <v>-304.35610000000003</v>
      </c>
      <c r="J305" s="13">
        <v>0</v>
      </c>
      <c r="K305" s="13">
        <v>0</v>
      </c>
      <c r="L305" s="13">
        <v>-326.14576</v>
      </c>
      <c r="M305" s="13">
        <v>0</v>
      </c>
      <c r="N305" s="13">
        <v>0</v>
      </c>
      <c r="O305" s="13">
        <v>-415.78183999999999</v>
      </c>
      <c r="P305" s="13">
        <v>0</v>
      </c>
      <c r="Q305" s="14">
        <v>-1371.06987</v>
      </c>
      <c r="R305" s="13">
        <v>-1371.06987</v>
      </c>
      <c r="S305" s="15" t="s">
        <v>25</v>
      </c>
    </row>
    <row r="306" spans="1:19" hidden="1" x14ac:dyDescent="0.2">
      <c r="A306" s="16" t="s">
        <v>324</v>
      </c>
      <c r="B306" s="3">
        <v>0</v>
      </c>
      <c r="C306" s="4">
        <v>0</v>
      </c>
      <c r="D306" s="5">
        <v>0</v>
      </c>
      <c r="E306" s="5">
        <v>0</v>
      </c>
      <c r="F306" s="5">
        <v>-324.78617000000003</v>
      </c>
      <c r="G306" s="5">
        <v>0</v>
      </c>
      <c r="H306" s="5">
        <v>0</v>
      </c>
      <c r="I306" s="5">
        <v>-304.35610000000003</v>
      </c>
      <c r="J306" s="5">
        <v>0</v>
      </c>
      <c r="K306" s="5">
        <v>0</v>
      </c>
      <c r="L306" s="5">
        <v>-326.14576</v>
      </c>
      <c r="M306" s="5">
        <v>0</v>
      </c>
      <c r="N306" s="5">
        <v>0</v>
      </c>
      <c r="O306" s="5">
        <v>-415.78183999999999</v>
      </c>
      <c r="P306" s="5">
        <v>0</v>
      </c>
      <c r="Q306" s="6">
        <v>-1371.06987</v>
      </c>
      <c r="R306" s="5">
        <v>-1371.06987</v>
      </c>
      <c r="S306" s="17" t="s">
        <v>25</v>
      </c>
    </row>
    <row r="307" spans="1:19" hidden="1" x14ac:dyDescent="0.2">
      <c r="A307" s="10" t="s">
        <v>325</v>
      </c>
      <c r="B307" s="11">
        <v>1603935.55009113</v>
      </c>
      <c r="C307" s="12">
        <v>133661.29584092699</v>
      </c>
      <c r="D307" s="13">
        <v>119656.867</v>
      </c>
      <c r="E307" s="13">
        <v>117157.42200000001</v>
      </c>
      <c r="F307" s="13">
        <v>120416.22100000001</v>
      </c>
      <c r="G307" s="13">
        <v>120275.73299999999</v>
      </c>
      <c r="H307" s="13">
        <v>125617.751</v>
      </c>
      <c r="I307" s="13">
        <v>122247.326</v>
      </c>
      <c r="J307" s="13">
        <v>171580.43599999999</v>
      </c>
      <c r="K307" s="13">
        <v>124537.39</v>
      </c>
      <c r="L307" s="13">
        <v>123961.202</v>
      </c>
      <c r="M307" s="13">
        <v>124833.212</v>
      </c>
      <c r="N307" s="13">
        <v>170626.31400000001</v>
      </c>
      <c r="O307" s="13">
        <v>139192.68599999999</v>
      </c>
      <c r="P307" s="13">
        <v>1603935.55009113</v>
      </c>
      <c r="Q307" s="14">
        <v>1580102.56</v>
      </c>
      <c r="R307" s="13">
        <v>-23832.990091125201</v>
      </c>
      <c r="S307" s="18">
        <v>0.98514093032600003</v>
      </c>
    </row>
    <row r="308" spans="1:19" hidden="1" x14ac:dyDescent="0.2">
      <c r="A308" s="16" t="s">
        <v>326</v>
      </c>
      <c r="B308" s="3">
        <v>1603935.55009113</v>
      </c>
      <c r="C308" s="4">
        <v>133661.29584092699</v>
      </c>
      <c r="D308" s="5">
        <v>119656.867</v>
      </c>
      <c r="E308" s="5">
        <v>117157.42200000001</v>
      </c>
      <c r="F308" s="5">
        <v>120416.22100000001</v>
      </c>
      <c r="G308" s="5">
        <v>120275.73299999999</v>
      </c>
      <c r="H308" s="5">
        <v>125617.751</v>
      </c>
      <c r="I308" s="5">
        <v>122247.326</v>
      </c>
      <c r="J308" s="5">
        <v>171580.43599999999</v>
      </c>
      <c r="K308" s="5">
        <v>124537.39</v>
      </c>
      <c r="L308" s="5">
        <v>123961.202</v>
      </c>
      <c r="M308" s="5">
        <v>124833.212</v>
      </c>
      <c r="N308" s="5">
        <v>170626.31400000001</v>
      </c>
      <c r="O308" s="5">
        <v>139192.68599999999</v>
      </c>
      <c r="P308" s="5">
        <v>1603935.55009113</v>
      </c>
      <c r="Q308" s="6">
        <v>1580102.56</v>
      </c>
      <c r="R308" s="5">
        <v>-23832.990091125201</v>
      </c>
      <c r="S308" s="7">
        <v>0.98514093032600003</v>
      </c>
    </row>
    <row r="309" spans="1:19" hidden="1" x14ac:dyDescent="0.2">
      <c r="A309" s="10" t="s">
        <v>327</v>
      </c>
      <c r="B309" s="11">
        <v>0</v>
      </c>
      <c r="C309" s="12">
        <v>0</v>
      </c>
      <c r="D309" s="13">
        <v>4.976</v>
      </c>
      <c r="E309" s="13">
        <v>0</v>
      </c>
      <c r="F309" s="13">
        <v>4.4139999999999997</v>
      </c>
      <c r="G309" s="13">
        <v>8.4060000000000006</v>
      </c>
      <c r="H309" s="13">
        <v>8.1549999999999994</v>
      </c>
      <c r="I309" s="13">
        <v>5.2489999999999997</v>
      </c>
      <c r="J309" s="13">
        <v>3.1960000000000002</v>
      </c>
      <c r="K309" s="13">
        <v>0</v>
      </c>
      <c r="L309" s="13">
        <v>3.5219999999999998</v>
      </c>
      <c r="M309" s="13">
        <v>4.7930000000000001</v>
      </c>
      <c r="N309" s="13">
        <v>13.57</v>
      </c>
      <c r="O309" s="13">
        <v>0</v>
      </c>
      <c r="P309" s="13">
        <v>0</v>
      </c>
      <c r="Q309" s="14">
        <v>56.280999999999999</v>
      </c>
      <c r="R309" s="13">
        <v>56.280999999999999</v>
      </c>
      <c r="S309" s="15" t="s">
        <v>25</v>
      </c>
    </row>
    <row r="310" spans="1:19" hidden="1" x14ac:dyDescent="0.2">
      <c r="A310" s="16" t="s">
        <v>328</v>
      </c>
      <c r="B310" s="3">
        <v>0</v>
      </c>
      <c r="C310" s="4">
        <v>0</v>
      </c>
      <c r="D310" s="5">
        <v>4.976</v>
      </c>
      <c r="E310" s="5">
        <v>0</v>
      </c>
      <c r="F310" s="5">
        <v>4.4139999999999997</v>
      </c>
      <c r="G310" s="5">
        <v>8.4060000000000006</v>
      </c>
      <c r="H310" s="5">
        <v>8.1549999999999994</v>
      </c>
      <c r="I310" s="5">
        <v>5.2489999999999997</v>
      </c>
      <c r="J310" s="5">
        <v>3.1960000000000002</v>
      </c>
      <c r="K310" s="5">
        <v>0</v>
      </c>
      <c r="L310" s="5">
        <v>3.5219999999999998</v>
      </c>
      <c r="M310" s="5">
        <v>4.7930000000000001</v>
      </c>
      <c r="N310" s="5">
        <v>13.57</v>
      </c>
      <c r="O310" s="5">
        <v>0</v>
      </c>
      <c r="P310" s="5">
        <v>0</v>
      </c>
      <c r="Q310" s="6">
        <v>56.280999999999999</v>
      </c>
      <c r="R310" s="5">
        <v>56.280999999999999</v>
      </c>
      <c r="S310" s="17" t="s">
        <v>25</v>
      </c>
    </row>
    <row r="311" spans="1:19" hidden="1" x14ac:dyDescent="0.2">
      <c r="A311" s="10" t="s">
        <v>329</v>
      </c>
      <c r="B311" s="11">
        <v>0</v>
      </c>
      <c r="C311" s="12">
        <v>0</v>
      </c>
      <c r="D311" s="13">
        <v>-35.74</v>
      </c>
      <c r="E311" s="13">
        <v>-53.146999999999998</v>
      </c>
      <c r="F311" s="13">
        <v>-26.891999999999999</v>
      </c>
      <c r="G311" s="13">
        <v>-31.414000000000001</v>
      </c>
      <c r="H311" s="13">
        <v>-33.771999999999998</v>
      </c>
      <c r="I311" s="13">
        <v>-26.905000000000001</v>
      </c>
      <c r="J311" s="13">
        <v>-41.262</v>
      </c>
      <c r="K311" s="13">
        <v>-26.669</v>
      </c>
      <c r="L311" s="13">
        <v>-26.917000000000002</v>
      </c>
      <c r="M311" s="13">
        <v>-28.975999999999999</v>
      </c>
      <c r="N311" s="13">
        <v>-43.02</v>
      </c>
      <c r="O311" s="13">
        <v>-29.314</v>
      </c>
      <c r="P311" s="13">
        <v>0</v>
      </c>
      <c r="Q311" s="14">
        <v>-404.02800000000002</v>
      </c>
      <c r="R311" s="13">
        <v>-404.02800000000002</v>
      </c>
      <c r="S311" s="15" t="s">
        <v>25</v>
      </c>
    </row>
    <row r="312" spans="1:19" hidden="1" x14ac:dyDescent="0.2">
      <c r="A312" s="16" t="s">
        <v>330</v>
      </c>
      <c r="B312" s="3">
        <v>0</v>
      </c>
      <c r="C312" s="4">
        <v>0</v>
      </c>
      <c r="D312" s="5">
        <v>-35.74</v>
      </c>
      <c r="E312" s="5">
        <v>-53.146999999999998</v>
      </c>
      <c r="F312" s="5">
        <v>-26.891999999999999</v>
      </c>
      <c r="G312" s="5">
        <v>-31.414000000000001</v>
      </c>
      <c r="H312" s="5">
        <v>-33.771999999999998</v>
      </c>
      <c r="I312" s="5">
        <v>-26.905000000000001</v>
      </c>
      <c r="J312" s="5">
        <v>-41.262</v>
      </c>
      <c r="K312" s="5">
        <v>-26.669</v>
      </c>
      <c r="L312" s="5">
        <v>-26.917000000000002</v>
      </c>
      <c r="M312" s="5">
        <v>-28.975999999999999</v>
      </c>
      <c r="N312" s="5">
        <v>-43.02</v>
      </c>
      <c r="O312" s="5">
        <v>-29.314</v>
      </c>
      <c r="P312" s="5">
        <v>0</v>
      </c>
      <c r="Q312" s="6">
        <v>-404.02800000000002</v>
      </c>
      <c r="R312" s="5">
        <v>-404.02800000000002</v>
      </c>
      <c r="S312" s="17" t="s">
        <v>25</v>
      </c>
    </row>
    <row r="313" spans="1:19" hidden="1" x14ac:dyDescent="0.2">
      <c r="A313" s="10" t="s">
        <v>331</v>
      </c>
      <c r="B313" s="11">
        <v>0</v>
      </c>
      <c r="C313" s="12">
        <v>0</v>
      </c>
      <c r="D313" s="13">
        <v>-0.54900000000000004</v>
      </c>
      <c r="E313" s="13">
        <v>-3.5000000000000003E-2</v>
      </c>
      <c r="F313" s="13">
        <v>2.99</v>
      </c>
      <c r="G313" s="13">
        <v>-6.6000000000000003E-2</v>
      </c>
      <c r="H313" s="13">
        <v>8.1000000000000003E-2</v>
      </c>
      <c r="I313" s="13">
        <v>-3.1760000000000002</v>
      </c>
      <c r="J313" s="13">
        <v>0</v>
      </c>
      <c r="K313" s="13">
        <v>0</v>
      </c>
      <c r="L313" s="13">
        <v>0.28999999999999998</v>
      </c>
      <c r="M313" s="13">
        <v>1.242</v>
      </c>
      <c r="N313" s="13">
        <v>-1.407</v>
      </c>
      <c r="O313" s="13">
        <v>-0.125</v>
      </c>
      <c r="P313" s="13">
        <v>0</v>
      </c>
      <c r="Q313" s="14">
        <v>-0.75499999999900003</v>
      </c>
      <c r="R313" s="13">
        <v>-0.75499999999900003</v>
      </c>
      <c r="S313" s="15" t="s">
        <v>25</v>
      </c>
    </row>
    <row r="314" spans="1:19" hidden="1" x14ac:dyDescent="0.2">
      <c r="A314" s="16" t="s">
        <v>332</v>
      </c>
      <c r="B314" s="3">
        <v>0</v>
      </c>
      <c r="C314" s="4">
        <v>0</v>
      </c>
      <c r="D314" s="5">
        <v>-0.54900000000000004</v>
      </c>
      <c r="E314" s="5">
        <v>-3.5000000000000003E-2</v>
      </c>
      <c r="F314" s="5">
        <v>2.99</v>
      </c>
      <c r="G314" s="5">
        <v>-6.6000000000000003E-2</v>
      </c>
      <c r="H314" s="5">
        <v>8.1000000000000003E-2</v>
      </c>
      <c r="I314" s="5">
        <v>-3.1760000000000002</v>
      </c>
      <c r="J314" s="5">
        <v>0</v>
      </c>
      <c r="K314" s="5">
        <v>0</v>
      </c>
      <c r="L314" s="5">
        <v>0.28999999999999998</v>
      </c>
      <c r="M314" s="5">
        <v>1.242</v>
      </c>
      <c r="N314" s="5">
        <v>-1.407</v>
      </c>
      <c r="O314" s="5">
        <v>-0.125</v>
      </c>
      <c r="P314" s="5">
        <v>0</v>
      </c>
      <c r="Q314" s="6">
        <v>-0.75499999999900003</v>
      </c>
      <c r="R314" s="5">
        <v>-0.75499999999900003</v>
      </c>
      <c r="S314" s="17" t="s">
        <v>25</v>
      </c>
    </row>
    <row r="315" spans="1:19" hidden="1" x14ac:dyDescent="0.2">
      <c r="A315" s="10" t="s">
        <v>333</v>
      </c>
      <c r="B315" s="11">
        <v>18843.999556577099</v>
      </c>
      <c r="C315" s="12">
        <v>1570.33329638143</v>
      </c>
      <c r="D315" s="13">
        <v>1194.8499999999999</v>
      </c>
      <c r="E315" s="13">
        <v>1054.74</v>
      </c>
      <c r="F315" s="13">
        <v>1208.405</v>
      </c>
      <c r="G315" s="13">
        <v>1258.49</v>
      </c>
      <c r="H315" s="13">
        <v>1349.395</v>
      </c>
      <c r="I315" s="13">
        <v>1417.88</v>
      </c>
      <c r="J315" s="13">
        <v>1377.8810000000001</v>
      </c>
      <c r="K315" s="13">
        <v>1346.64</v>
      </c>
      <c r="L315" s="13">
        <v>1451.45</v>
      </c>
      <c r="M315" s="13">
        <v>1511.405</v>
      </c>
      <c r="N315" s="13">
        <v>1656.4559999999999</v>
      </c>
      <c r="O315" s="13">
        <v>1646.64</v>
      </c>
      <c r="P315" s="13">
        <v>18843.999556577099</v>
      </c>
      <c r="Q315" s="14">
        <v>16474.232</v>
      </c>
      <c r="R315" s="13">
        <v>-2369.7675565771101</v>
      </c>
      <c r="S315" s="18">
        <v>0.87424285648699995</v>
      </c>
    </row>
    <row r="316" spans="1:19" hidden="1" x14ac:dyDescent="0.2">
      <c r="A316" s="16" t="s">
        <v>334</v>
      </c>
      <c r="B316" s="3">
        <v>18843.999556577099</v>
      </c>
      <c r="C316" s="4">
        <v>1570.33329638143</v>
      </c>
      <c r="D316" s="5">
        <v>1194.8499999999999</v>
      </c>
      <c r="E316" s="5">
        <v>1054.74</v>
      </c>
      <c r="F316" s="5">
        <v>1208.405</v>
      </c>
      <c r="G316" s="5">
        <v>1258.49</v>
      </c>
      <c r="H316" s="5">
        <v>1349.395</v>
      </c>
      <c r="I316" s="5">
        <v>1417.88</v>
      </c>
      <c r="J316" s="5">
        <v>1377.8810000000001</v>
      </c>
      <c r="K316" s="5">
        <v>1346.64</v>
      </c>
      <c r="L316" s="5">
        <v>1451.45</v>
      </c>
      <c r="M316" s="5">
        <v>1511.405</v>
      </c>
      <c r="N316" s="5">
        <v>1656.4559999999999</v>
      </c>
      <c r="O316" s="5">
        <v>1646.64</v>
      </c>
      <c r="P316" s="5">
        <v>18843.999556577099</v>
      </c>
      <c r="Q316" s="6">
        <v>16474.232</v>
      </c>
      <c r="R316" s="5">
        <v>-2369.7675565771101</v>
      </c>
      <c r="S316" s="7">
        <v>0.87424285648699995</v>
      </c>
    </row>
    <row r="317" spans="1:19" hidden="1" x14ac:dyDescent="0.2">
      <c r="A317" s="10" t="s">
        <v>335</v>
      </c>
      <c r="B317" s="11">
        <v>0</v>
      </c>
      <c r="C317" s="12"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71.183999999999997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0</v>
      </c>
      <c r="P317" s="13">
        <v>0</v>
      </c>
      <c r="Q317" s="14">
        <v>71.183999999999997</v>
      </c>
      <c r="R317" s="13">
        <v>71.183999999999997</v>
      </c>
      <c r="S317" s="15" t="s">
        <v>25</v>
      </c>
    </row>
    <row r="318" spans="1:19" hidden="1" x14ac:dyDescent="0.2">
      <c r="A318" s="16" t="s">
        <v>336</v>
      </c>
      <c r="B318" s="3">
        <v>0</v>
      </c>
      <c r="C318" s="4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71.183999999999997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6">
        <v>71.183999999999997</v>
      </c>
      <c r="R318" s="5">
        <v>71.183999999999997</v>
      </c>
      <c r="S318" s="17" t="s">
        <v>25</v>
      </c>
    </row>
    <row r="319" spans="1:19" hidden="1" x14ac:dyDescent="0.2">
      <c r="A319" s="10" t="s">
        <v>337</v>
      </c>
      <c r="B319" s="11">
        <v>4500.2092945777904</v>
      </c>
      <c r="C319" s="12">
        <v>375.01744121481602</v>
      </c>
      <c r="D319" s="13">
        <v>309.79899999999998</v>
      </c>
      <c r="E319" s="13">
        <v>384.70600000000098</v>
      </c>
      <c r="F319" s="13">
        <v>411.28300000000002</v>
      </c>
      <c r="G319" s="13">
        <v>385.34399999999999</v>
      </c>
      <c r="H319" s="13">
        <v>297.875</v>
      </c>
      <c r="I319" s="13">
        <v>277.447</v>
      </c>
      <c r="J319" s="13">
        <v>156.93799999999999</v>
      </c>
      <c r="K319" s="13">
        <v>154.053</v>
      </c>
      <c r="L319" s="13">
        <v>212.53800000000001</v>
      </c>
      <c r="M319" s="13">
        <v>299.24799999999999</v>
      </c>
      <c r="N319" s="13">
        <v>283.71100000000001</v>
      </c>
      <c r="O319" s="13">
        <v>258.13099999999997</v>
      </c>
      <c r="P319" s="13">
        <v>4500.2092945777904</v>
      </c>
      <c r="Q319" s="14">
        <v>3431.0729999999999</v>
      </c>
      <c r="R319" s="13">
        <v>-1069.1362945777901</v>
      </c>
      <c r="S319" s="18">
        <v>0.76242520634099997</v>
      </c>
    </row>
    <row r="320" spans="1:19" hidden="1" x14ac:dyDescent="0.2">
      <c r="A320" s="16" t="s">
        <v>338</v>
      </c>
      <c r="B320" s="3">
        <v>4500.2092945777904</v>
      </c>
      <c r="C320" s="4">
        <v>375.01744121481602</v>
      </c>
      <c r="D320" s="5">
        <v>309.79899999999998</v>
      </c>
      <c r="E320" s="5">
        <v>384.70600000000098</v>
      </c>
      <c r="F320" s="5">
        <v>411.28300000000002</v>
      </c>
      <c r="G320" s="5">
        <v>385.34399999999999</v>
      </c>
      <c r="H320" s="5">
        <v>297.875</v>
      </c>
      <c r="I320" s="5">
        <v>277.447</v>
      </c>
      <c r="J320" s="5">
        <v>156.93799999999999</v>
      </c>
      <c r="K320" s="5">
        <v>154.053</v>
      </c>
      <c r="L320" s="5">
        <v>212.53800000000001</v>
      </c>
      <c r="M320" s="5">
        <v>299.24799999999999</v>
      </c>
      <c r="N320" s="5">
        <v>283.71100000000001</v>
      </c>
      <c r="O320" s="5">
        <v>258.13099999999997</v>
      </c>
      <c r="P320" s="5">
        <v>4500.2092945777904</v>
      </c>
      <c r="Q320" s="6">
        <v>3431.0729999999999</v>
      </c>
      <c r="R320" s="5">
        <v>-1069.1362945777901</v>
      </c>
      <c r="S320" s="7">
        <v>0.76242520634099997</v>
      </c>
    </row>
    <row r="321" spans="1:19" hidden="1" x14ac:dyDescent="0.2">
      <c r="A321" s="10" t="s">
        <v>339</v>
      </c>
      <c r="B321" s="11">
        <v>0</v>
      </c>
      <c r="C321" s="12">
        <v>0</v>
      </c>
      <c r="D321" s="13">
        <v>0</v>
      </c>
      <c r="E321" s="13">
        <v>0</v>
      </c>
      <c r="F321" s="13">
        <v>324.78617000000003</v>
      </c>
      <c r="G321" s="13">
        <v>0</v>
      </c>
      <c r="H321" s="13">
        <v>0</v>
      </c>
      <c r="I321" s="13">
        <v>304.35610000000003</v>
      </c>
      <c r="J321" s="13">
        <v>0</v>
      </c>
      <c r="K321" s="13">
        <v>0</v>
      </c>
      <c r="L321" s="13">
        <v>326.14576</v>
      </c>
      <c r="M321" s="13">
        <v>0</v>
      </c>
      <c r="N321" s="13">
        <v>0</v>
      </c>
      <c r="O321" s="13">
        <v>415.78183999999999</v>
      </c>
      <c r="P321" s="13">
        <v>0</v>
      </c>
      <c r="Q321" s="14">
        <v>1371.06987</v>
      </c>
      <c r="R321" s="13">
        <v>1371.06987</v>
      </c>
      <c r="S321" s="15" t="s">
        <v>25</v>
      </c>
    </row>
    <row r="322" spans="1:19" hidden="1" x14ac:dyDescent="0.2">
      <c r="A322" s="16" t="s">
        <v>340</v>
      </c>
      <c r="B322" s="3">
        <v>0</v>
      </c>
      <c r="C322" s="4">
        <v>0</v>
      </c>
      <c r="D322" s="5">
        <v>0</v>
      </c>
      <c r="E322" s="5">
        <v>0</v>
      </c>
      <c r="F322" s="5">
        <v>322.64319999999998</v>
      </c>
      <c r="G322" s="5">
        <v>0</v>
      </c>
      <c r="H322" s="5">
        <v>0</v>
      </c>
      <c r="I322" s="5">
        <v>303.13706000000002</v>
      </c>
      <c r="J322" s="5">
        <v>0</v>
      </c>
      <c r="K322" s="5">
        <v>0</v>
      </c>
      <c r="L322" s="5">
        <v>325.07731999999999</v>
      </c>
      <c r="M322" s="5">
        <v>0</v>
      </c>
      <c r="N322" s="5">
        <v>0</v>
      </c>
      <c r="O322" s="5">
        <v>413.89103</v>
      </c>
      <c r="P322" s="5">
        <v>0</v>
      </c>
      <c r="Q322" s="6">
        <v>1364.7486100000001</v>
      </c>
      <c r="R322" s="5">
        <v>1364.7486100000001</v>
      </c>
      <c r="S322" s="17" t="s">
        <v>25</v>
      </c>
    </row>
    <row r="323" spans="1:19" hidden="1" x14ac:dyDescent="0.2">
      <c r="A323" s="16" t="s">
        <v>341</v>
      </c>
      <c r="B323" s="3">
        <v>0</v>
      </c>
      <c r="C323" s="4">
        <v>0</v>
      </c>
      <c r="D323" s="5">
        <v>0</v>
      </c>
      <c r="E323" s="5">
        <v>0</v>
      </c>
      <c r="F323" s="5">
        <v>2.14297</v>
      </c>
      <c r="G323" s="5">
        <v>0</v>
      </c>
      <c r="H323" s="5">
        <v>0</v>
      </c>
      <c r="I323" s="5">
        <v>1.2190399999999999</v>
      </c>
      <c r="J323" s="5">
        <v>0</v>
      </c>
      <c r="K323" s="5">
        <v>0</v>
      </c>
      <c r="L323" s="5">
        <v>1.0684400000000001</v>
      </c>
      <c r="M323" s="5">
        <v>0</v>
      </c>
      <c r="N323" s="5">
        <v>0</v>
      </c>
      <c r="O323" s="5">
        <v>1.8908100000000001</v>
      </c>
      <c r="P323" s="5">
        <v>0</v>
      </c>
      <c r="Q323" s="6">
        <v>6.3212599999999997</v>
      </c>
      <c r="R323" s="5">
        <v>6.3212599999999997</v>
      </c>
      <c r="S323" s="17" t="s">
        <v>25</v>
      </c>
    </row>
    <row r="324" spans="1:19" hidden="1" x14ac:dyDescent="0.2">
      <c r="A324" s="9" t="s">
        <v>342</v>
      </c>
      <c r="B324" s="3">
        <v>545557.29144363198</v>
      </c>
      <c r="C324" s="4">
        <v>45463.107620302697</v>
      </c>
      <c r="D324" s="5">
        <v>41021.917999999998</v>
      </c>
      <c r="E324" s="5">
        <v>40138.554000000098</v>
      </c>
      <c r="F324" s="5">
        <v>41302.169000000104</v>
      </c>
      <c r="G324" s="5">
        <v>41267.652999999998</v>
      </c>
      <c r="H324" s="5">
        <v>43117.728000000003</v>
      </c>
      <c r="I324" s="5">
        <v>41985.877</v>
      </c>
      <c r="J324" s="5">
        <v>58764.786</v>
      </c>
      <c r="K324" s="5">
        <v>42597.606</v>
      </c>
      <c r="L324" s="5">
        <v>42002.559000000001</v>
      </c>
      <c r="M324" s="5">
        <v>41895.968000000001</v>
      </c>
      <c r="N324" s="5">
        <v>56143.891499999998</v>
      </c>
      <c r="O324" s="5">
        <v>43663.139499999997</v>
      </c>
      <c r="P324" s="5">
        <v>545557.29144363198</v>
      </c>
      <c r="Q324" s="6">
        <v>533901.84900000005</v>
      </c>
      <c r="R324" s="5">
        <v>-11655.442443632101</v>
      </c>
      <c r="S324" s="7">
        <v>0.97863571319300002</v>
      </c>
    </row>
    <row r="325" spans="1:19" hidden="1" x14ac:dyDescent="0.2">
      <c r="A325" s="10" t="s">
        <v>343</v>
      </c>
      <c r="B325" s="11">
        <v>0</v>
      </c>
      <c r="C325" s="12">
        <v>0</v>
      </c>
      <c r="D325" s="13">
        <v>0</v>
      </c>
      <c r="E325" s="13">
        <v>0</v>
      </c>
      <c r="F325" s="13">
        <v>-109.71569</v>
      </c>
      <c r="G325" s="13">
        <v>0</v>
      </c>
      <c r="H325" s="13">
        <v>0</v>
      </c>
      <c r="I325" s="13">
        <v>-103.06605999999999</v>
      </c>
      <c r="J325" s="13">
        <v>0</v>
      </c>
      <c r="K325" s="13">
        <v>0</v>
      </c>
      <c r="L325" s="13">
        <v>-110.52401</v>
      </c>
      <c r="M325" s="13">
        <v>0</v>
      </c>
      <c r="N325" s="13">
        <v>0</v>
      </c>
      <c r="O325" s="13">
        <v>-140.72547</v>
      </c>
      <c r="P325" s="13">
        <v>0</v>
      </c>
      <c r="Q325" s="14">
        <v>-464.03122999999999</v>
      </c>
      <c r="R325" s="13">
        <v>-464.03122999999999</v>
      </c>
      <c r="S325" s="15" t="s">
        <v>25</v>
      </c>
    </row>
    <row r="326" spans="1:19" hidden="1" x14ac:dyDescent="0.2">
      <c r="A326" s="16" t="s">
        <v>344</v>
      </c>
      <c r="B326" s="3">
        <v>0</v>
      </c>
      <c r="C326" s="4">
        <v>0</v>
      </c>
      <c r="D326" s="5">
        <v>0</v>
      </c>
      <c r="E326" s="5">
        <v>0</v>
      </c>
      <c r="F326" s="5">
        <v>-109.71569</v>
      </c>
      <c r="G326" s="5">
        <v>0</v>
      </c>
      <c r="H326" s="5">
        <v>0</v>
      </c>
      <c r="I326" s="5">
        <v>-103.06605999999999</v>
      </c>
      <c r="J326" s="5">
        <v>0</v>
      </c>
      <c r="K326" s="5">
        <v>0</v>
      </c>
      <c r="L326" s="5">
        <v>-110.52401</v>
      </c>
      <c r="M326" s="5">
        <v>0</v>
      </c>
      <c r="N326" s="5">
        <v>0</v>
      </c>
      <c r="O326" s="5">
        <v>-140.72547</v>
      </c>
      <c r="P326" s="5">
        <v>0</v>
      </c>
      <c r="Q326" s="6">
        <v>-464.03122999999999</v>
      </c>
      <c r="R326" s="5">
        <v>-464.03122999999999</v>
      </c>
      <c r="S326" s="17" t="s">
        <v>25</v>
      </c>
    </row>
    <row r="327" spans="1:19" hidden="1" x14ac:dyDescent="0.2">
      <c r="A327" s="10" t="s">
        <v>345</v>
      </c>
      <c r="B327" s="11">
        <v>144412.30270058301</v>
      </c>
      <c r="C327" s="12">
        <v>12034.3585583819</v>
      </c>
      <c r="D327" s="13">
        <v>10864.934999999999</v>
      </c>
      <c r="E327" s="13">
        <v>10633.35</v>
      </c>
      <c r="F327" s="13">
        <v>10938.43</v>
      </c>
      <c r="G327" s="13">
        <v>10929.407999999999</v>
      </c>
      <c r="H327" s="13">
        <v>11419.355</v>
      </c>
      <c r="I327" s="13">
        <v>11118.95</v>
      </c>
      <c r="J327" s="13">
        <v>15562.476000000001</v>
      </c>
      <c r="K327" s="13">
        <v>11318.851000000001</v>
      </c>
      <c r="L327" s="13">
        <v>11275.215</v>
      </c>
      <c r="M327" s="13">
        <v>11350.683999999999</v>
      </c>
      <c r="N327" s="13">
        <v>15488.370999999999</v>
      </c>
      <c r="O327" s="13">
        <v>12651.191999999999</v>
      </c>
      <c r="P327" s="13">
        <v>144412.30270058301</v>
      </c>
      <c r="Q327" s="14">
        <v>143551.217</v>
      </c>
      <c r="R327" s="13">
        <v>-861.08570058259602</v>
      </c>
      <c r="S327" s="18">
        <v>0.99403731064099998</v>
      </c>
    </row>
    <row r="328" spans="1:19" hidden="1" x14ac:dyDescent="0.2">
      <c r="A328" s="16" t="s">
        <v>346</v>
      </c>
      <c r="B328" s="3">
        <v>144412.30270058301</v>
      </c>
      <c r="C328" s="4">
        <v>12034.3585583819</v>
      </c>
      <c r="D328" s="5">
        <v>10864.934999999999</v>
      </c>
      <c r="E328" s="5">
        <v>10633.35</v>
      </c>
      <c r="F328" s="5">
        <v>10938.43</v>
      </c>
      <c r="G328" s="5">
        <v>10929.407999999999</v>
      </c>
      <c r="H328" s="5">
        <v>11419.355</v>
      </c>
      <c r="I328" s="5">
        <v>11118.95</v>
      </c>
      <c r="J328" s="5">
        <v>15562.476000000001</v>
      </c>
      <c r="K328" s="5">
        <v>11318.851000000001</v>
      </c>
      <c r="L328" s="5">
        <v>11275.215</v>
      </c>
      <c r="M328" s="5">
        <v>11350.683999999999</v>
      </c>
      <c r="N328" s="5">
        <v>15488.370999999999</v>
      </c>
      <c r="O328" s="5">
        <v>12651.191999999999</v>
      </c>
      <c r="P328" s="5">
        <v>144412.30270058301</v>
      </c>
      <c r="Q328" s="6">
        <v>143551.217</v>
      </c>
      <c r="R328" s="5">
        <v>-861.08570058259602</v>
      </c>
      <c r="S328" s="7">
        <v>0.99403731064099998</v>
      </c>
    </row>
    <row r="329" spans="1:19" hidden="1" x14ac:dyDescent="0.2">
      <c r="A329" s="10" t="s">
        <v>347</v>
      </c>
      <c r="B329" s="11">
        <v>401144.98874304898</v>
      </c>
      <c r="C329" s="12">
        <v>33428.749061920797</v>
      </c>
      <c r="D329" s="13">
        <v>30169.135999999999</v>
      </c>
      <c r="E329" s="13">
        <v>29523.2750000001</v>
      </c>
      <c r="F329" s="13">
        <v>30372.882000000001</v>
      </c>
      <c r="G329" s="13">
        <v>30348.927</v>
      </c>
      <c r="H329" s="13">
        <v>31709.856</v>
      </c>
      <c r="I329" s="13">
        <v>30876.075000000001</v>
      </c>
      <c r="J329" s="13">
        <v>43215.883000000002</v>
      </c>
      <c r="K329" s="13">
        <v>31287.824000000001</v>
      </c>
      <c r="L329" s="13">
        <v>30736.495999999999</v>
      </c>
      <c r="M329" s="13">
        <v>30555.136999999999</v>
      </c>
      <c r="N329" s="13">
        <v>40669.623500000002</v>
      </c>
      <c r="O329" s="13">
        <v>31021.914499999999</v>
      </c>
      <c r="P329" s="13">
        <v>401144.98874304898</v>
      </c>
      <c r="Q329" s="14">
        <v>390487.02899999998</v>
      </c>
      <c r="R329" s="13">
        <v>-10657.959743049199</v>
      </c>
      <c r="S329" s="18">
        <v>0.973431153218</v>
      </c>
    </row>
    <row r="330" spans="1:19" hidden="1" x14ac:dyDescent="0.2">
      <c r="A330" s="16" t="s">
        <v>348</v>
      </c>
      <c r="B330" s="3">
        <v>401144.98874304898</v>
      </c>
      <c r="C330" s="4">
        <v>33428.749061920797</v>
      </c>
      <c r="D330" s="5">
        <v>30169.135999999999</v>
      </c>
      <c r="E330" s="5">
        <v>29523.2750000001</v>
      </c>
      <c r="F330" s="5">
        <v>30372.882000000001</v>
      </c>
      <c r="G330" s="5">
        <v>30348.927</v>
      </c>
      <c r="H330" s="5">
        <v>31709.856</v>
      </c>
      <c r="I330" s="5">
        <v>30876.075000000001</v>
      </c>
      <c r="J330" s="5">
        <v>43215.883000000002</v>
      </c>
      <c r="K330" s="5">
        <v>31287.824000000001</v>
      </c>
      <c r="L330" s="5">
        <v>30736.495999999999</v>
      </c>
      <c r="M330" s="5">
        <v>30555.136999999999</v>
      </c>
      <c r="N330" s="5">
        <v>40669.623500000002</v>
      </c>
      <c r="O330" s="5">
        <v>31021.914499999999</v>
      </c>
      <c r="P330" s="5">
        <v>401144.98874304898</v>
      </c>
      <c r="Q330" s="6">
        <v>390487.02899999998</v>
      </c>
      <c r="R330" s="5">
        <v>-10657.959743049199</v>
      </c>
      <c r="S330" s="7">
        <v>0.973431153218</v>
      </c>
    </row>
    <row r="331" spans="1:19" hidden="1" x14ac:dyDescent="0.2">
      <c r="A331" s="10" t="s">
        <v>349</v>
      </c>
      <c r="B331" s="11">
        <v>0</v>
      </c>
      <c r="C331" s="12">
        <v>0</v>
      </c>
      <c r="D331" s="13">
        <v>-3.2170000000000001</v>
      </c>
      <c r="E331" s="13">
        <v>-4.7830000000000004</v>
      </c>
      <c r="F331" s="13">
        <v>-2.42</v>
      </c>
      <c r="G331" s="13">
        <v>-2.8279999999999998</v>
      </c>
      <c r="H331" s="13">
        <v>-3.0390000000000001</v>
      </c>
      <c r="I331" s="13">
        <v>-2.4209999999999998</v>
      </c>
      <c r="J331" s="13">
        <v>-3.5920000000000001</v>
      </c>
      <c r="K331" s="13">
        <v>-2.4009999999999998</v>
      </c>
      <c r="L331" s="13">
        <v>-2.4220000000000002</v>
      </c>
      <c r="M331" s="13">
        <v>-2.6080000000000001</v>
      </c>
      <c r="N331" s="13">
        <v>-3.7330000000000001</v>
      </c>
      <c r="O331" s="13">
        <v>-2.6379999999999999</v>
      </c>
      <c r="P331" s="13">
        <v>0</v>
      </c>
      <c r="Q331" s="14">
        <v>-36.101999999999997</v>
      </c>
      <c r="R331" s="13">
        <v>-36.101999999999997</v>
      </c>
      <c r="S331" s="15" t="s">
        <v>25</v>
      </c>
    </row>
    <row r="332" spans="1:19" hidden="1" x14ac:dyDescent="0.2">
      <c r="A332" s="16" t="s">
        <v>350</v>
      </c>
      <c r="B332" s="3">
        <v>0</v>
      </c>
      <c r="C332" s="4">
        <v>0</v>
      </c>
      <c r="D332" s="5">
        <v>-3.2170000000000001</v>
      </c>
      <c r="E332" s="5">
        <v>-4.7830000000000004</v>
      </c>
      <c r="F332" s="5">
        <v>-2.42</v>
      </c>
      <c r="G332" s="5">
        <v>-2.8279999999999998</v>
      </c>
      <c r="H332" s="5">
        <v>-3.0390000000000001</v>
      </c>
      <c r="I332" s="5">
        <v>-2.4209999999999998</v>
      </c>
      <c r="J332" s="5">
        <v>-3.5920000000000001</v>
      </c>
      <c r="K332" s="5">
        <v>-2.4009999999999998</v>
      </c>
      <c r="L332" s="5">
        <v>-2.4220000000000002</v>
      </c>
      <c r="M332" s="5">
        <v>-2.6080000000000001</v>
      </c>
      <c r="N332" s="5">
        <v>-3.7330000000000001</v>
      </c>
      <c r="O332" s="5">
        <v>-2.6379999999999999</v>
      </c>
      <c r="P332" s="5">
        <v>0</v>
      </c>
      <c r="Q332" s="6">
        <v>-36.101999999999997</v>
      </c>
      <c r="R332" s="5">
        <v>-36.101999999999997</v>
      </c>
      <c r="S332" s="17" t="s">
        <v>25</v>
      </c>
    </row>
    <row r="333" spans="1:19" hidden="1" x14ac:dyDescent="0.2">
      <c r="A333" s="10" t="s">
        <v>351</v>
      </c>
      <c r="B333" s="11">
        <v>0</v>
      </c>
      <c r="C333" s="12">
        <v>0</v>
      </c>
      <c r="D333" s="13">
        <v>-8.9359999999999999</v>
      </c>
      <c r="E333" s="13">
        <v>-13.288</v>
      </c>
      <c r="F333" s="13">
        <v>-6.7229999999999999</v>
      </c>
      <c r="G333" s="13">
        <v>-7.8540000000000001</v>
      </c>
      <c r="H333" s="13">
        <v>-8.4440000000000008</v>
      </c>
      <c r="I333" s="13">
        <v>-6.7270000000000003</v>
      </c>
      <c r="J333" s="13">
        <v>-9.9809999999999999</v>
      </c>
      <c r="K333" s="13">
        <v>-6.6680000000000001</v>
      </c>
      <c r="L333" s="13">
        <v>-6.73</v>
      </c>
      <c r="M333" s="13">
        <v>-7.2450000000000001</v>
      </c>
      <c r="N333" s="13">
        <v>-10.37</v>
      </c>
      <c r="O333" s="13">
        <v>-7.3289999999999997</v>
      </c>
      <c r="P333" s="13">
        <v>0</v>
      </c>
      <c r="Q333" s="14">
        <v>-100.295</v>
      </c>
      <c r="R333" s="13">
        <v>-100.295</v>
      </c>
      <c r="S333" s="15" t="s">
        <v>25</v>
      </c>
    </row>
    <row r="334" spans="1:19" hidden="1" x14ac:dyDescent="0.2">
      <c r="A334" s="16" t="s">
        <v>352</v>
      </c>
      <c r="B334" s="3">
        <v>0</v>
      </c>
      <c r="C334" s="4">
        <v>0</v>
      </c>
      <c r="D334" s="5">
        <v>-8.9359999999999999</v>
      </c>
      <c r="E334" s="5">
        <v>-13.288</v>
      </c>
      <c r="F334" s="5">
        <v>-6.7229999999999999</v>
      </c>
      <c r="G334" s="5">
        <v>-7.8540000000000001</v>
      </c>
      <c r="H334" s="5">
        <v>-8.4440000000000008</v>
      </c>
      <c r="I334" s="5">
        <v>-6.7270000000000003</v>
      </c>
      <c r="J334" s="5">
        <v>-9.9809999999999999</v>
      </c>
      <c r="K334" s="5">
        <v>-6.6680000000000001</v>
      </c>
      <c r="L334" s="5">
        <v>-6.73</v>
      </c>
      <c r="M334" s="5">
        <v>-7.2450000000000001</v>
      </c>
      <c r="N334" s="5">
        <v>-10.37</v>
      </c>
      <c r="O334" s="5">
        <v>-7.3289999999999997</v>
      </c>
      <c r="P334" s="5">
        <v>0</v>
      </c>
      <c r="Q334" s="6">
        <v>-100.295</v>
      </c>
      <c r="R334" s="5">
        <v>-100.295</v>
      </c>
      <c r="S334" s="17" t="s">
        <v>25</v>
      </c>
    </row>
    <row r="335" spans="1:19" hidden="1" x14ac:dyDescent="0.2">
      <c r="A335" s="10" t="s">
        <v>353</v>
      </c>
      <c r="B335" s="11">
        <v>0</v>
      </c>
      <c r="C335" s="12">
        <v>0</v>
      </c>
      <c r="D335" s="13">
        <v>0</v>
      </c>
      <c r="E335" s="13">
        <v>0</v>
      </c>
      <c r="F335" s="13">
        <v>109.71569</v>
      </c>
      <c r="G335" s="13">
        <v>0</v>
      </c>
      <c r="H335" s="13">
        <v>0</v>
      </c>
      <c r="I335" s="13">
        <v>103.06605999999999</v>
      </c>
      <c r="J335" s="13">
        <v>0</v>
      </c>
      <c r="K335" s="13">
        <v>0</v>
      </c>
      <c r="L335" s="13">
        <v>110.52401</v>
      </c>
      <c r="M335" s="13">
        <v>0</v>
      </c>
      <c r="N335" s="13">
        <v>0</v>
      </c>
      <c r="O335" s="13">
        <v>140.72547</v>
      </c>
      <c r="P335" s="13">
        <v>0</v>
      </c>
      <c r="Q335" s="14">
        <v>464.03122999999999</v>
      </c>
      <c r="R335" s="13">
        <v>464.03122999999999</v>
      </c>
      <c r="S335" s="15" t="s">
        <v>25</v>
      </c>
    </row>
    <row r="336" spans="1:19" hidden="1" x14ac:dyDescent="0.2">
      <c r="A336" s="16" t="s">
        <v>354</v>
      </c>
      <c r="B336" s="3">
        <v>0</v>
      </c>
      <c r="C336" s="4">
        <v>0</v>
      </c>
      <c r="D336" s="5">
        <v>0</v>
      </c>
      <c r="E336" s="5">
        <v>0</v>
      </c>
      <c r="F336" s="5">
        <v>29.043209999999998</v>
      </c>
      <c r="G336" s="5">
        <v>0</v>
      </c>
      <c r="H336" s="5">
        <v>0</v>
      </c>
      <c r="I336" s="5">
        <v>27.282160000000001</v>
      </c>
      <c r="J336" s="5">
        <v>0</v>
      </c>
      <c r="K336" s="5">
        <v>0</v>
      </c>
      <c r="L336" s="5">
        <v>29.255839999999999</v>
      </c>
      <c r="M336" s="5">
        <v>0</v>
      </c>
      <c r="N336" s="5">
        <v>0</v>
      </c>
      <c r="O336" s="5">
        <v>37.251600000000003</v>
      </c>
      <c r="P336" s="5">
        <v>0</v>
      </c>
      <c r="Q336" s="6">
        <v>122.83280999999999</v>
      </c>
      <c r="R336" s="5">
        <v>122.83280999999999</v>
      </c>
      <c r="S336" s="17" t="s">
        <v>25</v>
      </c>
    </row>
    <row r="337" spans="1:19" hidden="1" x14ac:dyDescent="0.2">
      <c r="A337" s="16" t="s">
        <v>355</v>
      </c>
      <c r="B337" s="3">
        <v>0</v>
      </c>
      <c r="C337" s="4">
        <v>0</v>
      </c>
      <c r="D337" s="5">
        <v>0</v>
      </c>
      <c r="E337" s="5">
        <v>0</v>
      </c>
      <c r="F337" s="5">
        <v>80.672479999999993</v>
      </c>
      <c r="G337" s="5">
        <v>0</v>
      </c>
      <c r="H337" s="5">
        <v>0</v>
      </c>
      <c r="I337" s="5">
        <v>75.783900000000003</v>
      </c>
      <c r="J337" s="5">
        <v>0</v>
      </c>
      <c r="K337" s="5">
        <v>0</v>
      </c>
      <c r="L337" s="5">
        <v>81.268169999999998</v>
      </c>
      <c r="M337" s="5">
        <v>0</v>
      </c>
      <c r="N337" s="5">
        <v>0</v>
      </c>
      <c r="O337" s="5">
        <v>103.47387000000001</v>
      </c>
      <c r="P337" s="5">
        <v>0</v>
      </c>
      <c r="Q337" s="6">
        <v>341.19842</v>
      </c>
      <c r="R337" s="5">
        <v>341.19842</v>
      </c>
      <c r="S337" s="17" t="s">
        <v>25</v>
      </c>
    </row>
    <row r="338" spans="1:19" hidden="1" x14ac:dyDescent="0.2">
      <c r="A338" s="9" t="s">
        <v>356</v>
      </c>
      <c r="B338" s="3">
        <v>6738.99978773783</v>
      </c>
      <c r="C338" s="4">
        <v>561.58331564481898</v>
      </c>
      <c r="D338" s="5">
        <v>0</v>
      </c>
      <c r="E338" s="5">
        <v>0</v>
      </c>
      <c r="F338" s="5">
        <v>0</v>
      </c>
      <c r="G338" s="5">
        <v>1512.96</v>
      </c>
      <c r="H338" s="5">
        <v>0</v>
      </c>
      <c r="I338" s="5">
        <v>0</v>
      </c>
      <c r="J338" s="5">
        <v>1560.2470000000001</v>
      </c>
      <c r="K338" s="5">
        <v>0</v>
      </c>
      <c r="L338" s="5">
        <v>0</v>
      </c>
      <c r="M338" s="5">
        <v>1779.999</v>
      </c>
      <c r="N338" s="5">
        <v>0</v>
      </c>
      <c r="O338" s="5">
        <v>1839.4549999999999</v>
      </c>
      <c r="P338" s="5">
        <v>6738.99978773783</v>
      </c>
      <c r="Q338" s="6">
        <v>6692.6610000000001</v>
      </c>
      <c r="R338" s="5">
        <v>-46.338787737832</v>
      </c>
      <c r="S338" s="7">
        <v>0.99312378851500005</v>
      </c>
    </row>
    <row r="339" spans="1:19" hidden="1" x14ac:dyDescent="0.2">
      <c r="A339" s="10" t="s">
        <v>357</v>
      </c>
      <c r="B339" s="11">
        <v>6738.99978773783</v>
      </c>
      <c r="C339" s="12">
        <v>561.58331564481898</v>
      </c>
      <c r="D339" s="13">
        <v>0</v>
      </c>
      <c r="E339" s="13">
        <v>0</v>
      </c>
      <c r="F339" s="13">
        <v>0</v>
      </c>
      <c r="G339" s="13">
        <v>1512.96</v>
      </c>
      <c r="H339" s="13">
        <v>0</v>
      </c>
      <c r="I339" s="13">
        <v>0</v>
      </c>
      <c r="J339" s="13">
        <v>1560.2470000000001</v>
      </c>
      <c r="K339" s="13">
        <v>0</v>
      </c>
      <c r="L339" s="13">
        <v>0</v>
      </c>
      <c r="M339" s="13">
        <v>1779.999</v>
      </c>
      <c r="N339" s="13">
        <v>0</v>
      </c>
      <c r="O339" s="13">
        <v>1839.4549999999999</v>
      </c>
      <c r="P339" s="13">
        <v>6738.99978773783</v>
      </c>
      <c r="Q339" s="14">
        <v>6692.6610000000001</v>
      </c>
      <c r="R339" s="13">
        <v>-46.338787737832</v>
      </c>
      <c r="S339" s="18">
        <v>0.99312378851500005</v>
      </c>
    </row>
    <row r="340" spans="1:19" hidden="1" x14ac:dyDescent="0.2">
      <c r="A340" s="16" t="s">
        <v>358</v>
      </c>
      <c r="B340" s="3">
        <v>6738.99978773783</v>
      </c>
      <c r="C340" s="4">
        <v>561.58331564481898</v>
      </c>
      <c r="D340" s="5">
        <v>0</v>
      </c>
      <c r="E340" s="5">
        <v>0</v>
      </c>
      <c r="F340" s="5">
        <v>0</v>
      </c>
      <c r="G340" s="5">
        <v>1512.96</v>
      </c>
      <c r="H340" s="5">
        <v>0</v>
      </c>
      <c r="I340" s="5">
        <v>0</v>
      </c>
      <c r="J340" s="5">
        <v>1560.2470000000001</v>
      </c>
      <c r="K340" s="5">
        <v>0</v>
      </c>
      <c r="L340" s="5">
        <v>0</v>
      </c>
      <c r="M340" s="5">
        <v>1779.999</v>
      </c>
      <c r="N340" s="5">
        <v>0</v>
      </c>
      <c r="O340" s="5">
        <v>1839.4549999999999</v>
      </c>
      <c r="P340" s="5">
        <v>6738.99978773783</v>
      </c>
      <c r="Q340" s="6">
        <v>6692.6610000000001</v>
      </c>
      <c r="R340" s="5">
        <v>-46.338787737832</v>
      </c>
      <c r="S340" s="7">
        <v>0.99312378851500005</v>
      </c>
    </row>
    <row r="341" spans="1:19" hidden="1" x14ac:dyDescent="0.2">
      <c r="A341" s="9" t="s">
        <v>359</v>
      </c>
      <c r="B341" s="3">
        <v>16045.7928667296</v>
      </c>
      <c r="C341" s="4">
        <v>1337.1494055608</v>
      </c>
      <c r="D341" s="5">
        <v>1199.30926</v>
      </c>
      <c r="E341" s="5">
        <v>1174.8898099999999</v>
      </c>
      <c r="F341" s="5">
        <v>1208.00612</v>
      </c>
      <c r="G341" s="5">
        <v>1206.2966300000001</v>
      </c>
      <c r="H341" s="5">
        <v>1258.81854</v>
      </c>
      <c r="I341" s="5">
        <v>1224.9786799999999</v>
      </c>
      <c r="J341" s="5">
        <v>1716.9611199999999</v>
      </c>
      <c r="K341" s="5">
        <v>1246.6477400000001</v>
      </c>
      <c r="L341" s="5">
        <v>1241.4682299999999</v>
      </c>
      <c r="M341" s="5">
        <v>1251.03484</v>
      </c>
      <c r="N341" s="5">
        <v>1708.6700499999999</v>
      </c>
      <c r="O341" s="5">
        <v>1394.2150300000001</v>
      </c>
      <c r="P341" s="5">
        <v>16045.7928667296</v>
      </c>
      <c r="Q341" s="6">
        <v>15831.296050000001</v>
      </c>
      <c r="R341" s="5">
        <v>-214.496816729556</v>
      </c>
      <c r="S341" s="7">
        <v>0.98663220829800002</v>
      </c>
    </row>
    <row r="342" spans="1:19" hidden="1" x14ac:dyDescent="0.2">
      <c r="A342" s="10" t="s">
        <v>360</v>
      </c>
      <c r="B342" s="11">
        <v>0</v>
      </c>
      <c r="C342" s="12">
        <v>0</v>
      </c>
      <c r="D342" s="13">
        <v>0</v>
      </c>
      <c r="E342" s="13">
        <v>0</v>
      </c>
      <c r="F342" s="13">
        <v>-3.2491699999999999</v>
      </c>
      <c r="G342" s="13">
        <v>0</v>
      </c>
      <c r="H342" s="13">
        <v>0</v>
      </c>
      <c r="I342" s="13">
        <v>-3.04358</v>
      </c>
      <c r="J342" s="13">
        <v>0</v>
      </c>
      <c r="K342" s="13">
        <v>0</v>
      </c>
      <c r="L342" s="13">
        <v>-3.2616299999999998</v>
      </c>
      <c r="M342" s="13">
        <v>0</v>
      </c>
      <c r="N342" s="13">
        <v>0</v>
      </c>
      <c r="O342" s="13">
        <v>-4.1578099999999996</v>
      </c>
      <c r="P342" s="13">
        <v>0</v>
      </c>
      <c r="Q342" s="14">
        <v>-13.71219</v>
      </c>
      <c r="R342" s="13">
        <v>-13.71219</v>
      </c>
      <c r="S342" s="15" t="s">
        <v>25</v>
      </c>
    </row>
    <row r="343" spans="1:19" hidden="1" x14ac:dyDescent="0.2">
      <c r="A343" s="16" t="s">
        <v>361</v>
      </c>
      <c r="B343" s="3">
        <v>0</v>
      </c>
      <c r="C343" s="4">
        <v>0</v>
      </c>
      <c r="D343" s="5">
        <v>0</v>
      </c>
      <c r="E343" s="5">
        <v>0</v>
      </c>
      <c r="F343" s="5">
        <v>-3.2491699999999999</v>
      </c>
      <c r="G343" s="5">
        <v>0</v>
      </c>
      <c r="H343" s="5">
        <v>0</v>
      </c>
      <c r="I343" s="5">
        <v>-3.04358</v>
      </c>
      <c r="J343" s="5">
        <v>0</v>
      </c>
      <c r="K343" s="5">
        <v>0</v>
      </c>
      <c r="L343" s="5">
        <v>-3.2616299999999998</v>
      </c>
      <c r="M343" s="5">
        <v>0</v>
      </c>
      <c r="N343" s="5">
        <v>0</v>
      </c>
      <c r="O343" s="5">
        <v>-4.1578099999999996</v>
      </c>
      <c r="P343" s="5">
        <v>0</v>
      </c>
      <c r="Q343" s="6">
        <v>-13.71219</v>
      </c>
      <c r="R343" s="5">
        <v>-13.71219</v>
      </c>
      <c r="S343" s="17" t="s">
        <v>25</v>
      </c>
    </row>
    <row r="344" spans="1:19" hidden="1" x14ac:dyDescent="0.2">
      <c r="A344" s="10" t="s">
        <v>362</v>
      </c>
      <c r="B344" s="11">
        <v>16045.7928667296</v>
      </c>
      <c r="C344" s="12">
        <v>1337.1494055608</v>
      </c>
      <c r="D344" s="13">
        <v>1199.30926</v>
      </c>
      <c r="E344" s="13">
        <v>1174.8898099999999</v>
      </c>
      <c r="F344" s="13">
        <v>1208.00612</v>
      </c>
      <c r="G344" s="13">
        <v>1206.2966300000001</v>
      </c>
      <c r="H344" s="13">
        <v>1258.81854</v>
      </c>
      <c r="I344" s="13">
        <v>1224.9786799999999</v>
      </c>
      <c r="J344" s="13">
        <v>1716.9611199999999</v>
      </c>
      <c r="K344" s="13">
        <v>1246.6477400000001</v>
      </c>
      <c r="L344" s="13">
        <v>1241.4682299999999</v>
      </c>
      <c r="M344" s="13">
        <v>1251.03484</v>
      </c>
      <c r="N344" s="13">
        <v>1708.6700499999999</v>
      </c>
      <c r="O344" s="13">
        <v>1394.2150300000001</v>
      </c>
      <c r="P344" s="13">
        <v>16045.7928667296</v>
      </c>
      <c r="Q344" s="14">
        <v>15831.296050000001</v>
      </c>
      <c r="R344" s="13">
        <v>-214.496816729556</v>
      </c>
      <c r="S344" s="18">
        <v>0.98663220829800002</v>
      </c>
    </row>
    <row r="345" spans="1:19" hidden="1" x14ac:dyDescent="0.2">
      <c r="A345" s="16" t="s">
        <v>363</v>
      </c>
      <c r="B345" s="3">
        <v>16045.7928667296</v>
      </c>
      <c r="C345" s="4">
        <v>1337.1494055608</v>
      </c>
      <c r="D345" s="5">
        <v>1199.30926</v>
      </c>
      <c r="E345" s="5">
        <v>1174.8898099999999</v>
      </c>
      <c r="F345" s="5">
        <v>1208.00612</v>
      </c>
      <c r="G345" s="5">
        <v>1206.2966300000001</v>
      </c>
      <c r="H345" s="5">
        <v>1258.81854</v>
      </c>
      <c r="I345" s="5">
        <v>1224.9786799999999</v>
      </c>
      <c r="J345" s="5">
        <v>1716.9611199999999</v>
      </c>
      <c r="K345" s="5">
        <v>1246.6477400000001</v>
      </c>
      <c r="L345" s="5">
        <v>1241.4682299999999</v>
      </c>
      <c r="M345" s="5">
        <v>1251.03484</v>
      </c>
      <c r="N345" s="5">
        <v>1708.6700499999999</v>
      </c>
      <c r="O345" s="5">
        <v>1394.2150300000001</v>
      </c>
      <c r="P345" s="5">
        <v>16045.7928667296</v>
      </c>
      <c r="Q345" s="6">
        <v>15831.296050000001</v>
      </c>
      <c r="R345" s="5">
        <v>-214.496816729556</v>
      </c>
      <c r="S345" s="7">
        <v>0.98663220829800002</v>
      </c>
    </row>
    <row r="346" spans="1:19" hidden="1" x14ac:dyDescent="0.2">
      <c r="A346" s="10" t="s">
        <v>364</v>
      </c>
      <c r="B346" s="11">
        <v>0</v>
      </c>
      <c r="C346" s="12">
        <v>0</v>
      </c>
      <c r="D346" s="13">
        <v>0</v>
      </c>
      <c r="E346" s="13">
        <v>0</v>
      </c>
      <c r="F346" s="13">
        <v>3.2491699999999999</v>
      </c>
      <c r="G346" s="13">
        <v>0</v>
      </c>
      <c r="H346" s="13">
        <v>0</v>
      </c>
      <c r="I346" s="13">
        <v>3.04358</v>
      </c>
      <c r="J346" s="13">
        <v>0</v>
      </c>
      <c r="K346" s="13">
        <v>0</v>
      </c>
      <c r="L346" s="13">
        <v>3.2616299999999998</v>
      </c>
      <c r="M346" s="13">
        <v>0</v>
      </c>
      <c r="N346" s="13">
        <v>0</v>
      </c>
      <c r="O346" s="13">
        <v>4.1578099999999996</v>
      </c>
      <c r="P346" s="13">
        <v>0</v>
      </c>
      <c r="Q346" s="14">
        <v>13.71219</v>
      </c>
      <c r="R346" s="13">
        <v>13.71219</v>
      </c>
      <c r="S346" s="15" t="s">
        <v>25</v>
      </c>
    </row>
    <row r="347" spans="1:19" hidden="1" x14ac:dyDescent="0.2">
      <c r="A347" s="16" t="s">
        <v>365</v>
      </c>
      <c r="B347" s="3">
        <v>0</v>
      </c>
      <c r="C347" s="4">
        <v>0</v>
      </c>
      <c r="D347" s="5">
        <v>0</v>
      </c>
      <c r="E347" s="5">
        <v>0</v>
      </c>
      <c r="F347" s="5">
        <v>3.2491699999999999</v>
      </c>
      <c r="G347" s="5">
        <v>0</v>
      </c>
      <c r="H347" s="5">
        <v>0</v>
      </c>
      <c r="I347" s="5">
        <v>3.04358</v>
      </c>
      <c r="J347" s="5">
        <v>0</v>
      </c>
      <c r="K347" s="5">
        <v>0</v>
      </c>
      <c r="L347" s="5">
        <v>3.2616299999999998</v>
      </c>
      <c r="M347" s="5">
        <v>0</v>
      </c>
      <c r="N347" s="5">
        <v>0</v>
      </c>
      <c r="O347" s="5">
        <v>4.1578099999999996</v>
      </c>
      <c r="P347" s="5">
        <v>0</v>
      </c>
      <c r="Q347" s="6">
        <v>13.71219</v>
      </c>
      <c r="R347" s="5">
        <v>13.71219</v>
      </c>
      <c r="S347" s="17" t="s">
        <v>25</v>
      </c>
    </row>
    <row r="348" spans="1:19" hidden="1" x14ac:dyDescent="0.2">
      <c r="A348" s="8" t="s">
        <v>366</v>
      </c>
      <c r="B348" s="3">
        <v>515.55891998152504</v>
      </c>
      <c r="C348" s="4">
        <v>42.963243331793002</v>
      </c>
      <c r="D348" s="5">
        <v>64.745000000000005</v>
      </c>
      <c r="E348" s="5">
        <v>1.75</v>
      </c>
      <c r="F348" s="5">
        <v>33.795999999999999</v>
      </c>
      <c r="G348" s="5">
        <v>-0.93999999999899997</v>
      </c>
      <c r="H348" s="5">
        <v>134.8663</v>
      </c>
      <c r="I348" s="5">
        <v>7.63</v>
      </c>
      <c r="J348" s="5">
        <v>28.140999999999998</v>
      </c>
      <c r="K348" s="5">
        <v>3.77013</v>
      </c>
      <c r="L348" s="5">
        <v>29.924199999999999</v>
      </c>
      <c r="M348" s="5">
        <v>-2.79</v>
      </c>
      <c r="N348" s="5">
        <v>31.725169999999999</v>
      </c>
      <c r="O348" s="5">
        <v>13.319000000000001</v>
      </c>
      <c r="P348" s="5">
        <v>515.55891998152504</v>
      </c>
      <c r="Q348" s="6">
        <v>345.93680000000001</v>
      </c>
      <c r="R348" s="5">
        <v>-169.622119981526</v>
      </c>
      <c r="S348" s="7">
        <v>0.67099372465899998</v>
      </c>
    </row>
    <row r="349" spans="1:19" hidden="1" x14ac:dyDescent="0.2">
      <c r="A349" s="9" t="s">
        <v>367</v>
      </c>
      <c r="B349" s="3">
        <v>130.497560105763</v>
      </c>
      <c r="C349" s="4">
        <v>10.874796675480001</v>
      </c>
      <c r="D349" s="5">
        <v>0</v>
      </c>
      <c r="E349" s="5">
        <v>0</v>
      </c>
      <c r="F349" s="5">
        <v>29.416</v>
      </c>
      <c r="G349" s="5">
        <v>0</v>
      </c>
      <c r="H349" s="5">
        <v>0</v>
      </c>
      <c r="I349" s="5">
        <v>0</v>
      </c>
      <c r="J349" s="5">
        <v>30.710999999999999</v>
      </c>
      <c r="K349" s="5">
        <v>0</v>
      </c>
      <c r="L349" s="5">
        <v>30.824000000000002</v>
      </c>
      <c r="M349" s="5">
        <v>0</v>
      </c>
      <c r="N349" s="5">
        <v>22.335000000000001</v>
      </c>
      <c r="O349" s="5">
        <v>11.648999999999999</v>
      </c>
      <c r="P349" s="5">
        <v>130.497560105763</v>
      </c>
      <c r="Q349" s="6">
        <v>124.935</v>
      </c>
      <c r="R349" s="5">
        <v>-5.5625601057629996</v>
      </c>
      <c r="S349" s="7">
        <v>0.95737422139299999</v>
      </c>
    </row>
    <row r="350" spans="1:19" hidden="1" x14ac:dyDescent="0.2">
      <c r="A350" s="10" t="s">
        <v>368</v>
      </c>
      <c r="B350" s="11">
        <v>130.497560105763</v>
      </c>
      <c r="C350" s="12">
        <v>10.874796675480001</v>
      </c>
      <c r="D350" s="13">
        <v>0</v>
      </c>
      <c r="E350" s="13">
        <v>0</v>
      </c>
      <c r="F350" s="13">
        <v>29.416</v>
      </c>
      <c r="G350" s="13">
        <v>0</v>
      </c>
      <c r="H350" s="13">
        <v>0</v>
      </c>
      <c r="I350" s="13">
        <v>0</v>
      </c>
      <c r="J350" s="13">
        <v>30.710999999999999</v>
      </c>
      <c r="K350" s="13">
        <v>0</v>
      </c>
      <c r="L350" s="13">
        <v>30.824000000000002</v>
      </c>
      <c r="M350" s="13">
        <v>0</v>
      </c>
      <c r="N350" s="13">
        <v>22.335000000000001</v>
      </c>
      <c r="O350" s="13">
        <v>11.648999999999999</v>
      </c>
      <c r="P350" s="13">
        <v>130.497560105763</v>
      </c>
      <c r="Q350" s="14">
        <v>124.935</v>
      </c>
      <c r="R350" s="13">
        <v>-5.5625601057629996</v>
      </c>
      <c r="S350" s="18">
        <v>0.95737422139299999</v>
      </c>
    </row>
    <row r="351" spans="1:19" hidden="1" x14ac:dyDescent="0.2">
      <c r="A351" s="16" t="s">
        <v>369</v>
      </c>
      <c r="B351" s="3">
        <v>130.497560105763</v>
      </c>
      <c r="C351" s="4">
        <v>10.874796675480001</v>
      </c>
      <c r="D351" s="5">
        <v>0</v>
      </c>
      <c r="E351" s="5">
        <v>0</v>
      </c>
      <c r="F351" s="5">
        <v>29.416</v>
      </c>
      <c r="G351" s="5">
        <v>0</v>
      </c>
      <c r="H351" s="5">
        <v>0</v>
      </c>
      <c r="I351" s="5">
        <v>0</v>
      </c>
      <c r="J351" s="5">
        <v>30.710999999999999</v>
      </c>
      <c r="K351" s="5">
        <v>0</v>
      </c>
      <c r="L351" s="5">
        <v>30.824000000000002</v>
      </c>
      <c r="M351" s="5">
        <v>0</v>
      </c>
      <c r="N351" s="5">
        <v>22.335000000000001</v>
      </c>
      <c r="O351" s="5">
        <v>11.648999999999999</v>
      </c>
      <c r="P351" s="5">
        <v>130.497560105763</v>
      </c>
      <c r="Q351" s="6">
        <v>124.935</v>
      </c>
      <c r="R351" s="5">
        <v>-5.5625601057629996</v>
      </c>
      <c r="S351" s="7">
        <v>0.95737422139299999</v>
      </c>
    </row>
    <row r="352" spans="1:19" hidden="1" x14ac:dyDescent="0.2">
      <c r="A352" s="9" t="s">
        <v>370</v>
      </c>
      <c r="B352" s="3">
        <v>159.99999496038799</v>
      </c>
      <c r="C352" s="4">
        <v>13.333332913365</v>
      </c>
      <c r="D352" s="5">
        <v>0</v>
      </c>
      <c r="E352" s="5">
        <v>0</v>
      </c>
      <c r="F352" s="5">
        <v>0</v>
      </c>
      <c r="G352" s="5">
        <v>0</v>
      </c>
      <c r="H352" s="5">
        <v>139.36500000000001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159.99999496038799</v>
      </c>
      <c r="Q352" s="6">
        <v>139.36500000000001</v>
      </c>
      <c r="R352" s="5">
        <v>-20.634994960387001</v>
      </c>
      <c r="S352" s="7">
        <v>0.87103127743499997</v>
      </c>
    </row>
    <row r="353" spans="1:19" hidden="1" x14ac:dyDescent="0.2">
      <c r="A353" s="10" t="s">
        <v>371</v>
      </c>
      <c r="B353" s="11">
        <v>159.99999496038799</v>
      </c>
      <c r="C353" s="12">
        <v>13.333332913365</v>
      </c>
      <c r="D353" s="13">
        <v>0</v>
      </c>
      <c r="E353" s="13">
        <v>0</v>
      </c>
      <c r="F353" s="13">
        <v>0</v>
      </c>
      <c r="G353" s="13">
        <v>0</v>
      </c>
      <c r="H353" s="13">
        <v>139.36500000000001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159.99999496038799</v>
      </c>
      <c r="Q353" s="14">
        <v>139.36500000000001</v>
      </c>
      <c r="R353" s="13">
        <v>-20.634994960387001</v>
      </c>
      <c r="S353" s="18">
        <v>0.87103127743499997</v>
      </c>
    </row>
    <row r="354" spans="1:19" hidden="1" x14ac:dyDescent="0.2">
      <c r="A354" s="16" t="s">
        <v>372</v>
      </c>
      <c r="B354" s="3">
        <v>159.99999496038799</v>
      </c>
      <c r="C354" s="4">
        <v>13.333332913365</v>
      </c>
      <c r="D354" s="5">
        <v>0</v>
      </c>
      <c r="E354" s="5">
        <v>0</v>
      </c>
      <c r="F354" s="5">
        <v>0</v>
      </c>
      <c r="G354" s="5">
        <v>0</v>
      </c>
      <c r="H354" s="5">
        <v>139.36500000000001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159.99999496038799</v>
      </c>
      <c r="Q354" s="6">
        <v>139.36500000000001</v>
      </c>
      <c r="R354" s="5">
        <v>-20.634994960387001</v>
      </c>
      <c r="S354" s="7">
        <v>0.87103127743499997</v>
      </c>
    </row>
    <row r="355" spans="1:19" hidden="1" x14ac:dyDescent="0.2">
      <c r="A355" s="9" t="s">
        <v>373</v>
      </c>
      <c r="B355" s="3">
        <v>225.06136491537401</v>
      </c>
      <c r="C355" s="4">
        <v>18.755113742947</v>
      </c>
      <c r="D355" s="5">
        <v>64.745000000000005</v>
      </c>
      <c r="E355" s="5">
        <v>1.75</v>
      </c>
      <c r="F355" s="5">
        <v>4.38</v>
      </c>
      <c r="G355" s="5">
        <v>-0.93999999999899997</v>
      </c>
      <c r="H355" s="5">
        <v>-4.4987000000000004</v>
      </c>
      <c r="I355" s="5">
        <v>7.63</v>
      </c>
      <c r="J355" s="5">
        <v>-2.57</v>
      </c>
      <c r="K355" s="5">
        <v>3.77013</v>
      </c>
      <c r="L355" s="5">
        <v>-0.89979999999899996</v>
      </c>
      <c r="M355" s="5">
        <v>-2.79</v>
      </c>
      <c r="N355" s="5">
        <v>9.3901699999989994</v>
      </c>
      <c r="O355" s="5">
        <v>1.67</v>
      </c>
      <c r="P355" s="5">
        <v>225.06136491537401</v>
      </c>
      <c r="Q355" s="6">
        <v>81.636799999999994</v>
      </c>
      <c r="R355" s="5">
        <v>-143.42456491537399</v>
      </c>
      <c r="S355" s="7">
        <v>0.36273129344299998</v>
      </c>
    </row>
    <row r="356" spans="1:19" hidden="1" x14ac:dyDescent="0.2">
      <c r="A356" s="10" t="s">
        <v>374</v>
      </c>
      <c r="B356" s="11">
        <v>225.06136491537401</v>
      </c>
      <c r="C356" s="12">
        <v>18.755113742947</v>
      </c>
      <c r="D356" s="13">
        <v>64.745000000000005</v>
      </c>
      <c r="E356" s="13">
        <v>1.75</v>
      </c>
      <c r="F356" s="13">
        <v>4.38</v>
      </c>
      <c r="G356" s="13">
        <v>-0.93999999999899997</v>
      </c>
      <c r="H356" s="13">
        <v>-4.4987000000000004</v>
      </c>
      <c r="I356" s="13">
        <v>7.63</v>
      </c>
      <c r="J356" s="13">
        <v>-2.57</v>
      </c>
      <c r="K356" s="13">
        <v>3.77013</v>
      </c>
      <c r="L356" s="13">
        <v>-0.89979999999899996</v>
      </c>
      <c r="M356" s="13">
        <v>-2.79</v>
      </c>
      <c r="N356" s="13">
        <v>9.3901699999989994</v>
      </c>
      <c r="O356" s="13">
        <v>1.67</v>
      </c>
      <c r="P356" s="13">
        <v>225.06136491537401</v>
      </c>
      <c r="Q356" s="14">
        <v>81.636799999999994</v>
      </c>
      <c r="R356" s="13">
        <v>-143.42456491537399</v>
      </c>
      <c r="S356" s="18">
        <v>0.36273129344299998</v>
      </c>
    </row>
    <row r="357" spans="1:19" hidden="1" x14ac:dyDescent="0.2">
      <c r="A357" s="16" t="s">
        <v>375</v>
      </c>
      <c r="B357" s="3">
        <v>99.999996850241999</v>
      </c>
      <c r="C357" s="4">
        <v>8.3333330708529996</v>
      </c>
      <c r="D357" s="5">
        <v>-5.0999999999999996</v>
      </c>
      <c r="E357" s="5">
        <v>0.9</v>
      </c>
      <c r="F357" s="5">
        <v>-1.5</v>
      </c>
      <c r="G357" s="5">
        <v>-2</v>
      </c>
      <c r="H357" s="5">
        <v>-4.9486999999999997</v>
      </c>
      <c r="I357" s="5">
        <v>-28.6</v>
      </c>
      <c r="J357" s="5">
        <v>-2.6</v>
      </c>
      <c r="K357" s="5">
        <v>3.27013</v>
      </c>
      <c r="L357" s="5">
        <v>-0.599999999999</v>
      </c>
      <c r="M357" s="5">
        <v>-5.2</v>
      </c>
      <c r="N357" s="5">
        <v>-8.6098300000000005</v>
      </c>
      <c r="O357" s="5">
        <v>-2.9</v>
      </c>
      <c r="P357" s="5">
        <v>99.999996850241999</v>
      </c>
      <c r="Q357" s="6">
        <v>-57.888399999999997</v>
      </c>
      <c r="R357" s="5">
        <v>-157.888396850242</v>
      </c>
      <c r="S357" s="7">
        <v>-0.57888401823299995</v>
      </c>
    </row>
    <row r="358" spans="1:19" hidden="1" x14ac:dyDescent="0.2">
      <c r="A358" s="16" t="s">
        <v>376</v>
      </c>
      <c r="B358" s="3">
        <v>49.599998437719997</v>
      </c>
      <c r="C358" s="4">
        <v>4.1333332031429997</v>
      </c>
      <c r="D358" s="5">
        <v>7.2</v>
      </c>
      <c r="E358" s="5">
        <v>0.85</v>
      </c>
      <c r="F358" s="5">
        <v>5.88</v>
      </c>
      <c r="G358" s="5">
        <v>1.06</v>
      </c>
      <c r="H358" s="5">
        <v>0.45</v>
      </c>
      <c r="I358" s="5">
        <v>36.229999999999997</v>
      </c>
      <c r="J358" s="5">
        <v>0.03</v>
      </c>
      <c r="K358" s="5">
        <v>0.5</v>
      </c>
      <c r="L358" s="5">
        <v>-0.3</v>
      </c>
      <c r="M358" s="5">
        <v>2.41</v>
      </c>
      <c r="N358" s="5">
        <v>18</v>
      </c>
      <c r="O358" s="5">
        <v>2.15</v>
      </c>
      <c r="P358" s="5">
        <v>49.599998437719997</v>
      </c>
      <c r="Q358" s="6">
        <v>74.459999999999994</v>
      </c>
      <c r="R358" s="5">
        <v>24.860001562278999</v>
      </c>
      <c r="S358" s="7">
        <v>1.5012097247030001</v>
      </c>
    </row>
    <row r="359" spans="1:19" hidden="1" x14ac:dyDescent="0.2">
      <c r="A359" s="16" t="s">
        <v>377</v>
      </c>
      <c r="B359" s="3">
        <v>44.999998582609003</v>
      </c>
      <c r="C359" s="4">
        <v>3.7499998818839999</v>
      </c>
      <c r="D359" s="5">
        <v>35.645000000000003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2.0000000000000001E-4</v>
      </c>
      <c r="M359" s="5">
        <v>0</v>
      </c>
      <c r="N359" s="5">
        <v>0</v>
      </c>
      <c r="O359" s="5">
        <v>2.42</v>
      </c>
      <c r="P359" s="5">
        <v>44.999998582609003</v>
      </c>
      <c r="Q359" s="6">
        <v>38.065199999999997</v>
      </c>
      <c r="R359" s="5">
        <v>-6.934798582609</v>
      </c>
      <c r="S359" s="7">
        <v>0.84589335997600001</v>
      </c>
    </row>
    <row r="360" spans="1:19" hidden="1" x14ac:dyDescent="0.2">
      <c r="A360" s="16" t="s">
        <v>378</v>
      </c>
      <c r="B360" s="3">
        <v>30.461371044802</v>
      </c>
      <c r="C360" s="4">
        <v>2.5384475870659999</v>
      </c>
      <c r="D360" s="5">
        <v>27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30.461371044802</v>
      </c>
      <c r="Q360" s="6">
        <v>27</v>
      </c>
      <c r="R360" s="5">
        <v>-3.4613710448020001</v>
      </c>
      <c r="S360" s="7">
        <v>0.88636850784800003</v>
      </c>
    </row>
    <row r="361" spans="1:19" hidden="1" x14ac:dyDescent="0.2">
      <c r="A361" s="8" t="s">
        <v>379</v>
      </c>
      <c r="B361" s="3">
        <v>61678.535277854397</v>
      </c>
      <c r="C361" s="4">
        <v>5139.8779398212</v>
      </c>
      <c r="D361" s="5">
        <v>3363.4445899999901</v>
      </c>
      <c r="E361" s="5">
        <v>3998.5064000000102</v>
      </c>
      <c r="F361" s="5">
        <v>6267.9698600000002</v>
      </c>
      <c r="G361" s="5">
        <v>3754.7779100000098</v>
      </c>
      <c r="H361" s="5">
        <v>8963.5000500000006</v>
      </c>
      <c r="I361" s="5">
        <v>3564.4093800000101</v>
      </c>
      <c r="J361" s="5">
        <v>5159.86840999999</v>
      </c>
      <c r="K361" s="5">
        <v>2100.3204700000001</v>
      </c>
      <c r="L361" s="5">
        <v>7670.1417199999996</v>
      </c>
      <c r="M361" s="5">
        <v>6623.0217299999904</v>
      </c>
      <c r="N361" s="5">
        <v>5311.2290599999897</v>
      </c>
      <c r="O361" s="5">
        <v>9629.8098100000097</v>
      </c>
      <c r="P361" s="5">
        <v>61678.535277854397</v>
      </c>
      <c r="Q361" s="6">
        <v>66406.999389999997</v>
      </c>
      <c r="R361" s="5">
        <v>4728.4641121456198</v>
      </c>
      <c r="S361" s="7">
        <v>1.07666304154</v>
      </c>
    </row>
    <row r="362" spans="1:19" hidden="1" x14ac:dyDescent="0.2">
      <c r="A362" s="9" t="s">
        <v>380</v>
      </c>
      <c r="B362" s="3">
        <v>0</v>
      </c>
      <c r="C362" s="4">
        <v>0</v>
      </c>
      <c r="D362" s="5">
        <v>7.1449999999999996</v>
      </c>
      <c r="E362" s="5">
        <v>1.08639</v>
      </c>
      <c r="F362" s="5">
        <v>0</v>
      </c>
      <c r="G362" s="5">
        <v>0</v>
      </c>
      <c r="H362" s="5">
        <v>232.55588</v>
      </c>
      <c r="I362" s="5">
        <v>0</v>
      </c>
      <c r="J362" s="5">
        <v>5.3902700000000001</v>
      </c>
      <c r="K362" s="5">
        <v>0</v>
      </c>
      <c r="L362" s="5">
        <v>0</v>
      </c>
      <c r="M362" s="5">
        <v>-0.51400000000000001</v>
      </c>
      <c r="N362" s="5">
        <v>0</v>
      </c>
      <c r="O362" s="5">
        <v>0</v>
      </c>
      <c r="P362" s="5">
        <v>0</v>
      </c>
      <c r="Q362" s="6">
        <v>245.66354000000001</v>
      </c>
      <c r="R362" s="5">
        <v>245.66354000000001</v>
      </c>
      <c r="S362" s="17" t="s">
        <v>25</v>
      </c>
    </row>
    <row r="363" spans="1:19" hidden="1" x14ac:dyDescent="0.2">
      <c r="A363" s="10" t="s">
        <v>381</v>
      </c>
      <c r="B363" s="11">
        <v>0</v>
      </c>
      <c r="C363" s="12">
        <v>0</v>
      </c>
      <c r="D363" s="13">
        <v>7.1449999999999996</v>
      </c>
      <c r="E363" s="13">
        <v>1.08639</v>
      </c>
      <c r="F363" s="13">
        <v>0</v>
      </c>
      <c r="G363" s="13">
        <v>0</v>
      </c>
      <c r="H363" s="13">
        <v>0.15407999999999999</v>
      </c>
      <c r="I363" s="13">
        <v>0</v>
      </c>
      <c r="J363" s="13">
        <v>5.3902700000000001</v>
      </c>
      <c r="K363" s="13">
        <v>0</v>
      </c>
      <c r="L363" s="13">
        <v>0</v>
      </c>
      <c r="M363" s="13">
        <v>-0.51400000000000001</v>
      </c>
      <c r="N363" s="13">
        <v>0</v>
      </c>
      <c r="O363" s="13">
        <v>0</v>
      </c>
      <c r="P363" s="13">
        <v>0</v>
      </c>
      <c r="Q363" s="14">
        <v>13.26174</v>
      </c>
      <c r="R363" s="13">
        <v>13.26174</v>
      </c>
      <c r="S363" s="15" t="s">
        <v>25</v>
      </c>
    </row>
    <row r="364" spans="1:19" hidden="1" x14ac:dyDescent="0.2">
      <c r="A364" s="16" t="s">
        <v>382</v>
      </c>
      <c r="B364" s="3">
        <v>0</v>
      </c>
      <c r="C364" s="4">
        <v>0</v>
      </c>
      <c r="D364" s="5">
        <v>7.1449999999999996</v>
      </c>
      <c r="E364" s="5">
        <v>1.08639</v>
      </c>
      <c r="F364" s="5">
        <v>0</v>
      </c>
      <c r="G364" s="5">
        <v>0</v>
      </c>
      <c r="H364" s="5">
        <v>0.15407999999999999</v>
      </c>
      <c r="I364" s="5">
        <v>0</v>
      </c>
      <c r="J364" s="5">
        <v>5.3902700000000001</v>
      </c>
      <c r="K364" s="5">
        <v>0</v>
      </c>
      <c r="L364" s="5">
        <v>0</v>
      </c>
      <c r="M364" s="5">
        <v>-0.51400000000000001</v>
      </c>
      <c r="N364" s="5">
        <v>0</v>
      </c>
      <c r="O364" s="5">
        <v>0</v>
      </c>
      <c r="P364" s="5">
        <v>0</v>
      </c>
      <c r="Q364" s="6">
        <v>13.26174</v>
      </c>
      <c r="R364" s="5">
        <v>13.26174</v>
      </c>
      <c r="S364" s="17" t="s">
        <v>25</v>
      </c>
    </row>
    <row r="365" spans="1:19" hidden="1" x14ac:dyDescent="0.2">
      <c r="A365" s="10" t="s">
        <v>383</v>
      </c>
      <c r="B365" s="11">
        <v>0</v>
      </c>
      <c r="C365" s="12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232.40180000000001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>
        <v>0</v>
      </c>
      <c r="Q365" s="14">
        <v>232.40180000000001</v>
      </c>
      <c r="R365" s="13">
        <v>232.40180000000001</v>
      </c>
      <c r="S365" s="15" t="s">
        <v>25</v>
      </c>
    </row>
    <row r="366" spans="1:19" hidden="1" x14ac:dyDescent="0.2">
      <c r="A366" s="16" t="s">
        <v>384</v>
      </c>
      <c r="B366" s="3">
        <v>0</v>
      </c>
      <c r="C366" s="4">
        <v>0</v>
      </c>
      <c r="D366" s="5">
        <v>0</v>
      </c>
      <c r="E366" s="5">
        <v>0</v>
      </c>
      <c r="F366" s="5">
        <v>0</v>
      </c>
      <c r="G366" s="5">
        <v>0</v>
      </c>
      <c r="H366" s="5">
        <v>232.40180000000001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6">
        <v>232.40180000000001</v>
      </c>
      <c r="R366" s="5">
        <v>232.40180000000001</v>
      </c>
      <c r="S366" s="17" t="s">
        <v>25</v>
      </c>
    </row>
    <row r="367" spans="1:19" hidden="1" x14ac:dyDescent="0.2">
      <c r="A367" s="9" t="s">
        <v>385</v>
      </c>
      <c r="B367" s="3">
        <v>0</v>
      </c>
      <c r="C367" s="4">
        <v>0</v>
      </c>
      <c r="D367" s="5">
        <v>0</v>
      </c>
      <c r="E367" s="5">
        <v>0.5</v>
      </c>
      <c r="F367" s="5">
        <v>0</v>
      </c>
      <c r="G367" s="5">
        <v>0</v>
      </c>
      <c r="H367" s="5">
        <v>75</v>
      </c>
      <c r="I367" s="5">
        <v>0</v>
      </c>
      <c r="J367" s="5">
        <v>-500</v>
      </c>
      <c r="K367" s="5">
        <v>0</v>
      </c>
      <c r="L367" s="5">
        <v>0</v>
      </c>
      <c r="M367" s="5">
        <v>0</v>
      </c>
      <c r="N367" s="5">
        <v>1.5</v>
      </c>
      <c r="O367" s="5">
        <v>631.78</v>
      </c>
      <c r="P367" s="5">
        <v>0</v>
      </c>
      <c r="Q367" s="6">
        <v>208.78</v>
      </c>
      <c r="R367" s="5">
        <v>208.78</v>
      </c>
      <c r="S367" s="17" t="s">
        <v>25</v>
      </c>
    </row>
    <row r="368" spans="1:19" hidden="1" x14ac:dyDescent="0.2">
      <c r="A368" s="10" t="s">
        <v>386</v>
      </c>
      <c r="B368" s="11">
        <v>0</v>
      </c>
      <c r="C368" s="12">
        <v>0</v>
      </c>
      <c r="D368" s="13">
        <v>0</v>
      </c>
      <c r="E368" s="13">
        <v>0.5</v>
      </c>
      <c r="F368" s="13">
        <v>0</v>
      </c>
      <c r="G368" s="13">
        <v>0</v>
      </c>
      <c r="H368" s="13">
        <v>75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1.5</v>
      </c>
      <c r="O368" s="13">
        <v>131.78</v>
      </c>
      <c r="P368" s="13">
        <v>0</v>
      </c>
      <c r="Q368" s="14">
        <v>208.78</v>
      </c>
      <c r="R368" s="13">
        <v>208.78</v>
      </c>
      <c r="S368" s="15" t="s">
        <v>25</v>
      </c>
    </row>
    <row r="369" spans="1:19" hidden="1" x14ac:dyDescent="0.2">
      <c r="A369" s="16" t="s">
        <v>387</v>
      </c>
      <c r="B369" s="3">
        <v>0</v>
      </c>
      <c r="C369" s="4">
        <v>0</v>
      </c>
      <c r="D369" s="5">
        <v>0</v>
      </c>
      <c r="E369" s="5">
        <v>0</v>
      </c>
      <c r="F369" s="5">
        <v>0</v>
      </c>
      <c r="G369" s="5">
        <v>0</v>
      </c>
      <c r="H369" s="5">
        <v>-5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6">
        <v>-5</v>
      </c>
      <c r="R369" s="5">
        <v>-5</v>
      </c>
      <c r="S369" s="17" t="s">
        <v>25</v>
      </c>
    </row>
    <row r="370" spans="1:19" hidden="1" x14ac:dyDescent="0.2">
      <c r="A370" s="16" t="s">
        <v>388</v>
      </c>
      <c r="B370" s="3">
        <v>0</v>
      </c>
      <c r="C370" s="4">
        <v>0</v>
      </c>
      <c r="D370" s="5">
        <v>0</v>
      </c>
      <c r="E370" s="5">
        <v>0</v>
      </c>
      <c r="F370" s="5">
        <v>0</v>
      </c>
      <c r="G370" s="5">
        <v>0</v>
      </c>
      <c r="H370" s="5">
        <v>80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6">
        <v>80</v>
      </c>
      <c r="R370" s="5">
        <v>80</v>
      </c>
      <c r="S370" s="17" t="s">
        <v>39</v>
      </c>
    </row>
    <row r="371" spans="1:19" hidden="1" x14ac:dyDescent="0.2">
      <c r="A371" s="16" t="s">
        <v>389</v>
      </c>
      <c r="B371" s="3">
        <v>0</v>
      </c>
      <c r="C371" s="4">
        <v>0</v>
      </c>
      <c r="D371" s="5">
        <v>0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131.78</v>
      </c>
      <c r="P371" s="5">
        <v>0</v>
      </c>
      <c r="Q371" s="6">
        <v>131.78</v>
      </c>
      <c r="R371" s="5">
        <v>131.78</v>
      </c>
      <c r="S371" s="17" t="s">
        <v>39</v>
      </c>
    </row>
    <row r="372" spans="1:19" hidden="1" x14ac:dyDescent="0.2">
      <c r="A372" s="16" t="s">
        <v>390</v>
      </c>
      <c r="B372" s="3">
        <v>0</v>
      </c>
      <c r="C372" s="4">
        <v>0</v>
      </c>
      <c r="D372" s="5">
        <v>0</v>
      </c>
      <c r="E372" s="5">
        <v>0.5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5">
        <v>1.5</v>
      </c>
      <c r="O372" s="5">
        <v>0</v>
      </c>
      <c r="P372" s="5">
        <v>0</v>
      </c>
      <c r="Q372" s="6">
        <v>2</v>
      </c>
      <c r="R372" s="5">
        <v>2</v>
      </c>
      <c r="S372" s="17" t="s">
        <v>39</v>
      </c>
    </row>
    <row r="373" spans="1:19" hidden="1" x14ac:dyDescent="0.2">
      <c r="A373" s="9" t="s">
        <v>391</v>
      </c>
      <c r="B373" s="3">
        <v>49599.998437720402</v>
      </c>
      <c r="C373" s="4">
        <v>4133.3332031433702</v>
      </c>
      <c r="D373" s="5">
        <v>2280.3900899999999</v>
      </c>
      <c r="E373" s="5">
        <v>1904.20183</v>
      </c>
      <c r="F373" s="5">
        <v>4295.2028799999998</v>
      </c>
      <c r="G373" s="5">
        <v>2325.77567</v>
      </c>
      <c r="H373" s="5">
        <v>7971.0006199999998</v>
      </c>
      <c r="I373" s="5">
        <v>1582.7546199999999</v>
      </c>
      <c r="J373" s="5">
        <v>5502.8226400000003</v>
      </c>
      <c r="K373" s="5">
        <v>1107.8720000000001</v>
      </c>
      <c r="L373" s="5">
        <v>7462.6051100000004</v>
      </c>
      <c r="M373" s="5">
        <v>4978.4666299999999</v>
      </c>
      <c r="N373" s="5">
        <v>5610.0952600000001</v>
      </c>
      <c r="O373" s="5">
        <v>5178.2769699999999</v>
      </c>
      <c r="P373" s="5">
        <v>49599.998437720402</v>
      </c>
      <c r="Q373" s="6">
        <v>50199.464319999999</v>
      </c>
      <c r="R373" s="5">
        <v>599.46588227956795</v>
      </c>
      <c r="S373" s="7">
        <v>1.012086006071</v>
      </c>
    </row>
    <row r="374" spans="1:19" hidden="1" x14ac:dyDescent="0.2">
      <c r="A374" s="10" t="s">
        <v>392</v>
      </c>
      <c r="B374" s="11">
        <v>49599.998437720402</v>
      </c>
      <c r="C374" s="12">
        <v>4133.3332031433702</v>
      </c>
      <c r="D374" s="13">
        <v>2280.3900899999999</v>
      </c>
      <c r="E374" s="13">
        <v>1904.20183</v>
      </c>
      <c r="F374" s="13">
        <v>4295.2028799999998</v>
      </c>
      <c r="G374" s="13">
        <v>2325.77567</v>
      </c>
      <c r="H374" s="13">
        <v>7971.0006199999998</v>
      </c>
      <c r="I374" s="13">
        <v>1582.7546199999999</v>
      </c>
      <c r="J374" s="13">
        <v>5502.8226400000003</v>
      </c>
      <c r="K374" s="13">
        <v>1107.8720000000001</v>
      </c>
      <c r="L374" s="13">
        <v>7462.6051100000004</v>
      </c>
      <c r="M374" s="13">
        <v>4978.4666299999999</v>
      </c>
      <c r="N374" s="13">
        <v>5610.0952600000001</v>
      </c>
      <c r="O374" s="13">
        <v>5178.2769699999999</v>
      </c>
      <c r="P374" s="13">
        <v>49599.998437720402</v>
      </c>
      <c r="Q374" s="14">
        <v>50199.464319999999</v>
      </c>
      <c r="R374" s="13">
        <v>599.46588227956795</v>
      </c>
      <c r="S374" s="18">
        <v>1.012086006071</v>
      </c>
    </row>
    <row r="375" spans="1:19" hidden="1" x14ac:dyDescent="0.2">
      <c r="A375" s="16" t="s">
        <v>393</v>
      </c>
      <c r="B375" s="3">
        <v>14499.999543285199</v>
      </c>
      <c r="C375" s="4">
        <v>1208.3332952737701</v>
      </c>
      <c r="D375" s="5">
        <v>1231.875</v>
      </c>
      <c r="E375" s="5">
        <v>1318.1279999999999</v>
      </c>
      <c r="F375" s="5">
        <v>945.28099999999995</v>
      </c>
      <c r="G375" s="5">
        <v>1131.674</v>
      </c>
      <c r="H375" s="5">
        <v>1172.4169999999999</v>
      </c>
      <c r="I375" s="5">
        <v>1114.5999999999999</v>
      </c>
      <c r="J375" s="5">
        <v>1022.323</v>
      </c>
      <c r="K375" s="5">
        <v>1107.8720000000001</v>
      </c>
      <c r="L375" s="5">
        <v>1164.625</v>
      </c>
      <c r="M375" s="5">
        <v>1255.8869999999999</v>
      </c>
      <c r="N375" s="5">
        <v>988.52256999999895</v>
      </c>
      <c r="O375" s="5">
        <v>1267.348</v>
      </c>
      <c r="P375" s="5">
        <v>14499.999543285199</v>
      </c>
      <c r="Q375" s="6">
        <v>13720.55257</v>
      </c>
      <c r="R375" s="5">
        <v>-779.44697328520897</v>
      </c>
      <c r="S375" s="7">
        <v>0.94624503463200005</v>
      </c>
    </row>
    <row r="376" spans="1:19" hidden="1" x14ac:dyDescent="0.2">
      <c r="A376" s="16" t="s">
        <v>394</v>
      </c>
      <c r="B376" s="3">
        <v>34999.998897584999</v>
      </c>
      <c r="C376" s="4">
        <v>2916.6665747987499</v>
      </c>
      <c r="D376" s="5">
        <v>984.82808999999997</v>
      </c>
      <c r="E376" s="5">
        <v>586.07383000000095</v>
      </c>
      <c r="F376" s="5">
        <v>3335.3166799999999</v>
      </c>
      <c r="G376" s="5">
        <v>1169.0216700000001</v>
      </c>
      <c r="H376" s="5">
        <v>6798.5836200000003</v>
      </c>
      <c r="I376" s="5">
        <v>464.30462</v>
      </c>
      <c r="J376" s="5">
        <v>4480.49964</v>
      </c>
      <c r="K376" s="5">
        <v>0</v>
      </c>
      <c r="L376" s="5">
        <v>6228.4626099999996</v>
      </c>
      <c r="M376" s="5">
        <v>3722.5796300000002</v>
      </c>
      <c r="N376" s="5">
        <v>4621.57269</v>
      </c>
      <c r="O376" s="5">
        <v>3910.9289699999999</v>
      </c>
      <c r="P376" s="5">
        <v>34999.998897584999</v>
      </c>
      <c r="Q376" s="6">
        <v>36302.172050000001</v>
      </c>
      <c r="R376" s="5">
        <v>1302.17315241502</v>
      </c>
      <c r="S376" s="7">
        <v>1.0372049483829999</v>
      </c>
    </row>
    <row r="377" spans="1:19" hidden="1" x14ac:dyDescent="0.2">
      <c r="A377" s="16" t="s">
        <v>395</v>
      </c>
      <c r="B377" s="3">
        <v>99.999996850241999</v>
      </c>
      <c r="C377" s="4">
        <v>8.3333330708529996</v>
      </c>
      <c r="D377" s="5">
        <v>63.686999999999998</v>
      </c>
      <c r="E377" s="5">
        <v>0</v>
      </c>
      <c r="F377" s="5">
        <v>14.6052</v>
      </c>
      <c r="G377" s="5">
        <v>25.08</v>
      </c>
      <c r="H377" s="5">
        <v>0</v>
      </c>
      <c r="I377" s="5">
        <v>3.85</v>
      </c>
      <c r="J377" s="5">
        <v>0</v>
      </c>
      <c r="K377" s="5">
        <v>0</v>
      </c>
      <c r="L377" s="5">
        <v>69.517499999999998</v>
      </c>
      <c r="M377" s="5">
        <v>0</v>
      </c>
      <c r="N377" s="5">
        <v>0</v>
      </c>
      <c r="O377" s="5">
        <v>0</v>
      </c>
      <c r="P377" s="5">
        <v>99.999996850241999</v>
      </c>
      <c r="Q377" s="6">
        <v>176.7397</v>
      </c>
      <c r="R377" s="5">
        <v>76.739703149757005</v>
      </c>
      <c r="S377" s="7">
        <v>1.7673970556680001</v>
      </c>
    </row>
    <row r="378" spans="1:19" hidden="1" x14ac:dyDescent="0.2">
      <c r="A378" s="9" t="s">
        <v>396</v>
      </c>
      <c r="B378" s="3">
        <v>0</v>
      </c>
      <c r="C378" s="4">
        <v>0</v>
      </c>
      <c r="D378" s="5">
        <v>0</v>
      </c>
      <c r="E378" s="5">
        <v>0</v>
      </c>
      <c r="F378" s="5">
        <v>0</v>
      </c>
      <c r="G378" s="5">
        <v>10</v>
      </c>
      <c r="H378" s="5">
        <v>0.31</v>
      </c>
      <c r="I378" s="5">
        <v>0</v>
      </c>
      <c r="J378" s="5">
        <v>74.22</v>
      </c>
      <c r="K378" s="5">
        <v>30.954999999999998</v>
      </c>
      <c r="L378" s="5">
        <v>3.19</v>
      </c>
      <c r="M378" s="5">
        <v>0</v>
      </c>
      <c r="N378" s="5">
        <v>0</v>
      </c>
      <c r="O378" s="5">
        <v>0</v>
      </c>
      <c r="P378" s="5">
        <v>0</v>
      </c>
      <c r="Q378" s="6">
        <v>118.675</v>
      </c>
      <c r="R378" s="5">
        <v>118.675</v>
      </c>
      <c r="S378" s="17" t="s">
        <v>25</v>
      </c>
    </row>
    <row r="379" spans="1:19" hidden="1" x14ac:dyDescent="0.2">
      <c r="A379" s="20" t="s">
        <v>397</v>
      </c>
      <c r="B379" s="3">
        <v>0</v>
      </c>
      <c r="C379" s="4">
        <v>0</v>
      </c>
      <c r="D379" s="5">
        <v>0</v>
      </c>
      <c r="E379" s="5">
        <v>0</v>
      </c>
      <c r="F379" s="5">
        <v>0</v>
      </c>
      <c r="G379" s="5">
        <v>10</v>
      </c>
      <c r="H379" s="5">
        <v>0.31</v>
      </c>
      <c r="I379" s="5">
        <v>0</v>
      </c>
      <c r="J379" s="5">
        <v>74.22</v>
      </c>
      <c r="K379" s="5">
        <v>0</v>
      </c>
      <c r="L379" s="5">
        <v>3.19</v>
      </c>
      <c r="M379" s="5">
        <v>0</v>
      </c>
      <c r="N379" s="5">
        <v>0</v>
      </c>
      <c r="O379" s="5">
        <v>0</v>
      </c>
      <c r="P379" s="5">
        <v>0</v>
      </c>
      <c r="Q379" s="6">
        <v>87.72</v>
      </c>
      <c r="R379" s="5">
        <v>87.72</v>
      </c>
      <c r="S379" s="17" t="s">
        <v>39</v>
      </c>
    </row>
    <row r="380" spans="1:19" hidden="1" x14ac:dyDescent="0.2">
      <c r="A380" s="16" t="s">
        <v>398</v>
      </c>
      <c r="B380" s="3">
        <v>0</v>
      </c>
      <c r="C380" s="4">
        <v>0</v>
      </c>
      <c r="D380" s="5">
        <v>0</v>
      </c>
      <c r="E380" s="5">
        <v>0</v>
      </c>
      <c r="F380" s="5">
        <v>0</v>
      </c>
      <c r="G380" s="5">
        <v>10</v>
      </c>
      <c r="H380" s="5">
        <v>0.31</v>
      </c>
      <c r="I380" s="5">
        <v>0</v>
      </c>
      <c r="J380" s="5">
        <v>74.22</v>
      </c>
      <c r="K380" s="5">
        <v>0</v>
      </c>
      <c r="L380" s="5">
        <v>3.19</v>
      </c>
      <c r="M380" s="5">
        <v>0</v>
      </c>
      <c r="N380" s="5">
        <v>0</v>
      </c>
      <c r="O380" s="5">
        <v>0</v>
      </c>
      <c r="P380" s="5">
        <v>0</v>
      </c>
      <c r="Q380" s="6">
        <v>87.72</v>
      </c>
      <c r="R380" s="5">
        <v>87.72</v>
      </c>
      <c r="S380" s="17" t="s">
        <v>39</v>
      </c>
    </row>
    <row r="381" spans="1:19" hidden="1" x14ac:dyDescent="0.2">
      <c r="A381" s="20" t="s">
        <v>399</v>
      </c>
      <c r="B381" s="3">
        <v>0</v>
      </c>
      <c r="C381" s="4">
        <v>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30.954999999999998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6">
        <v>30.954999999999998</v>
      </c>
      <c r="R381" s="5">
        <v>30.954999999999998</v>
      </c>
      <c r="S381" s="17" t="s">
        <v>25</v>
      </c>
    </row>
    <row r="382" spans="1:19" hidden="1" x14ac:dyDescent="0.2">
      <c r="A382" s="16" t="s">
        <v>400</v>
      </c>
      <c r="B382" s="3">
        <v>0</v>
      </c>
      <c r="C382" s="4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30.954999999999998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6">
        <v>30.954999999999998</v>
      </c>
      <c r="R382" s="5">
        <v>30.954999999999998</v>
      </c>
      <c r="S382" s="17" t="s">
        <v>25</v>
      </c>
    </row>
    <row r="383" spans="1:19" hidden="1" x14ac:dyDescent="0.2">
      <c r="A383" s="9" t="s">
        <v>401</v>
      </c>
      <c r="B383" s="3">
        <v>12078.5368401339</v>
      </c>
      <c r="C383" s="4">
        <v>1006.54473667783</v>
      </c>
      <c r="D383" s="5">
        <v>1075.9095</v>
      </c>
      <c r="E383" s="5">
        <v>2092.7181800000099</v>
      </c>
      <c r="F383" s="5">
        <v>1972.7669800000001</v>
      </c>
      <c r="G383" s="5">
        <v>1419.00224000001</v>
      </c>
      <c r="H383" s="5">
        <v>684.63355000000297</v>
      </c>
      <c r="I383" s="5">
        <v>1981.6547599999999</v>
      </c>
      <c r="J383" s="5">
        <v>77.435499999990995</v>
      </c>
      <c r="K383" s="5">
        <v>961.49347000000205</v>
      </c>
      <c r="L383" s="5">
        <v>204.34661000000099</v>
      </c>
      <c r="M383" s="5">
        <v>1645.0690999999999</v>
      </c>
      <c r="N383" s="5">
        <v>-300.36620000000499</v>
      </c>
      <c r="O383" s="5">
        <v>3819.7528400000101</v>
      </c>
      <c r="P383" s="5">
        <v>12078.5368401339</v>
      </c>
      <c r="Q383" s="6">
        <v>15634.41653</v>
      </c>
      <c r="R383" s="5">
        <v>3555.8796898660698</v>
      </c>
      <c r="S383" s="7">
        <v>1.2943965595269999</v>
      </c>
    </row>
    <row r="384" spans="1:19" hidden="1" x14ac:dyDescent="0.2">
      <c r="A384" s="10" t="s">
        <v>402</v>
      </c>
      <c r="B384" s="11">
        <v>0</v>
      </c>
      <c r="C384" s="12">
        <v>0</v>
      </c>
      <c r="D384" s="13">
        <v>0</v>
      </c>
      <c r="E384" s="13">
        <v>0</v>
      </c>
      <c r="F384" s="13">
        <v>-0.64071999999999996</v>
      </c>
      <c r="G384" s="13">
        <v>0</v>
      </c>
      <c r="H384" s="13">
        <v>0</v>
      </c>
      <c r="I384" s="13">
        <v>-0.36637999999999998</v>
      </c>
      <c r="J384" s="13">
        <v>0</v>
      </c>
      <c r="K384" s="13">
        <v>0</v>
      </c>
      <c r="L384" s="13">
        <v>-0.40428999999999998</v>
      </c>
      <c r="M384" s="13">
        <v>0</v>
      </c>
      <c r="N384" s="13">
        <v>0</v>
      </c>
      <c r="O384" s="13">
        <v>-2.15171</v>
      </c>
      <c r="P384" s="13">
        <v>0</v>
      </c>
      <c r="Q384" s="14">
        <v>-3.5630999999999999</v>
      </c>
      <c r="R384" s="13">
        <v>-3.5630999999999999</v>
      </c>
      <c r="S384" s="15" t="s">
        <v>25</v>
      </c>
    </row>
    <row r="385" spans="1:19" hidden="1" x14ac:dyDescent="0.2">
      <c r="A385" s="16" t="s">
        <v>403</v>
      </c>
      <c r="B385" s="3">
        <v>0</v>
      </c>
      <c r="C385" s="4">
        <v>0</v>
      </c>
      <c r="D385" s="5">
        <v>0</v>
      </c>
      <c r="E385" s="5">
        <v>0</v>
      </c>
      <c r="F385" s="5">
        <v>-0.64071999999999996</v>
      </c>
      <c r="G385" s="5">
        <v>0</v>
      </c>
      <c r="H385" s="5">
        <v>0</v>
      </c>
      <c r="I385" s="5">
        <v>-0.36637999999999998</v>
      </c>
      <c r="J385" s="5">
        <v>0</v>
      </c>
      <c r="K385" s="5">
        <v>0</v>
      </c>
      <c r="L385" s="5">
        <v>-0.40428999999999998</v>
      </c>
      <c r="M385" s="5">
        <v>0</v>
      </c>
      <c r="N385" s="5">
        <v>0</v>
      </c>
      <c r="O385" s="5">
        <v>-2.15171</v>
      </c>
      <c r="P385" s="5">
        <v>0</v>
      </c>
      <c r="Q385" s="6">
        <v>-3.5630999999999999</v>
      </c>
      <c r="R385" s="5">
        <v>-3.5630999999999999</v>
      </c>
      <c r="S385" s="17" t="s">
        <v>25</v>
      </c>
    </row>
    <row r="386" spans="1:19" hidden="1" x14ac:dyDescent="0.2">
      <c r="A386" s="10" t="s">
        <v>404</v>
      </c>
      <c r="B386" s="11">
        <v>-0.114749996385</v>
      </c>
      <c r="C386" s="12">
        <v>-9.5624996980000002E-3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v>0</v>
      </c>
      <c r="P386" s="13">
        <v>-0.114749996385</v>
      </c>
      <c r="Q386" s="14">
        <v>0</v>
      </c>
      <c r="R386" s="13">
        <v>0.114749996385</v>
      </c>
      <c r="S386" s="18">
        <v>0</v>
      </c>
    </row>
    <row r="387" spans="1:19" hidden="1" x14ac:dyDescent="0.2">
      <c r="A387" s="16" t="s">
        <v>405</v>
      </c>
      <c r="B387" s="3">
        <v>-0.114749996385</v>
      </c>
      <c r="C387" s="4">
        <v>-9.5624996980000002E-3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-0.114749996385</v>
      </c>
      <c r="Q387" s="6">
        <v>0</v>
      </c>
      <c r="R387" s="5">
        <v>0.114749996385</v>
      </c>
      <c r="S387" s="7">
        <v>0</v>
      </c>
    </row>
    <row r="388" spans="1:19" hidden="1" x14ac:dyDescent="0.2">
      <c r="A388" s="10" t="s">
        <v>406</v>
      </c>
      <c r="B388" s="11">
        <v>-3599.9998866087299</v>
      </c>
      <c r="C388" s="12">
        <v>-299.99999055072698</v>
      </c>
      <c r="D388" s="13">
        <v>-626.30550000000005</v>
      </c>
      <c r="E388" s="13">
        <v>1731.9394</v>
      </c>
      <c r="F388" s="13">
        <v>-237.27498</v>
      </c>
      <c r="G388" s="13">
        <v>-222.51248000000001</v>
      </c>
      <c r="H388" s="13">
        <v>-208.46617000000001</v>
      </c>
      <c r="I388" s="13">
        <v>-198.5318</v>
      </c>
      <c r="J388" s="13">
        <v>-162.11064999999999</v>
      </c>
      <c r="K388" s="13">
        <v>-149.95988</v>
      </c>
      <c r="L388" s="13">
        <v>-333.42241000000001</v>
      </c>
      <c r="M388" s="13">
        <v>-186.74</v>
      </c>
      <c r="N388" s="13">
        <v>-239.62299999999999</v>
      </c>
      <c r="O388" s="13">
        <v>95.877250000000004</v>
      </c>
      <c r="P388" s="13">
        <v>-3599.9998866087299</v>
      </c>
      <c r="Q388" s="14">
        <v>-737.13021999999501</v>
      </c>
      <c r="R388" s="13">
        <v>2862.8696666087299</v>
      </c>
      <c r="S388" s="18">
        <v>0.20475840089299999</v>
      </c>
    </row>
    <row r="389" spans="1:19" hidden="1" x14ac:dyDescent="0.2">
      <c r="A389" s="16" t="s">
        <v>407</v>
      </c>
      <c r="B389" s="3">
        <v>-3599.9998866087299</v>
      </c>
      <c r="C389" s="4">
        <v>-299.99999055072698</v>
      </c>
      <c r="D389" s="5">
        <v>-626.30550000000005</v>
      </c>
      <c r="E389" s="5">
        <v>1731.9394</v>
      </c>
      <c r="F389" s="5">
        <v>-237.27498</v>
      </c>
      <c r="G389" s="5">
        <v>-222.51248000000001</v>
      </c>
      <c r="H389" s="5">
        <v>-208.46617000000001</v>
      </c>
      <c r="I389" s="5">
        <v>-198.5318</v>
      </c>
      <c r="J389" s="5">
        <v>-162.11064999999999</v>
      </c>
      <c r="K389" s="5">
        <v>-175.74997999999999</v>
      </c>
      <c r="L389" s="5">
        <v>-333.42241000000001</v>
      </c>
      <c r="M389" s="5">
        <v>-186.74</v>
      </c>
      <c r="N389" s="5">
        <v>-239.62299999999999</v>
      </c>
      <c r="O389" s="5">
        <v>95.941999999999993</v>
      </c>
      <c r="P389" s="5">
        <v>-3599.9998866087299</v>
      </c>
      <c r="Q389" s="6">
        <v>-762.85556999999596</v>
      </c>
      <c r="R389" s="5">
        <v>2837.1443166087302</v>
      </c>
      <c r="S389" s="7">
        <v>0.211904331674</v>
      </c>
    </row>
    <row r="390" spans="1:19" hidden="1" x14ac:dyDescent="0.2">
      <c r="A390" s="16" t="s">
        <v>408</v>
      </c>
      <c r="B390" s="3">
        <v>0</v>
      </c>
      <c r="C390" s="4">
        <v>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25.790099999999999</v>
      </c>
      <c r="L390" s="5">
        <v>0</v>
      </c>
      <c r="M390" s="5">
        <v>0</v>
      </c>
      <c r="N390" s="5">
        <v>0</v>
      </c>
      <c r="O390" s="5">
        <v>-6.4750000000000002E-2</v>
      </c>
      <c r="P390" s="5">
        <v>0</v>
      </c>
      <c r="Q390" s="6">
        <v>25.725349999999999</v>
      </c>
      <c r="R390" s="5">
        <v>25.725349999999999</v>
      </c>
      <c r="S390" s="17" t="s">
        <v>25</v>
      </c>
    </row>
    <row r="391" spans="1:19" hidden="1" x14ac:dyDescent="0.2">
      <c r="A391" s="10" t="s">
        <v>409</v>
      </c>
      <c r="B391" s="11">
        <v>5890.5194193240704</v>
      </c>
      <c r="C391" s="12">
        <v>490.876618277006</v>
      </c>
      <c r="D391" s="13">
        <v>287.08377999999999</v>
      </c>
      <c r="E391" s="13">
        <v>295.99608000000097</v>
      </c>
      <c r="F391" s="13">
        <v>1577.9738600000001</v>
      </c>
      <c r="G391" s="13">
        <v>352.71053000000001</v>
      </c>
      <c r="H391" s="13">
        <v>554.06921999999997</v>
      </c>
      <c r="I391" s="13">
        <v>297.14139</v>
      </c>
      <c r="J391" s="13">
        <v>92.838589999999996</v>
      </c>
      <c r="K391" s="13">
        <v>191.28228999999999</v>
      </c>
      <c r="L391" s="13">
        <v>426.08488</v>
      </c>
      <c r="M391" s="13">
        <v>537.21472000000006</v>
      </c>
      <c r="N391" s="13">
        <v>740.55020000000002</v>
      </c>
      <c r="O391" s="13">
        <v>555.096820000001</v>
      </c>
      <c r="P391" s="13">
        <v>5890.5194193240704</v>
      </c>
      <c r="Q391" s="14">
        <v>5908.0423600000004</v>
      </c>
      <c r="R391" s="13">
        <v>17.522940675929</v>
      </c>
      <c r="S391" s="18">
        <v>1.002974770037</v>
      </c>
    </row>
    <row r="392" spans="1:19" hidden="1" x14ac:dyDescent="0.2">
      <c r="A392" s="16" t="s">
        <v>410</v>
      </c>
      <c r="B392" s="3">
        <v>51.999998362126</v>
      </c>
      <c r="C392" s="4">
        <v>4.3333331968430002</v>
      </c>
      <c r="D392" s="5">
        <v>0</v>
      </c>
      <c r="E392" s="5">
        <v>0</v>
      </c>
      <c r="F392" s="5">
        <v>0</v>
      </c>
      <c r="G392" s="5">
        <v>0</v>
      </c>
      <c r="H392" s="5">
        <v>0</v>
      </c>
      <c r="I392" s="5">
        <v>0.12612000000000001</v>
      </c>
      <c r="J392" s="5">
        <v>0</v>
      </c>
      <c r="K392" s="5">
        <v>0.1</v>
      </c>
      <c r="L392" s="5">
        <v>0</v>
      </c>
      <c r="M392" s="5">
        <v>0</v>
      </c>
      <c r="N392" s="5">
        <v>0</v>
      </c>
      <c r="O392" s="5">
        <v>1.0820000000000001</v>
      </c>
      <c r="P392" s="5">
        <v>51.999998362126</v>
      </c>
      <c r="Q392" s="6">
        <v>1.3081199999999999</v>
      </c>
      <c r="R392" s="5">
        <v>-50.691878362125998</v>
      </c>
      <c r="S392" s="7">
        <v>2.5156154638E-2</v>
      </c>
    </row>
    <row r="393" spans="1:19" hidden="1" x14ac:dyDescent="0.2">
      <c r="A393" s="16" t="s">
        <v>411</v>
      </c>
      <c r="B393" s="3">
        <v>449.51959070238701</v>
      </c>
      <c r="C393" s="4">
        <v>37.459965891864996</v>
      </c>
      <c r="D393" s="5">
        <v>22.071750000000002</v>
      </c>
      <c r="E393" s="5">
        <v>52.693629999999999</v>
      </c>
      <c r="F393" s="5">
        <v>90.213430000000002</v>
      </c>
      <c r="G393" s="5">
        <v>61.103909999999999</v>
      </c>
      <c r="H393" s="5">
        <v>43.808799999999998</v>
      </c>
      <c r="I393" s="5">
        <v>47.654769999999999</v>
      </c>
      <c r="J393" s="5">
        <v>20.8048</v>
      </c>
      <c r="K393" s="5">
        <v>15.2029</v>
      </c>
      <c r="L393" s="5">
        <v>21.1815</v>
      </c>
      <c r="M393" s="5">
        <v>25.331880000000002</v>
      </c>
      <c r="N393" s="5">
        <v>85.490079999998997</v>
      </c>
      <c r="O393" s="5">
        <v>54.101100000000002</v>
      </c>
      <c r="P393" s="5">
        <v>449.51959070238598</v>
      </c>
      <c r="Q393" s="6">
        <v>539.65854999999999</v>
      </c>
      <c r="R393" s="5">
        <v>90.138959297612999</v>
      </c>
      <c r="S393" s="7">
        <v>1.2005228718880001</v>
      </c>
    </row>
    <row r="394" spans="1:19" hidden="1" x14ac:dyDescent="0.2">
      <c r="A394" s="16" t="s">
        <v>412</v>
      </c>
      <c r="B394" s="3">
        <v>0</v>
      </c>
      <c r="C394" s="4">
        <v>0</v>
      </c>
      <c r="D394" s="5">
        <v>3.252E-2</v>
      </c>
      <c r="E394" s="5">
        <v>4.8176100000000002</v>
      </c>
      <c r="F394" s="5">
        <v>8.1976899999999997</v>
      </c>
      <c r="G394" s="5">
        <v>18.497979999999998</v>
      </c>
      <c r="H394" s="5">
        <v>2.9733499999999999</v>
      </c>
      <c r="I394" s="5">
        <v>19.516249999999999</v>
      </c>
      <c r="J394" s="5">
        <v>2.45804</v>
      </c>
      <c r="K394" s="5">
        <v>4.5803099999999999</v>
      </c>
      <c r="L394" s="5">
        <v>17.287890000000001</v>
      </c>
      <c r="M394" s="5">
        <v>56.066830000000003</v>
      </c>
      <c r="N394" s="5">
        <v>22.427240000000001</v>
      </c>
      <c r="O394" s="5">
        <v>13.06584</v>
      </c>
      <c r="P394" s="5">
        <v>0</v>
      </c>
      <c r="Q394" s="6">
        <v>169.92155</v>
      </c>
      <c r="R394" s="5">
        <v>169.92155</v>
      </c>
      <c r="S394" s="17" t="s">
        <v>25</v>
      </c>
    </row>
    <row r="395" spans="1:19" hidden="1" x14ac:dyDescent="0.2">
      <c r="A395" s="16" t="s">
        <v>413</v>
      </c>
      <c r="B395" s="3">
        <v>0</v>
      </c>
      <c r="C395" s="4">
        <v>0</v>
      </c>
      <c r="D395" s="5">
        <v>0</v>
      </c>
      <c r="E395" s="5">
        <v>0</v>
      </c>
      <c r="F395" s="5">
        <v>-1.099</v>
      </c>
      <c r="G395" s="5">
        <v>-1.3619300000000001</v>
      </c>
      <c r="H395" s="5">
        <v>0</v>
      </c>
      <c r="I395" s="5">
        <v>-5.7837300000000003</v>
      </c>
      <c r="J395" s="5">
        <v>-1.2709999999999999</v>
      </c>
      <c r="K395" s="5">
        <v>-0.80500000000000005</v>
      </c>
      <c r="L395" s="5">
        <v>0</v>
      </c>
      <c r="M395" s="5">
        <v>0</v>
      </c>
      <c r="N395" s="5">
        <v>-1.52</v>
      </c>
      <c r="O395" s="5">
        <v>-0.218</v>
      </c>
      <c r="P395" s="5">
        <v>0</v>
      </c>
      <c r="Q395" s="6">
        <v>-12.05866</v>
      </c>
      <c r="R395" s="5">
        <v>-12.05866</v>
      </c>
      <c r="S395" s="17" t="s">
        <v>25</v>
      </c>
    </row>
    <row r="396" spans="1:19" hidden="1" x14ac:dyDescent="0.2">
      <c r="A396" s="16" t="s">
        <v>414</v>
      </c>
      <c r="B396" s="3">
        <v>0</v>
      </c>
      <c r="C396" s="4">
        <v>0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17.503959999999999</v>
      </c>
      <c r="O396" s="5">
        <v>0</v>
      </c>
      <c r="P396" s="5">
        <v>0</v>
      </c>
      <c r="Q396" s="6">
        <v>17.503959999999999</v>
      </c>
      <c r="R396" s="5">
        <v>17.503959999999999</v>
      </c>
      <c r="S396" s="17" t="s">
        <v>25</v>
      </c>
    </row>
    <row r="397" spans="1:19" hidden="1" x14ac:dyDescent="0.2">
      <c r="A397" s="16" t="s">
        <v>415</v>
      </c>
      <c r="B397" s="3">
        <v>88.999997196715</v>
      </c>
      <c r="C397" s="4">
        <v>7.4166664330590004</v>
      </c>
      <c r="D397" s="5">
        <v>7.3929999999999998</v>
      </c>
      <c r="E397" s="5">
        <v>7.3929999999999998</v>
      </c>
      <c r="F397" s="5">
        <v>7.3929999999999998</v>
      </c>
      <c r="G397" s="5">
        <v>-7.5170000000000003</v>
      </c>
      <c r="H397" s="5">
        <v>11.49056</v>
      </c>
      <c r="I397" s="5">
        <v>26.09807</v>
      </c>
      <c r="J397" s="5">
        <v>-15.40963</v>
      </c>
      <c r="K397" s="5">
        <v>7.3929999999999998</v>
      </c>
      <c r="L397" s="5">
        <v>7.3929999999999998</v>
      </c>
      <c r="M397" s="5">
        <v>7.3929999999999998</v>
      </c>
      <c r="N397" s="5">
        <v>7.3929999999989997</v>
      </c>
      <c r="O397" s="5">
        <v>7.3929999999999998</v>
      </c>
      <c r="P397" s="5">
        <v>88.999997196715</v>
      </c>
      <c r="Q397" s="6">
        <v>73.805999999999997</v>
      </c>
      <c r="R397" s="5">
        <v>-15.193997196714999</v>
      </c>
      <c r="S397" s="7">
        <v>0.82928092499600004</v>
      </c>
    </row>
    <row r="398" spans="1:19" hidden="1" x14ac:dyDescent="0.2">
      <c r="A398" s="16" t="s">
        <v>416</v>
      </c>
      <c r="B398" s="3">
        <v>1499.9999527536399</v>
      </c>
      <c r="C398" s="4">
        <v>124.99999606280301</v>
      </c>
      <c r="D398" s="5">
        <v>71.447800000000001</v>
      </c>
      <c r="E398" s="5">
        <v>56.279000000000003</v>
      </c>
      <c r="F398" s="5">
        <v>111.53963</v>
      </c>
      <c r="G398" s="5">
        <v>56.74</v>
      </c>
      <c r="H398" s="5">
        <v>107.005</v>
      </c>
      <c r="I398" s="5">
        <v>35.1</v>
      </c>
      <c r="J398" s="5">
        <v>41.505000000000003</v>
      </c>
      <c r="K398" s="5">
        <v>40.606000000000002</v>
      </c>
      <c r="L398" s="5">
        <v>36.658200000000001</v>
      </c>
      <c r="M398" s="5">
        <v>112.40900000000001</v>
      </c>
      <c r="N398" s="5">
        <v>125.32599999999999</v>
      </c>
      <c r="O398" s="5">
        <v>158.9752</v>
      </c>
      <c r="P398" s="5">
        <v>1499.9999527536399</v>
      </c>
      <c r="Q398" s="6">
        <v>953.59082999999998</v>
      </c>
      <c r="R398" s="5">
        <v>-546.40912275363496</v>
      </c>
      <c r="S398" s="7">
        <v>0.63572724002299996</v>
      </c>
    </row>
    <row r="399" spans="1:19" hidden="1" x14ac:dyDescent="0.2">
      <c r="A399" s="16" t="s">
        <v>417</v>
      </c>
      <c r="B399" s="3">
        <v>1699.9999464541199</v>
      </c>
      <c r="C399" s="4">
        <v>141.66666220451</v>
      </c>
      <c r="D399" s="5">
        <v>143.14699999999999</v>
      </c>
      <c r="E399" s="5">
        <v>63.615000000000002</v>
      </c>
      <c r="F399" s="5">
        <v>141.5385</v>
      </c>
      <c r="G399" s="5">
        <v>105.164</v>
      </c>
      <c r="H399" s="5">
        <v>241.29</v>
      </c>
      <c r="I399" s="5">
        <v>79.863</v>
      </c>
      <c r="J399" s="5">
        <v>7.02</v>
      </c>
      <c r="K399" s="5">
        <v>67.925700000000006</v>
      </c>
      <c r="L399" s="5">
        <v>121.1833</v>
      </c>
      <c r="M399" s="5">
        <v>255.0745</v>
      </c>
      <c r="N399" s="5">
        <v>357.04665999999997</v>
      </c>
      <c r="O399" s="5">
        <v>205.95766</v>
      </c>
      <c r="P399" s="5">
        <v>1699.9999464541199</v>
      </c>
      <c r="Q399" s="6">
        <v>1788.8253199999999</v>
      </c>
      <c r="R399" s="5">
        <v>88.825373545879998</v>
      </c>
      <c r="S399" s="7">
        <v>1.0522502213780001</v>
      </c>
    </row>
    <row r="400" spans="1:19" hidden="1" x14ac:dyDescent="0.2">
      <c r="A400" s="16" t="s">
        <v>418</v>
      </c>
      <c r="B400" s="3">
        <v>799.99997480193895</v>
      </c>
      <c r="C400" s="4">
        <v>66.666664566828004</v>
      </c>
      <c r="D400" s="5">
        <v>37.798000000000002</v>
      </c>
      <c r="E400" s="5">
        <v>103.46181</v>
      </c>
      <c r="F400" s="5">
        <v>85.819000000000003</v>
      </c>
      <c r="G400" s="5">
        <v>100.122</v>
      </c>
      <c r="H400" s="5">
        <v>77.121899999999997</v>
      </c>
      <c r="I400" s="5">
        <v>83.637</v>
      </c>
      <c r="J400" s="5">
        <v>5.774</v>
      </c>
      <c r="K400" s="5">
        <v>31.274000000000001</v>
      </c>
      <c r="L400" s="5">
        <v>12.42539</v>
      </c>
      <c r="M400" s="5">
        <v>48.923000000000002</v>
      </c>
      <c r="N400" s="5">
        <v>111.70905</v>
      </c>
      <c r="O400" s="5">
        <v>47.956000000000003</v>
      </c>
      <c r="P400" s="5">
        <v>799.99997480193895</v>
      </c>
      <c r="Q400" s="6">
        <v>746.02115000000003</v>
      </c>
      <c r="R400" s="5">
        <v>-53.978824801938003</v>
      </c>
      <c r="S400" s="7">
        <v>0.93252646687200003</v>
      </c>
    </row>
    <row r="401" spans="1:19" hidden="1" x14ac:dyDescent="0.2">
      <c r="A401" s="16" t="s">
        <v>419</v>
      </c>
      <c r="B401" s="3">
        <v>799.99997480193804</v>
      </c>
      <c r="C401" s="4">
        <v>66.666664566828004</v>
      </c>
      <c r="D401" s="5">
        <v>0</v>
      </c>
      <c r="E401" s="5">
        <v>0</v>
      </c>
      <c r="F401" s="5">
        <v>0</v>
      </c>
      <c r="G401" s="5">
        <v>0</v>
      </c>
      <c r="H401" s="5">
        <v>67.085999999999999</v>
      </c>
      <c r="I401" s="5">
        <v>0</v>
      </c>
      <c r="J401" s="5">
        <v>0</v>
      </c>
      <c r="K401" s="5">
        <v>0.62721000000000005</v>
      </c>
      <c r="L401" s="5">
        <v>160.82585</v>
      </c>
      <c r="M401" s="5">
        <v>21.780999999999999</v>
      </c>
      <c r="N401" s="5">
        <v>6.75</v>
      </c>
      <c r="O401" s="5">
        <v>55.605249999999998</v>
      </c>
      <c r="P401" s="5">
        <v>799.99997480193804</v>
      </c>
      <c r="Q401" s="6">
        <v>312.67531000000002</v>
      </c>
      <c r="R401" s="5">
        <v>-487.32466480193801</v>
      </c>
      <c r="S401" s="7">
        <v>0.39084414980999999</v>
      </c>
    </row>
    <row r="402" spans="1:19" hidden="1" x14ac:dyDescent="0.2">
      <c r="A402" s="16" t="s">
        <v>420</v>
      </c>
      <c r="B402" s="3">
        <v>0</v>
      </c>
      <c r="C402" s="4">
        <v>0</v>
      </c>
      <c r="D402" s="5">
        <v>5.0817399999999999</v>
      </c>
      <c r="E402" s="5">
        <v>5.6970999999999998</v>
      </c>
      <c r="F402" s="5">
        <v>4.8843100000000002</v>
      </c>
      <c r="G402" s="5">
        <v>5.4544499999999996</v>
      </c>
      <c r="H402" s="5">
        <v>3.2936100000000001</v>
      </c>
      <c r="I402" s="5">
        <v>4.55891</v>
      </c>
      <c r="J402" s="5">
        <v>5.0261500000000003</v>
      </c>
      <c r="K402" s="5">
        <v>4.0155900000000004</v>
      </c>
      <c r="L402" s="5">
        <v>4.0755100000000004</v>
      </c>
      <c r="M402" s="5">
        <v>4.5513199999999996</v>
      </c>
      <c r="N402" s="5">
        <v>4.5593500000000002</v>
      </c>
      <c r="O402" s="5">
        <v>3.3216600000000001</v>
      </c>
      <c r="P402" s="5">
        <v>0</v>
      </c>
      <c r="Q402" s="6">
        <v>54.5197</v>
      </c>
      <c r="R402" s="5">
        <v>54.5197</v>
      </c>
      <c r="S402" s="17" t="s">
        <v>25</v>
      </c>
    </row>
    <row r="403" spans="1:19" hidden="1" x14ac:dyDescent="0.2">
      <c r="A403" s="16" t="s">
        <v>421</v>
      </c>
      <c r="B403" s="3">
        <v>0</v>
      </c>
      <c r="C403" s="4">
        <v>0</v>
      </c>
      <c r="D403" s="5">
        <v>0.11197</v>
      </c>
      <c r="E403" s="5">
        <v>2.0389300000000001</v>
      </c>
      <c r="F403" s="5">
        <v>0.37130000000000002</v>
      </c>
      <c r="G403" s="5">
        <v>2.83304</v>
      </c>
      <c r="H403" s="5">
        <v>0</v>
      </c>
      <c r="I403" s="5">
        <v>0</v>
      </c>
      <c r="J403" s="5">
        <v>26.931229999999999</v>
      </c>
      <c r="K403" s="5">
        <v>20.362580000000001</v>
      </c>
      <c r="L403" s="5">
        <v>45.05424</v>
      </c>
      <c r="M403" s="5">
        <v>5.6841900000000001</v>
      </c>
      <c r="N403" s="5">
        <v>3.8648600000000002</v>
      </c>
      <c r="O403" s="5">
        <v>7.8571099999999996</v>
      </c>
      <c r="P403" s="5">
        <v>0</v>
      </c>
      <c r="Q403" s="6">
        <v>115.10945</v>
      </c>
      <c r="R403" s="5">
        <v>115.10945</v>
      </c>
      <c r="S403" s="17" t="s">
        <v>39</v>
      </c>
    </row>
    <row r="404" spans="1:19" hidden="1" x14ac:dyDescent="0.2">
      <c r="A404" s="16" t="s">
        <v>422</v>
      </c>
      <c r="B404" s="3">
        <v>0</v>
      </c>
      <c r="C404" s="4">
        <v>0</v>
      </c>
      <c r="D404" s="5">
        <v>0</v>
      </c>
      <c r="E404" s="5">
        <v>0</v>
      </c>
      <c r="F404" s="5">
        <v>500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6">
        <v>500</v>
      </c>
      <c r="R404" s="5">
        <v>500</v>
      </c>
      <c r="S404" s="17" t="s">
        <v>39</v>
      </c>
    </row>
    <row r="405" spans="1:19" hidden="1" x14ac:dyDescent="0.2">
      <c r="A405" s="16" t="s">
        <v>423</v>
      </c>
      <c r="B405" s="3">
        <v>499.99998425121203</v>
      </c>
      <c r="C405" s="4">
        <v>41.666665354267003</v>
      </c>
      <c r="D405" s="5">
        <v>0</v>
      </c>
      <c r="E405" s="5">
        <v>0</v>
      </c>
      <c r="F405" s="5">
        <v>629.11599999999999</v>
      </c>
      <c r="G405" s="5">
        <v>11.67408</v>
      </c>
      <c r="H405" s="5">
        <v>0</v>
      </c>
      <c r="I405" s="5">
        <v>6.3710000000000004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499.99998425121203</v>
      </c>
      <c r="Q405" s="6">
        <v>647.16107999999997</v>
      </c>
      <c r="R405" s="5">
        <v>147.161095748788</v>
      </c>
      <c r="S405" s="7">
        <v>1.294322200768</v>
      </c>
    </row>
    <row r="406" spans="1:19" hidden="1" x14ac:dyDescent="0.2">
      <c r="A406" s="10" t="s">
        <v>424</v>
      </c>
      <c r="B406" s="11">
        <v>3154.9999204686201</v>
      </c>
      <c r="C406" s="12">
        <v>262.91666003905198</v>
      </c>
      <c r="D406" s="13">
        <v>630.96900000000005</v>
      </c>
      <c r="E406" s="13">
        <v>140.75399999999999</v>
      </c>
      <c r="F406" s="13">
        <v>0</v>
      </c>
      <c r="G406" s="13">
        <v>630.96900000000005</v>
      </c>
      <c r="H406" s="13">
        <v>164.51400000000001</v>
      </c>
      <c r="I406" s="13">
        <v>0</v>
      </c>
      <c r="J406" s="13">
        <v>791.17200000000003</v>
      </c>
      <c r="K406" s="13">
        <v>0</v>
      </c>
      <c r="L406" s="13">
        <v>0</v>
      </c>
      <c r="M406" s="13">
        <v>789.09500000000003</v>
      </c>
      <c r="N406" s="13">
        <v>2.077</v>
      </c>
      <c r="O406" s="13">
        <v>0</v>
      </c>
      <c r="P406" s="13">
        <v>3154.9999204686201</v>
      </c>
      <c r="Q406" s="14">
        <v>3149.55</v>
      </c>
      <c r="R406" s="13">
        <v>-5.4499204686190001</v>
      </c>
      <c r="S406" s="18">
        <v>0.99827260836499998</v>
      </c>
    </row>
    <row r="407" spans="1:19" hidden="1" x14ac:dyDescent="0.2">
      <c r="A407" s="16" t="s">
        <v>425</v>
      </c>
      <c r="B407" s="3">
        <v>924.99997086474195</v>
      </c>
      <c r="C407" s="4">
        <v>77.083330905395002</v>
      </c>
      <c r="D407" s="5">
        <v>230.96899999999999</v>
      </c>
      <c r="E407" s="5">
        <v>0</v>
      </c>
      <c r="F407" s="5">
        <v>0</v>
      </c>
      <c r="G407" s="5">
        <v>230.96899999999999</v>
      </c>
      <c r="H407" s="5">
        <v>0</v>
      </c>
      <c r="I407" s="5">
        <v>0</v>
      </c>
      <c r="J407" s="5">
        <v>230.96899999999999</v>
      </c>
      <c r="K407" s="5">
        <v>0</v>
      </c>
      <c r="L407" s="5">
        <v>0</v>
      </c>
      <c r="M407" s="5">
        <v>230.96899999999999</v>
      </c>
      <c r="N407" s="5">
        <v>0</v>
      </c>
      <c r="O407" s="5">
        <v>0</v>
      </c>
      <c r="P407" s="5">
        <v>924.99997086474195</v>
      </c>
      <c r="Q407" s="6">
        <v>923.87599999999998</v>
      </c>
      <c r="R407" s="5">
        <v>-1.1239708647419999</v>
      </c>
      <c r="S407" s="7">
        <v>0.99878489632400003</v>
      </c>
    </row>
    <row r="408" spans="1:19" hidden="1" x14ac:dyDescent="0.2">
      <c r="A408" s="16" t="s">
        <v>426</v>
      </c>
      <c r="B408" s="3">
        <v>1599.9999496038799</v>
      </c>
      <c r="C408" s="4">
        <v>133.33332913365601</v>
      </c>
      <c r="D408" s="5">
        <v>400</v>
      </c>
      <c r="E408" s="5">
        <v>0</v>
      </c>
      <c r="F408" s="5">
        <v>0</v>
      </c>
      <c r="G408" s="5">
        <v>400</v>
      </c>
      <c r="H408" s="5">
        <v>0</v>
      </c>
      <c r="I408" s="5">
        <v>0</v>
      </c>
      <c r="J408" s="5">
        <v>400</v>
      </c>
      <c r="K408" s="5">
        <v>0</v>
      </c>
      <c r="L408" s="5">
        <v>0</v>
      </c>
      <c r="M408" s="5">
        <v>400</v>
      </c>
      <c r="N408" s="5">
        <v>0</v>
      </c>
      <c r="O408" s="5">
        <v>0</v>
      </c>
      <c r="P408" s="5">
        <v>1599.9999496038799</v>
      </c>
      <c r="Q408" s="6">
        <v>1600</v>
      </c>
      <c r="R408" s="5">
        <v>5.0396122105666998E-5</v>
      </c>
      <c r="S408" s="7">
        <v>1.0000000314969999</v>
      </c>
    </row>
    <row r="409" spans="1:19" hidden="1" x14ac:dyDescent="0.2">
      <c r="A409" s="16" t="s">
        <v>427</v>
      </c>
      <c r="B409" s="3">
        <v>630</v>
      </c>
      <c r="C409" s="4">
        <v>52.5</v>
      </c>
      <c r="D409" s="5">
        <v>0</v>
      </c>
      <c r="E409" s="5">
        <v>140.75399999999999</v>
      </c>
      <c r="F409" s="5">
        <v>0</v>
      </c>
      <c r="G409" s="5">
        <v>0</v>
      </c>
      <c r="H409" s="5">
        <v>164.51400000000001</v>
      </c>
      <c r="I409" s="5">
        <v>0</v>
      </c>
      <c r="J409" s="5">
        <v>160.203</v>
      </c>
      <c r="K409" s="5">
        <v>0</v>
      </c>
      <c r="L409" s="5">
        <v>0</v>
      </c>
      <c r="M409" s="5">
        <v>158.126</v>
      </c>
      <c r="N409" s="5">
        <v>2.077</v>
      </c>
      <c r="O409" s="5">
        <v>0</v>
      </c>
      <c r="P409" s="5">
        <v>630</v>
      </c>
      <c r="Q409" s="6">
        <v>625.67399999999998</v>
      </c>
      <c r="R409" s="5">
        <v>-4.3259999999990004</v>
      </c>
      <c r="S409" s="7">
        <v>0.99313333333300002</v>
      </c>
    </row>
    <row r="410" spans="1:19" hidden="1" x14ac:dyDescent="0.2">
      <c r="A410" s="10" t="s">
        <v>428</v>
      </c>
      <c r="B410" s="11">
        <v>3287.9998964359702</v>
      </c>
      <c r="C410" s="12">
        <v>273.99999136966397</v>
      </c>
      <c r="D410" s="13">
        <v>0</v>
      </c>
      <c r="E410" s="13">
        <v>5.8</v>
      </c>
      <c r="F410" s="13">
        <v>0</v>
      </c>
      <c r="G410" s="13">
        <v>14.4</v>
      </c>
      <c r="H410" s="13">
        <v>0</v>
      </c>
      <c r="I410" s="13">
        <v>4.4000000000000004</v>
      </c>
      <c r="J410" s="13">
        <v>3.6</v>
      </c>
      <c r="K410" s="13">
        <v>5.6</v>
      </c>
      <c r="L410" s="13">
        <v>7.6</v>
      </c>
      <c r="M410" s="13">
        <v>5</v>
      </c>
      <c r="N410" s="13">
        <v>4</v>
      </c>
      <c r="O410" s="13">
        <v>3269.5662000000002</v>
      </c>
      <c r="P410" s="13">
        <v>3287.9998964359702</v>
      </c>
      <c r="Q410" s="14">
        <v>3319.9661999999998</v>
      </c>
      <c r="R410" s="13">
        <v>31.966303564035002</v>
      </c>
      <c r="S410" s="18">
        <v>1.009722112095</v>
      </c>
    </row>
    <row r="411" spans="1:19" hidden="1" x14ac:dyDescent="0.2">
      <c r="A411" s="16" t="s">
        <v>429</v>
      </c>
      <c r="B411" s="3">
        <v>3287.9998964359702</v>
      </c>
      <c r="C411" s="4">
        <v>273.99999136966397</v>
      </c>
      <c r="D411" s="5">
        <v>0</v>
      </c>
      <c r="E411" s="5">
        <v>5.8</v>
      </c>
      <c r="F411" s="5">
        <v>0</v>
      </c>
      <c r="G411" s="5">
        <v>14.4</v>
      </c>
      <c r="H411" s="5">
        <v>0</v>
      </c>
      <c r="I411" s="5">
        <v>4.4000000000000004</v>
      </c>
      <c r="J411" s="5">
        <v>3.6</v>
      </c>
      <c r="K411" s="5">
        <v>5.6</v>
      </c>
      <c r="L411" s="5">
        <v>7.6</v>
      </c>
      <c r="M411" s="5">
        <v>5</v>
      </c>
      <c r="N411" s="5">
        <v>4</v>
      </c>
      <c r="O411" s="5">
        <v>3269.5662000000002</v>
      </c>
      <c r="P411" s="5">
        <v>3287.9998964359702</v>
      </c>
      <c r="Q411" s="6">
        <v>3319.9661999999998</v>
      </c>
      <c r="R411" s="5">
        <v>31.966303564035002</v>
      </c>
      <c r="S411" s="7">
        <v>1.009722112095</v>
      </c>
    </row>
    <row r="412" spans="1:19" hidden="1" x14ac:dyDescent="0.2">
      <c r="A412" s="10" t="s">
        <v>430</v>
      </c>
      <c r="B412" s="11">
        <v>650.13232539636294</v>
      </c>
      <c r="C412" s="12">
        <v>54.177693783030001</v>
      </c>
      <c r="D412" s="13">
        <v>60.116</v>
      </c>
      <c r="E412" s="13">
        <v>51.95</v>
      </c>
      <c r="F412" s="13">
        <v>71.123999999999995</v>
      </c>
      <c r="G412" s="13">
        <v>40.049999999999997</v>
      </c>
      <c r="H412" s="13">
        <v>38.090000000000003</v>
      </c>
      <c r="I412" s="13">
        <v>66.524000000000001</v>
      </c>
      <c r="J412" s="13">
        <v>62.624000000000002</v>
      </c>
      <c r="K412" s="13">
        <v>46.515999999999998</v>
      </c>
      <c r="L412" s="13">
        <v>84.323999999999998</v>
      </c>
      <c r="M412" s="13">
        <v>84.682000000000002</v>
      </c>
      <c r="N412" s="13">
        <v>56.357999999999997</v>
      </c>
      <c r="O412" s="13">
        <v>39.466000000000001</v>
      </c>
      <c r="P412" s="13">
        <v>650.13232539636294</v>
      </c>
      <c r="Q412" s="14">
        <v>701.82399999999996</v>
      </c>
      <c r="R412" s="13">
        <v>51.691674603636002</v>
      </c>
      <c r="S412" s="18">
        <v>1.079509466895</v>
      </c>
    </row>
    <row r="413" spans="1:19" hidden="1" x14ac:dyDescent="0.2">
      <c r="A413" s="16" t="s">
        <v>431</v>
      </c>
      <c r="B413" s="3">
        <v>650.13232539636294</v>
      </c>
      <c r="C413" s="4">
        <v>54.177693783030001</v>
      </c>
      <c r="D413" s="5">
        <v>60.116</v>
      </c>
      <c r="E413" s="5">
        <v>51.95</v>
      </c>
      <c r="F413" s="5">
        <v>71.123999999999995</v>
      </c>
      <c r="G413" s="5">
        <v>40.049999999999997</v>
      </c>
      <c r="H413" s="5">
        <v>38.090000000000003</v>
      </c>
      <c r="I413" s="5">
        <v>66.524000000000001</v>
      </c>
      <c r="J413" s="5">
        <v>62.624000000000002</v>
      </c>
      <c r="K413" s="5">
        <v>46.515999999999998</v>
      </c>
      <c r="L413" s="5">
        <v>84.323999999999998</v>
      </c>
      <c r="M413" s="5">
        <v>84.682000000000002</v>
      </c>
      <c r="N413" s="5">
        <v>56.357999999999997</v>
      </c>
      <c r="O413" s="5">
        <v>39.466000000000001</v>
      </c>
      <c r="P413" s="5">
        <v>650.13232539636294</v>
      </c>
      <c r="Q413" s="6">
        <v>701.82399999999996</v>
      </c>
      <c r="R413" s="5">
        <v>51.691674603636002</v>
      </c>
      <c r="S413" s="7">
        <v>1.079509466895</v>
      </c>
    </row>
    <row r="414" spans="1:19" hidden="1" x14ac:dyDescent="0.2">
      <c r="A414" s="10" t="s">
        <v>432</v>
      </c>
      <c r="B414" s="11">
        <v>574.99998188889401</v>
      </c>
      <c r="C414" s="12">
        <v>47.916665157407003</v>
      </c>
      <c r="D414" s="13">
        <v>30.062000000000001</v>
      </c>
      <c r="E414" s="13">
        <v>31.14</v>
      </c>
      <c r="F414" s="13">
        <v>30.600999999999999</v>
      </c>
      <c r="G414" s="13">
        <v>21.640999999999998</v>
      </c>
      <c r="H414" s="13">
        <v>21.640999999999998</v>
      </c>
      <c r="I414" s="13">
        <v>21.640999999999998</v>
      </c>
      <c r="J414" s="13">
        <v>16.474</v>
      </c>
      <c r="K414" s="13">
        <v>26.808</v>
      </c>
      <c r="L414" s="13">
        <v>21.640999999999998</v>
      </c>
      <c r="M414" s="13">
        <v>21.640999999999998</v>
      </c>
      <c r="N414" s="13">
        <v>21.640999999999998</v>
      </c>
      <c r="O414" s="13">
        <v>230.041</v>
      </c>
      <c r="P414" s="13">
        <v>574.99998188889401</v>
      </c>
      <c r="Q414" s="14">
        <v>494.97199999999998</v>
      </c>
      <c r="R414" s="13">
        <v>-80.027981888892995</v>
      </c>
      <c r="S414" s="18">
        <v>0.86082089667799999</v>
      </c>
    </row>
    <row r="415" spans="1:19" hidden="1" x14ac:dyDescent="0.2">
      <c r="A415" s="16" t="s">
        <v>433</v>
      </c>
      <c r="B415" s="3">
        <v>199.99999370048499</v>
      </c>
      <c r="C415" s="4">
        <v>16.666666141707001</v>
      </c>
      <c r="D415" s="5">
        <v>0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5</v>
      </c>
      <c r="P415" s="5">
        <v>199.99999370048499</v>
      </c>
      <c r="Q415" s="6">
        <v>5</v>
      </c>
      <c r="R415" s="5">
        <v>-194.99999370048499</v>
      </c>
      <c r="S415" s="7">
        <v>2.5000000787000001E-2</v>
      </c>
    </row>
    <row r="416" spans="1:19" hidden="1" x14ac:dyDescent="0.2">
      <c r="A416" s="16" t="s">
        <v>434</v>
      </c>
      <c r="B416" s="3">
        <v>374.99998818840902</v>
      </c>
      <c r="C416" s="4">
        <v>31.249999015699998</v>
      </c>
      <c r="D416" s="5">
        <v>30.062000000000001</v>
      </c>
      <c r="E416" s="5">
        <v>31.14</v>
      </c>
      <c r="F416" s="5">
        <v>30.600999999999999</v>
      </c>
      <c r="G416" s="5">
        <v>21.640999999999998</v>
      </c>
      <c r="H416" s="5">
        <v>21.640999999999998</v>
      </c>
      <c r="I416" s="5">
        <v>21.640999999999998</v>
      </c>
      <c r="J416" s="5">
        <v>16.474</v>
      </c>
      <c r="K416" s="5">
        <v>26.808</v>
      </c>
      <c r="L416" s="5">
        <v>21.640999999999998</v>
      </c>
      <c r="M416" s="5">
        <v>21.640999999999998</v>
      </c>
      <c r="N416" s="5">
        <v>21.640999999999998</v>
      </c>
      <c r="O416" s="5">
        <v>225.041</v>
      </c>
      <c r="P416" s="5">
        <v>374.99998818840902</v>
      </c>
      <c r="Q416" s="6">
        <v>489.97199999999998</v>
      </c>
      <c r="R416" s="5">
        <v>114.972011811591</v>
      </c>
      <c r="S416" s="7">
        <v>1.306592041154</v>
      </c>
    </row>
    <row r="417" spans="1:19" hidden="1" x14ac:dyDescent="0.2">
      <c r="A417" s="20" t="s">
        <v>435</v>
      </c>
      <c r="B417" s="3">
        <v>599.99998110145395</v>
      </c>
      <c r="C417" s="4">
        <v>49.999998425120999</v>
      </c>
      <c r="D417" s="5">
        <v>61.277000000000001</v>
      </c>
      <c r="E417" s="5">
        <v>48.343000000000004</v>
      </c>
      <c r="F417" s="5">
        <v>8.6270000000000007</v>
      </c>
      <c r="G417" s="5">
        <v>73.903999999999996</v>
      </c>
      <c r="H417" s="5">
        <v>29.673999999999999</v>
      </c>
      <c r="I417" s="5">
        <v>65.849999999999994</v>
      </c>
      <c r="J417" s="5">
        <v>15.598000000000001</v>
      </c>
      <c r="K417" s="5">
        <v>22.815999999999999</v>
      </c>
      <c r="L417" s="5">
        <v>0</v>
      </c>
      <c r="M417" s="5">
        <v>0</v>
      </c>
      <c r="N417" s="5">
        <v>0</v>
      </c>
      <c r="O417" s="5">
        <v>12.932</v>
      </c>
      <c r="P417" s="5">
        <v>599.99998110145395</v>
      </c>
      <c r="Q417" s="6">
        <v>339.02100000000002</v>
      </c>
      <c r="R417" s="5">
        <v>-260.978981101454</v>
      </c>
      <c r="S417" s="7">
        <v>0.56503501779700005</v>
      </c>
    </row>
    <row r="418" spans="1:19" hidden="1" x14ac:dyDescent="0.2">
      <c r="A418" s="16" t="s">
        <v>436</v>
      </c>
      <c r="B418" s="3">
        <v>599.99998110145395</v>
      </c>
      <c r="C418" s="4">
        <v>49.999998425120999</v>
      </c>
      <c r="D418" s="5">
        <v>61.277000000000001</v>
      </c>
      <c r="E418" s="5">
        <v>48.343000000000004</v>
      </c>
      <c r="F418" s="5">
        <v>8.6270000000000007</v>
      </c>
      <c r="G418" s="5">
        <v>73.903999999999996</v>
      </c>
      <c r="H418" s="5">
        <v>29.673999999999999</v>
      </c>
      <c r="I418" s="5">
        <v>65.849999999999994</v>
      </c>
      <c r="J418" s="5">
        <v>15.598000000000001</v>
      </c>
      <c r="K418" s="5">
        <v>22.815999999999999</v>
      </c>
      <c r="L418" s="5">
        <v>0</v>
      </c>
      <c r="M418" s="5">
        <v>0</v>
      </c>
      <c r="N418" s="5">
        <v>0</v>
      </c>
      <c r="O418" s="5">
        <v>12.932</v>
      </c>
      <c r="P418" s="5">
        <v>599.99998110145395</v>
      </c>
      <c r="Q418" s="6">
        <v>339.02100000000002</v>
      </c>
      <c r="R418" s="5">
        <v>-260.978981101454</v>
      </c>
      <c r="S418" s="7">
        <v>0.56503501779700005</v>
      </c>
    </row>
    <row r="419" spans="1:19" hidden="1" x14ac:dyDescent="0.2">
      <c r="A419" s="20" t="s">
        <v>437</v>
      </c>
      <c r="B419" s="3">
        <v>49.999998425120999</v>
      </c>
      <c r="C419" s="4">
        <v>4.1666665354259997</v>
      </c>
      <c r="D419" s="5">
        <v>0</v>
      </c>
      <c r="E419" s="5">
        <v>0</v>
      </c>
      <c r="F419" s="5">
        <v>0</v>
      </c>
      <c r="G419" s="5">
        <v>0</v>
      </c>
      <c r="H419" s="5">
        <v>1</v>
      </c>
      <c r="I419" s="5">
        <v>0.3</v>
      </c>
      <c r="J419" s="5">
        <v>0</v>
      </c>
      <c r="K419" s="5">
        <v>0</v>
      </c>
      <c r="L419" s="5">
        <v>1.5</v>
      </c>
      <c r="M419" s="5">
        <v>11.632999999999999</v>
      </c>
      <c r="N419" s="5">
        <v>0.7</v>
      </c>
      <c r="O419" s="5">
        <v>0</v>
      </c>
      <c r="P419" s="5">
        <v>49.999998425120999</v>
      </c>
      <c r="Q419" s="6">
        <v>15.132999999999999</v>
      </c>
      <c r="R419" s="5">
        <v>-34.866998425120997</v>
      </c>
      <c r="S419" s="7">
        <v>0.30266000953299999</v>
      </c>
    </row>
    <row r="420" spans="1:19" hidden="1" x14ac:dyDescent="0.2">
      <c r="A420" s="16" t="s">
        <v>438</v>
      </c>
      <c r="B420" s="3">
        <v>49.999998425120999</v>
      </c>
      <c r="C420" s="4">
        <v>4.1666665354259997</v>
      </c>
      <c r="D420" s="5">
        <v>0</v>
      </c>
      <c r="E420" s="5">
        <v>0</v>
      </c>
      <c r="F420" s="5">
        <v>0</v>
      </c>
      <c r="G420" s="5">
        <v>0</v>
      </c>
      <c r="H420" s="5">
        <v>1</v>
      </c>
      <c r="I420" s="5">
        <v>0.3</v>
      </c>
      <c r="J420" s="5">
        <v>0</v>
      </c>
      <c r="K420" s="5">
        <v>0</v>
      </c>
      <c r="L420" s="5">
        <v>1.5</v>
      </c>
      <c r="M420" s="5">
        <v>11.632999999999999</v>
      </c>
      <c r="N420" s="5">
        <v>0.7</v>
      </c>
      <c r="O420" s="5">
        <v>0</v>
      </c>
      <c r="P420" s="5">
        <v>49.999998425120999</v>
      </c>
      <c r="Q420" s="6">
        <v>15.132999999999999</v>
      </c>
      <c r="R420" s="5">
        <v>-34.866998425120997</v>
      </c>
      <c r="S420" s="7">
        <v>0.30266000953299999</v>
      </c>
    </row>
    <row r="421" spans="1:19" hidden="1" x14ac:dyDescent="0.2">
      <c r="A421" s="20" t="s">
        <v>439</v>
      </c>
      <c r="B421" s="3">
        <v>699.999977951696</v>
      </c>
      <c r="C421" s="4">
        <v>58.333331495974001</v>
      </c>
      <c r="D421" s="5">
        <v>25.7</v>
      </c>
      <c r="E421" s="5">
        <v>23.8</v>
      </c>
      <c r="F421" s="5">
        <v>57.1</v>
      </c>
      <c r="G421" s="5">
        <v>133.33199999999999</v>
      </c>
      <c r="H421" s="5">
        <v>56.78</v>
      </c>
      <c r="I421" s="5">
        <v>92.902000000000001</v>
      </c>
      <c r="J421" s="5">
        <v>20.6</v>
      </c>
      <c r="K421" s="5">
        <v>0.3</v>
      </c>
      <c r="L421" s="5">
        <v>54.045999999999999</v>
      </c>
      <c r="M421" s="5">
        <v>138.649</v>
      </c>
      <c r="N421" s="5">
        <v>116.81100000000001</v>
      </c>
      <c r="O421" s="5">
        <v>44.137</v>
      </c>
      <c r="P421" s="5">
        <v>699.999977951696</v>
      </c>
      <c r="Q421" s="6">
        <v>764.15700000000004</v>
      </c>
      <c r="R421" s="5">
        <v>64.157022048303006</v>
      </c>
      <c r="S421" s="7">
        <v>1.0916528915270001</v>
      </c>
    </row>
    <row r="422" spans="1:19" hidden="1" x14ac:dyDescent="0.2">
      <c r="A422" s="16" t="s">
        <v>440</v>
      </c>
      <c r="B422" s="3">
        <v>699.999977951696</v>
      </c>
      <c r="C422" s="4">
        <v>58.333331495974001</v>
      </c>
      <c r="D422" s="5">
        <v>25.7</v>
      </c>
      <c r="E422" s="5">
        <v>23.8</v>
      </c>
      <c r="F422" s="5">
        <v>57.1</v>
      </c>
      <c r="G422" s="5">
        <v>133.33199999999999</v>
      </c>
      <c r="H422" s="5">
        <v>56.78</v>
      </c>
      <c r="I422" s="5">
        <v>92.902000000000001</v>
      </c>
      <c r="J422" s="5">
        <v>20.6</v>
      </c>
      <c r="K422" s="5">
        <v>0.3</v>
      </c>
      <c r="L422" s="5">
        <v>54.045999999999999</v>
      </c>
      <c r="M422" s="5">
        <v>138.649</v>
      </c>
      <c r="N422" s="5">
        <v>116.81100000000001</v>
      </c>
      <c r="O422" s="5">
        <v>44.137</v>
      </c>
      <c r="P422" s="5">
        <v>699.999977951696</v>
      </c>
      <c r="Q422" s="6">
        <v>764.15700000000004</v>
      </c>
      <c r="R422" s="5">
        <v>64.157022048303006</v>
      </c>
      <c r="S422" s="7">
        <v>1.0916528915270001</v>
      </c>
    </row>
    <row r="423" spans="1:19" hidden="1" x14ac:dyDescent="0.2">
      <c r="A423" s="20" t="s">
        <v>441</v>
      </c>
      <c r="B423" s="3">
        <v>199.99999370048499</v>
      </c>
      <c r="C423" s="4">
        <v>16.666666141707001</v>
      </c>
      <c r="D423" s="5">
        <v>11.75</v>
      </c>
      <c r="E423" s="5">
        <v>7.35</v>
      </c>
      <c r="F423" s="5">
        <v>25.175000000000001</v>
      </c>
      <c r="G423" s="5">
        <v>31.94</v>
      </c>
      <c r="H423" s="5">
        <v>50.79</v>
      </c>
      <c r="I423" s="5">
        <v>28.5</v>
      </c>
      <c r="J423" s="5">
        <v>15.262</v>
      </c>
      <c r="K423" s="5">
        <v>0</v>
      </c>
      <c r="L423" s="5">
        <v>51.46</v>
      </c>
      <c r="M423" s="5">
        <v>66.709999999999994</v>
      </c>
      <c r="N423" s="5">
        <v>49.85</v>
      </c>
      <c r="O423" s="5">
        <v>12.259</v>
      </c>
      <c r="P423" s="5">
        <v>199.99999370048499</v>
      </c>
      <c r="Q423" s="6">
        <v>351.04599999999999</v>
      </c>
      <c r="R423" s="5">
        <v>151.046006299515</v>
      </c>
      <c r="S423" s="7">
        <v>1.755230055285</v>
      </c>
    </row>
    <row r="424" spans="1:19" hidden="1" x14ac:dyDescent="0.2">
      <c r="A424" s="16" t="s">
        <v>442</v>
      </c>
      <c r="B424" s="3">
        <v>199.99999370048499</v>
      </c>
      <c r="C424" s="4">
        <v>16.666666141707001</v>
      </c>
      <c r="D424" s="5">
        <v>11.75</v>
      </c>
      <c r="E424" s="5">
        <v>7.35</v>
      </c>
      <c r="F424" s="5">
        <v>25.175000000000001</v>
      </c>
      <c r="G424" s="5">
        <v>31.94</v>
      </c>
      <c r="H424" s="5">
        <v>50.79</v>
      </c>
      <c r="I424" s="5">
        <v>28.5</v>
      </c>
      <c r="J424" s="5">
        <v>15.262</v>
      </c>
      <c r="K424" s="5">
        <v>0</v>
      </c>
      <c r="L424" s="5">
        <v>51.46</v>
      </c>
      <c r="M424" s="5">
        <v>66.709999999999994</v>
      </c>
      <c r="N424" s="5">
        <v>49.85</v>
      </c>
      <c r="O424" s="5">
        <v>12.259</v>
      </c>
      <c r="P424" s="5">
        <v>199.99999370048499</v>
      </c>
      <c r="Q424" s="6">
        <v>351.04599999999999</v>
      </c>
      <c r="R424" s="5">
        <v>151.046006299515</v>
      </c>
      <c r="S424" s="7">
        <v>1.755230055285</v>
      </c>
    </row>
    <row r="425" spans="1:19" hidden="1" x14ac:dyDescent="0.2">
      <c r="A425" s="20" t="s">
        <v>443</v>
      </c>
      <c r="B425" s="3">
        <v>499.99998425121203</v>
      </c>
      <c r="C425" s="4">
        <v>41.666665354267003</v>
      </c>
      <c r="D425" s="5">
        <v>0.94</v>
      </c>
      <c r="E425" s="5">
        <v>-0.94</v>
      </c>
      <c r="F425" s="5">
        <v>0</v>
      </c>
      <c r="G425" s="5">
        <v>12.135</v>
      </c>
      <c r="H425" s="5">
        <v>65.948999999999998</v>
      </c>
      <c r="I425" s="5">
        <v>164.27600000000001</v>
      </c>
      <c r="J425" s="5">
        <v>-42.07</v>
      </c>
      <c r="K425" s="5">
        <v>17.882999999999999</v>
      </c>
      <c r="L425" s="5">
        <v>39.746000000000002</v>
      </c>
      <c r="M425" s="5">
        <v>49.039000000000001</v>
      </c>
      <c r="N425" s="5">
        <v>77.925999999998993</v>
      </c>
      <c r="O425" s="5">
        <v>-19.893999999999998</v>
      </c>
      <c r="P425" s="5">
        <v>499.99998425121203</v>
      </c>
      <c r="Q425" s="6">
        <v>364.99</v>
      </c>
      <c r="R425" s="5">
        <v>-135.00998425121199</v>
      </c>
      <c r="S425" s="7">
        <v>0.72998002299200004</v>
      </c>
    </row>
    <row r="426" spans="1:19" hidden="1" x14ac:dyDescent="0.2">
      <c r="A426" s="16" t="s">
        <v>444</v>
      </c>
      <c r="B426" s="3">
        <v>499.99998425121203</v>
      </c>
      <c r="C426" s="4">
        <v>41.666665354267003</v>
      </c>
      <c r="D426" s="5">
        <v>0.94</v>
      </c>
      <c r="E426" s="5">
        <v>-0.94</v>
      </c>
      <c r="F426" s="5">
        <v>0</v>
      </c>
      <c r="G426" s="5">
        <v>12.135</v>
      </c>
      <c r="H426" s="5">
        <v>65.948999999999998</v>
      </c>
      <c r="I426" s="5">
        <v>164.27600000000001</v>
      </c>
      <c r="J426" s="5">
        <v>-42.07</v>
      </c>
      <c r="K426" s="5">
        <v>17.882999999999999</v>
      </c>
      <c r="L426" s="5">
        <v>39.746000000000002</v>
      </c>
      <c r="M426" s="5">
        <v>49.039000000000001</v>
      </c>
      <c r="N426" s="5">
        <v>77.925999999998993</v>
      </c>
      <c r="O426" s="5">
        <v>-19.893999999999998</v>
      </c>
      <c r="P426" s="5">
        <v>499.99998425121203</v>
      </c>
      <c r="Q426" s="6">
        <v>364.99</v>
      </c>
      <c r="R426" s="5">
        <v>-135.00998425121199</v>
      </c>
      <c r="S426" s="7">
        <v>0.72998002299200004</v>
      </c>
    </row>
    <row r="427" spans="1:19" hidden="1" x14ac:dyDescent="0.2">
      <c r="A427" s="10" t="s">
        <v>445</v>
      </c>
      <c r="B427" s="11">
        <v>0</v>
      </c>
      <c r="C427" s="12">
        <v>0</v>
      </c>
      <c r="D427" s="13">
        <v>0</v>
      </c>
      <c r="E427" s="13">
        <v>0</v>
      </c>
      <c r="F427" s="13">
        <v>1.2456</v>
      </c>
      <c r="G427" s="13">
        <v>116.068</v>
      </c>
      <c r="H427" s="13">
        <v>0</v>
      </c>
      <c r="I427" s="13">
        <v>174.3</v>
      </c>
      <c r="J427" s="13">
        <v>82.988280000000003</v>
      </c>
      <c r="K427" s="13">
        <v>145.71163000000001</v>
      </c>
      <c r="L427" s="13">
        <v>73.175579999999997</v>
      </c>
      <c r="M427" s="13">
        <v>135.92449999999999</v>
      </c>
      <c r="N427" s="13">
        <v>85.983999999999</v>
      </c>
      <c r="O427" s="13">
        <v>56.481999999999999</v>
      </c>
      <c r="P427" s="13">
        <v>0</v>
      </c>
      <c r="Q427" s="14">
        <v>871.87959000000001</v>
      </c>
      <c r="R427" s="13">
        <v>871.87959000000001</v>
      </c>
      <c r="S427" s="15" t="s">
        <v>25</v>
      </c>
    </row>
    <row r="428" spans="1:19" hidden="1" x14ac:dyDescent="0.2">
      <c r="A428" s="16" t="s">
        <v>446</v>
      </c>
      <c r="B428" s="3">
        <v>0</v>
      </c>
      <c r="C428" s="4">
        <v>0</v>
      </c>
      <c r="D428" s="5">
        <v>0</v>
      </c>
      <c r="E428" s="5">
        <v>0</v>
      </c>
      <c r="F428" s="5">
        <v>1.2456</v>
      </c>
      <c r="G428" s="5">
        <v>116.068</v>
      </c>
      <c r="H428" s="5">
        <v>0</v>
      </c>
      <c r="I428" s="5">
        <v>174.3</v>
      </c>
      <c r="J428" s="5">
        <v>82.988280000000003</v>
      </c>
      <c r="K428" s="5">
        <v>145.71163000000001</v>
      </c>
      <c r="L428" s="5">
        <v>73.175579999999997</v>
      </c>
      <c r="M428" s="5">
        <v>135.92449999999999</v>
      </c>
      <c r="N428" s="5">
        <v>85.983999999999</v>
      </c>
      <c r="O428" s="5">
        <v>56.481999999999999</v>
      </c>
      <c r="P428" s="5">
        <v>0</v>
      </c>
      <c r="Q428" s="6">
        <v>871.87959000000001</v>
      </c>
      <c r="R428" s="5">
        <v>871.87959000000001</v>
      </c>
      <c r="S428" s="17" t="s">
        <v>25</v>
      </c>
    </row>
    <row r="429" spans="1:19" hidden="1" x14ac:dyDescent="0.2">
      <c r="A429" s="10" t="s">
        <v>447</v>
      </c>
      <c r="B429" s="11">
        <v>0</v>
      </c>
      <c r="C429" s="12">
        <v>0</v>
      </c>
      <c r="D429" s="13">
        <v>0</v>
      </c>
      <c r="E429" s="13">
        <v>0</v>
      </c>
      <c r="F429" s="13">
        <v>0.64071999999999996</v>
      </c>
      <c r="G429" s="13">
        <v>0</v>
      </c>
      <c r="H429" s="13">
        <v>0</v>
      </c>
      <c r="I429" s="13">
        <v>0.36637999999999998</v>
      </c>
      <c r="J429" s="13">
        <v>0</v>
      </c>
      <c r="K429" s="13">
        <v>0</v>
      </c>
      <c r="L429" s="13">
        <v>0.40428999999999998</v>
      </c>
      <c r="M429" s="13">
        <v>0</v>
      </c>
      <c r="N429" s="13">
        <v>0</v>
      </c>
      <c r="O429" s="13">
        <v>2.15171</v>
      </c>
      <c r="P429" s="13">
        <v>0</v>
      </c>
      <c r="Q429" s="14">
        <v>3.5630999999999999</v>
      </c>
      <c r="R429" s="13">
        <v>3.5630999999999999</v>
      </c>
      <c r="S429" s="15" t="s">
        <v>25</v>
      </c>
    </row>
    <row r="430" spans="1:19" hidden="1" x14ac:dyDescent="0.2">
      <c r="A430" s="16" t="s">
        <v>448</v>
      </c>
      <c r="B430" s="3">
        <v>0</v>
      </c>
      <c r="C430" s="4">
        <v>0</v>
      </c>
      <c r="D430" s="5">
        <v>0</v>
      </c>
      <c r="E430" s="5">
        <v>0</v>
      </c>
      <c r="F430" s="5">
        <v>0.64071999999999996</v>
      </c>
      <c r="G430" s="5">
        <v>0</v>
      </c>
      <c r="H430" s="5">
        <v>0</v>
      </c>
      <c r="I430" s="5">
        <v>0.36637999999999998</v>
      </c>
      <c r="J430" s="5">
        <v>0</v>
      </c>
      <c r="K430" s="5">
        <v>0</v>
      </c>
      <c r="L430" s="5">
        <v>0.40428999999999998</v>
      </c>
      <c r="M430" s="5">
        <v>0</v>
      </c>
      <c r="N430" s="5">
        <v>0</v>
      </c>
      <c r="O430" s="5">
        <v>1.0244899999999999</v>
      </c>
      <c r="P430" s="5">
        <v>0</v>
      </c>
      <c r="Q430" s="6">
        <v>2.43588</v>
      </c>
      <c r="R430" s="5">
        <v>2.43588</v>
      </c>
      <c r="S430" s="17" t="s">
        <v>25</v>
      </c>
    </row>
    <row r="431" spans="1:19" hidden="1" x14ac:dyDescent="0.2">
      <c r="A431" s="16" t="s">
        <v>449</v>
      </c>
      <c r="B431" s="3">
        <v>0</v>
      </c>
      <c r="C431" s="4">
        <v>0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1.1272200000000001</v>
      </c>
      <c r="P431" s="5">
        <v>0</v>
      </c>
      <c r="Q431" s="6">
        <v>1.1272200000000001</v>
      </c>
      <c r="R431" s="5">
        <v>1.1272200000000001</v>
      </c>
      <c r="S431" s="17" t="s">
        <v>25</v>
      </c>
    </row>
    <row r="432" spans="1:19" hidden="1" x14ac:dyDescent="0.2">
      <c r="A432" s="10" t="s">
        <v>450</v>
      </c>
      <c r="B432" s="11">
        <v>69.999997795168994</v>
      </c>
      <c r="C432" s="12">
        <v>5.8333331495970002</v>
      </c>
      <c r="D432" s="13">
        <v>70.892600000000002</v>
      </c>
      <c r="E432" s="13">
        <v>2.9</v>
      </c>
      <c r="F432" s="13">
        <v>6.05</v>
      </c>
      <c r="G432" s="13">
        <v>0.48499999999999999</v>
      </c>
      <c r="H432" s="13">
        <v>4.4916</v>
      </c>
      <c r="I432" s="13">
        <v>1.06</v>
      </c>
      <c r="J432" s="13">
        <v>0.64</v>
      </c>
      <c r="K432" s="13">
        <v>0.5</v>
      </c>
      <c r="L432" s="13">
        <v>0</v>
      </c>
      <c r="M432" s="13">
        <v>0.115</v>
      </c>
      <c r="N432" s="13">
        <v>1.66</v>
      </c>
      <c r="O432" s="13">
        <v>2.1714000000000002</v>
      </c>
      <c r="P432" s="13">
        <v>69.999997795168994</v>
      </c>
      <c r="Q432" s="14">
        <v>90.965599999999995</v>
      </c>
      <c r="R432" s="13">
        <v>20.965602204829999</v>
      </c>
      <c r="S432" s="18">
        <v>1.2995086123590001</v>
      </c>
    </row>
    <row r="433" spans="1:19" hidden="1" x14ac:dyDescent="0.2">
      <c r="A433" s="16" t="s">
        <v>451</v>
      </c>
      <c r="B433" s="3">
        <v>69.999997795168994</v>
      </c>
      <c r="C433" s="4">
        <v>5.8333331495970002</v>
      </c>
      <c r="D433" s="5">
        <v>69.502600000000001</v>
      </c>
      <c r="E433" s="5">
        <v>2.14</v>
      </c>
      <c r="F433" s="5">
        <v>5.46</v>
      </c>
      <c r="G433" s="5">
        <v>0</v>
      </c>
      <c r="H433" s="5">
        <v>4.2416</v>
      </c>
      <c r="I433" s="5">
        <v>0</v>
      </c>
      <c r="J433" s="5">
        <v>0</v>
      </c>
      <c r="K433" s="5">
        <v>0.5</v>
      </c>
      <c r="L433" s="5">
        <v>0</v>
      </c>
      <c r="M433" s="5">
        <v>0</v>
      </c>
      <c r="N433" s="5">
        <v>0</v>
      </c>
      <c r="O433" s="5">
        <v>1.8914</v>
      </c>
      <c r="P433" s="5">
        <v>69.999997795168994</v>
      </c>
      <c r="Q433" s="6">
        <v>83.735600000000005</v>
      </c>
      <c r="R433" s="5">
        <v>13.73560220483</v>
      </c>
      <c r="S433" s="7">
        <v>1.19622289482</v>
      </c>
    </row>
    <row r="434" spans="1:19" hidden="1" x14ac:dyDescent="0.2">
      <c r="A434" s="16" t="s">
        <v>452</v>
      </c>
      <c r="B434" s="3">
        <v>0</v>
      </c>
      <c r="C434" s="4">
        <v>0</v>
      </c>
      <c r="D434" s="5">
        <v>1.39</v>
      </c>
      <c r="E434" s="5">
        <v>0.76</v>
      </c>
      <c r="F434" s="5">
        <v>0.59</v>
      </c>
      <c r="G434" s="5">
        <v>0.48499999999999999</v>
      </c>
      <c r="H434" s="5">
        <v>0.25</v>
      </c>
      <c r="I434" s="5">
        <v>1.06</v>
      </c>
      <c r="J434" s="5">
        <v>0.64</v>
      </c>
      <c r="K434" s="5">
        <v>0</v>
      </c>
      <c r="L434" s="5">
        <v>0</v>
      </c>
      <c r="M434" s="5">
        <v>0.115</v>
      </c>
      <c r="N434" s="5">
        <v>1.66</v>
      </c>
      <c r="O434" s="5">
        <v>0.28000000000000003</v>
      </c>
      <c r="P434" s="5">
        <v>0</v>
      </c>
      <c r="Q434" s="6">
        <v>7.23</v>
      </c>
      <c r="R434" s="5">
        <v>7.23</v>
      </c>
      <c r="S434" s="17" t="s">
        <v>25</v>
      </c>
    </row>
    <row r="435" spans="1:19" hidden="1" x14ac:dyDescent="0.2">
      <c r="A435" s="8" t="s">
        <v>453</v>
      </c>
      <c r="B435" s="3">
        <v>270346.98252696602</v>
      </c>
      <c r="C435" s="4">
        <v>22528.915210580501</v>
      </c>
      <c r="D435" s="5">
        <v>21092.204170000001</v>
      </c>
      <c r="E435" s="5">
        <v>22004.237220000101</v>
      </c>
      <c r="F435" s="5">
        <v>21615.959920000001</v>
      </c>
      <c r="G435" s="5">
        <v>20509.666440000001</v>
      </c>
      <c r="H435" s="5">
        <v>23270.937539999999</v>
      </c>
      <c r="I435" s="5">
        <v>21152.858509999998</v>
      </c>
      <c r="J435" s="5">
        <v>24105.385060000001</v>
      </c>
      <c r="K435" s="5">
        <v>21210.23243</v>
      </c>
      <c r="L435" s="5">
        <v>22835.80845</v>
      </c>
      <c r="M435" s="5">
        <v>22149.515479999998</v>
      </c>
      <c r="N435" s="5">
        <v>24352.747630000002</v>
      </c>
      <c r="O435" s="5">
        <v>29668.63248</v>
      </c>
      <c r="P435" s="5">
        <v>270346.98252696602</v>
      </c>
      <c r="Q435" s="6">
        <v>273968.18533000001</v>
      </c>
      <c r="R435" s="5">
        <v>3621.2028030342199</v>
      </c>
      <c r="S435" s="7">
        <v>1.0133946484959999</v>
      </c>
    </row>
    <row r="436" spans="1:19" hidden="1" x14ac:dyDescent="0.2">
      <c r="A436" s="9" t="s">
        <v>454</v>
      </c>
      <c r="B436" s="3">
        <v>236999.01505172899</v>
      </c>
      <c r="C436" s="4">
        <v>19749.917920977401</v>
      </c>
      <c r="D436" s="5">
        <v>19860.323</v>
      </c>
      <c r="E436" s="5">
        <v>19732.103000000101</v>
      </c>
      <c r="F436" s="5">
        <v>20215.435000000001</v>
      </c>
      <c r="G436" s="5">
        <v>19733.169999999998</v>
      </c>
      <c r="H436" s="5">
        <v>22483.798999999999</v>
      </c>
      <c r="I436" s="5">
        <v>19768.491999999998</v>
      </c>
      <c r="J436" s="5">
        <v>20019.972000000002</v>
      </c>
      <c r="K436" s="5">
        <v>19761.326000000001</v>
      </c>
      <c r="L436" s="5">
        <v>21234.305</v>
      </c>
      <c r="M436" s="5">
        <v>19835.686000000002</v>
      </c>
      <c r="N436" s="5">
        <v>21658.732</v>
      </c>
      <c r="O436" s="5">
        <v>22087.346000000001</v>
      </c>
      <c r="P436" s="5">
        <v>236999.01505172899</v>
      </c>
      <c r="Q436" s="6">
        <v>246390.68900000001</v>
      </c>
      <c r="R436" s="5">
        <v>9391.6739482712892</v>
      </c>
      <c r="S436" s="7">
        <v>1.0396274809249999</v>
      </c>
    </row>
    <row r="437" spans="1:19" hidden="1" x14ac:dyDescent="0.2">
      <c r="A437" s="10" t="s">
        <v>455</v>
      </c>
      <c r="B437" s="11">
        <v>0</v>
      </c>
      <c r="C437" s="12">
        <v>0</v>
      </c>
      <c r="D437" s="13">
        <v>0</v>
      </c>
      <c r="E437" s="13">
        <v>0</v>
      </c>
      <c r="F437" s="13">
        <v>-97.182779999999994</v>
      </c>
      <c r="G437" s="13">
        <v>0</v>
      </c>
      <c r="H437" s="13">
        <v>0</v>
      </c>
      <c r="I437" s="13">
        <v>-90.928089999999997</v>
      </c>
      <c r="J437" s="13">
        <v>0</v>
      </c>
      <c r="K437" s="13">
        <v>0</v>
      </c>
      <c r="L437" s="13">
        <v>-54.77317</v>
      </c>
      <c r="M437" s="13">
        <v>0</v>
      </c>
      <c r="N437" s="13">
        <v>0</v>
      </c>
      <c r="O437" s="13">
        <v>-116.52668</v>
      </c>
      <c r="P437" s="13">
        <v>0</v>
      </c>
      <c r="Q437" s="14">
        <v>-359.41072000000003</v>
      </c>
      <c r="R437" s="13">
        <v>-359.41072000000003</v>
      </c>
      <c r="S437" s="15" t="s">
        <v>25</v>
      </c>
    </row>
    <row r="438" spans="1:19" hidden="1" x14ac:dyDescent="0.2">
      <c r="A438" s="16" t="s">
        <v>456</v>
      </c>
      <c r="B438" s="3">
        <v>0</v>
      </c>
      <c r="C438" s="4">
        <v>0</v>
      </c>
      <c r="D438" s="5">
        <v>0</v>
      </c>
      <c r="E438" s="5">
        <v>0</v>
      </c>
      <c r="F438" s="5">
        <v>-97.182779999999994</v>
      </c>
      <c r="G438" s="5">
        <v>0</v>
      </c>
      <c r="H438" s="5">
        <v>0</v>
      </c>
      <c r="I438" s="5">
        <v>-90.928089999999997</v>
      </c>
      <c r="J438" s="5">
        <v>0</v>
      </c>
      <c r="K438" s="5">
        <v>0</v>
      </c>
      <c r="L438" s="5">
        <v>-54.77317</v>
      </c>
      <c r="M438" s="5">
        <v>0</v>
      </c>
      <c r="N438" s="5">
        <v>0</v>
      </c>
      <c r="O438" s="5">
        <v>-116.52668</v>
      </c>
      <c r="P438" s="5">
        <v>0</v>
      </c>
      <c r="Q438" s="6">
        <v>-359.41072000000003</v>
      </c>
      <c r="R438" s="5">
        <v>-359.41072000000003</v>
      </c>
      <c r="S438" s="17" t="s">
        <v>25</v>
      </c>
    </row>
    <row r="439" spans="1:19" hidden="1" x14ac:dyDescent="0.2">
      <c r="A439" s="10" t="s">
        <v>457</v>
      </c>
      <c r="B439" s="11">
        <v>236999.01505172899</v>
      </c>
      <c r="C439" s="12">
        <v>19749.917920977401</v>
      </c>
      <c r="D439" s="13">
        <v>19860.323</v>
      </c>
      <c r="E439" s="13">
        <v>19732.103000000101</v>
      </c>
      <c r="F439" s="13">
        <v>19756.440999999999</v>
      </c>
      <c r="G439" s="13">
        <v>19733.169999999998</v>
      </c>
      <c r="H439" s="13">
        <v>19713.555</v>
      </c>
      <c r="I439" s="13">
        <v>19768.491999999998</v>
      </c>
      <c r="J439" s="13">
        <v>19755.642</v>
      </c>
      <c r="K439" s="13">
        <v>19761.326000000001</v>
      </c>
      <c r="L439" s="13">
        <v>19635.059000000001</v>
      </c>
      <c r="M439" s="13">
        <v>19835.686000000002</v>
      </c>
      <c r="N439" s="13">
        <v>21658.732</v>
      </c>
      <c r="O439" s="13">
        <v>21580.38</v>
      </c>
      <c r="P439" s="13">
        <v>236999.01505172899</v>
      </c>
      <c r="Q439" s="14">
        <v>240790.90900000001</v>
      </c>
      <c r="R439" s="13">
        <v>3791.8939482713199</v>
      </c>
      <c r="S439" s="18">
        <v>1.015999619017</v>
      </c>
    </row>
    <row r="440" spans="1:19" hidden="1" x14ac:dyDescent="0.2">
      <c r="A440" s="16" t="s">
        <v>458</v>
      </c>
      <c r="B440" s="3">
        <v>6034.9999535095403</v>
      </c>
      <c r="C440" s="4">
        <v>502.91666279246101</v>
      </c>
      <c r="D440" s="5">
        <v>510.96899999999999</v>
      </c>
      <c r="E440" s="5">
        <v>504.98500000000098</v>
      </c>
      <c r="F440" s="5">
        <v>519.32000000000005</v>
      </c>
      <c r="G440" s="5">
        <v>519.31899999999996</v>
      </c>
      <c r="H440" s="5">
        <v>530.54200000000003</v>
      </c>
      <c r="I440" s="5">
        <v>530.54200000000003</v>
      </c>
      <c r="J440" s="5">
        <v>530.54200000000003</v>
      </c>
      <c r="K440" s="5">
        <v>530.54200000000003</v>
      </c>
      <c r="L440" s="5">
        <v>524.22</v>
      </c>
      <c r="M440" s="5">
        <v>556.71199999999999</v>
      </c>
      <c r="N440" s="5">
        <v>646.93899999999996</v>
      </c>
      <c r="O440" s="5">
        <v>570.37099999999998</v>
      </c>
      <c r="P440" s="5">
        <v>6034.9999535095403</v>
      </c>
      <c r="Q440" s="6">
        <v>6475.0029999999997</v>
      </c>
      <c r="R440" s="5">
        <v>440.00304649046399</v>
      </c>
      <c r="S440" s="7">
        <v>1.0729085418190001</v>
      </c>
    </row>
    <row r="441" spans="1:19" hidden="1" x14ac:dyDescent="0.2">
      <c r="A441" s="16" t="s">
        <v>459</v>
      </c>
      <c r="B441" s="3">
        <v>19667.787505030101</v>
      </c>
      <c r="C441" s="4">
        <v>1638.9822920858401</v>
      </c>
      <c r="D441" s="5">
        <v>1631.3820000000001</v>
      </c>
      <c r="E441" s="5">
        <v>1632.3620000000001</v>
      </c>
      <c r="F441" s="5">
        <v>1632.3720000000001</v>
      </c>
      <c r="G441" s="5">
        <v>1632.3510000000001</v>
      </c>
      <c r="H441" s="5">
        <v>1632.3489999999999</v>
      </c>
      <c r="I441" s="5">
        <v>1633.106</v>
      </c>
      <c r="J441" s="5">
        <v>1633.5150000000001</v>
      </c>
      <c r="K441" s="5">
        <v>1666.77</v>
      </c>
      <c r="L441" s="5">
        <v>1666.769</v>
      </c>
      <c r="M441" s="5">
        <v>1640.223</v>
      </c>
      <c r="N441" s="5">
        <v>1640.222</v>
      </c>
      <c r="O441" s="5">
        <v>1662.5160000000001</v>
      </c>
      <c r="P441" s="5">
        <v>19667.787505030101</v>
      </c>
      <c r="Q441" s="6">
        <v>19703.937000000002</v>
      </c>
      <c r="R441" s="5">
        <v>36.149494969907998</v>
      </c>
      <c r="S441" s="7">
        <v>1.0018380051619999</v>
      </c>
    </row>
    <row r="442" spans="1:19" hidden="1" x14ac:dyDescent="0.2">
      <c r="A442" s="16" t="s">
        <v>460</v>
      </c>
      <c r="B442" s="3">
        <v>71258.997848587998</v>
      </c>
      <c r="C442" s="4">
        <v>5938.2498207156696</v>
      </c>
      <c r="D442" s="5">
        <v>5852.25</v>
      </c>
      <c r="E442" s="5">
        <v>5815.09800000001</v>
      </c>
      <c r="F442" s="5">
        <v>5836.2479999999996</v>
      </c>
      <c r="G442" s="5">
        <v>5831.223</v>
      </c>
      <c r="H442" s="5">
        <v>5866.509</v>
      </c>
      <c r="I442" s="5">
        <v>5875.5209999999997</v>
      </c>
      <c r="J442" s="5">
        <v>5873.5720000000001</v>
      </c>
      <c r="K442" s="5">
        <v>5869.6760000000004</v>
      </c>
      <c r="L442" s="5">
        <v>5843.3280000000004</v>
      </c>
      <c r="M442" s="5">
        <v>6017.6790000000001</v>
      </c>
      <c r="N442" s="5">
        <v>6159.3389999999999</v>
      </c>
      <c r="O442" s="5">
        <v>6037.8050000000003</v>
      </c>
      <c r="P442" s="5">
        <v>71258.997848587998</v>
      </c>
      <c r="Q442" s="6">
        <v>70878.248000000007</v>
      </c>
      <c r="R442" s="5">
        <v>-380.749848588021</v>
      </c>
      <c r="S442" s="7">
        <v>0.99465681724199995</v>
      </c>
    </row>
    <row r="443" spans="1:19" hidden="1" x14ac:dyDescent="0.2">
      <c r="A443" s="16" t="s">
        <v>461</v>
      </c>
      <c r="B443" s="3">
        <v>25306.9442471654</v>
      </c>
      <c r="C443" s="4">
        <v>2108.9120205971199</v>
      </c>
      <c r="D443" s="5">
        <v>2089.3670000000002</v>
      </c>
      <c r="E443" s="5">
        <v>2069.5050000000001</v>
      </c>
      <c r="F443" s="5">
        <v>2107.2350000000001</v>
      </c>
      <c r="G443" s="5">
        <v>2166.4369999999999</v>
      </c>
      <c r="H443" s="5">
        <v>2150.0419999999999</v>
      </c>
      <c r="I443" s="5">
        <v>2203.1709999999998</v>
      </c>
      <c r="J443" s="5">
        <v>2204.694</v>
      </c>
      <c r="K443" s="5">
        <v>2188.9949999999999</v>
      </c>
      <c r="L443" s="5">
        <v>2167.5329999999999</v>
      </c>
      <c r="M443" s="5">
        <v>2166.4830000000002</v>
      </c>
      <c r="N443" s="5">
        <v>2769.0970000000002</v>
      </c>
      <c r="O443" s="5">
        <v>3181.0079999999998</v>
      </c>
      <c r="P443" s="5">
        <v>25306.9442471654</v>
      </c>
      <c r="Q443" s="6">
        <v>27463.566999999999</v>
      </c>
      <c r="R443" s="5">
        <v>2156.6227528345798</v>
      </c>
      <c r="S443" s="7">
        <v>1.085218615561</v>
      </c>
    </row>
    <row r="444" spans="1:19" hidden="1" x14ac:dyDescent="0.2">
      <c r="A444" s="16" t="s">
        <v>462</v>
      </c>
      <c r="B444" s="3">
        <v>3961.9998979792899</v>
      </c>
      <c r="C444" s="4">
        <v>330.166658164941</v>
      </c>
      <c r="D444" s="5">
        <v>374.71899999999999</v>
      </c>
      <c r="E444" s="5">
        <v>374.71900000000102</v>
      </c>
      <c r="F444" s="5">
        <v>374.71800000000002</v>
      </c>
      <c r="G444" s="5">
        <v>374.71800000000002</v>
      </c>
      <c r="H444" s="5">
        <v>374.71800000000002</v>
      </c>
      <c r="I444" s="5">
        <v>374.71800000000002</v>
      </c>
      <c r="J444" s="5">
        <v>374.71600000000001</v>
      </c>
      <c r="K444" s="5">
        <v>374.71600000000001</v>
      </c>
      <c r="L444" s="5">
        <v>374.71600000000001</v>
      </c>
      <c r="M444" s="5">
        <v>294.39999999999998</v>
      </c>
      <c r="N444" s="5">
        <v>294.39999999999998</v>
      </c>
      <c r="O444" s="5">
        <v>0</v>
      </c>
      <c r="P444" s="5">
        <v>3961.9998979792899</v>
      </c>
      <c r="Q444" s="6">
        <v>3961.2579999999998</v>
      </c>
      <c r="R444" s="5">
        <v>-0.74189797928699996</v>
      </c>
      <c r="S444" s="7">
        <v>0.99981274659300001</v>
      </c>
    </row>
    <row r="445" spans="1:19" hidden="1" x14ac:dyDescent="0.2">
      <c r="A445" s="16" t="s">
        <v>463</v>
      </c>
      <c r="B445" s="3">
        <v>19131.6881493451</v>
      </c>
      <c r="C445" s="4">
        <v>1594.30734577876</v>
      </c>
      <c r="D445" s="5">
        <v>1593.586</v>
      </c>
      <c r="E445" s="5">
        <v>1593.6420000000001</v>
      </c>
      <c r="F445" s="5">
        <v>1593.6479999999999</v>
      </c>
      <c r="G445" s="5">
        <v>1593.643</v>
      </c>
      <c r="H445" s="5">
        <v>1593.643</v>
      </c>
      <c r="I445" s="5">
        <v>1593.643</v>
      </c>
      <c r="J445" s="5">
        <v>1593.643</v>
      </c>
      <c r="K445" s="5">
        <v>1596.462</v>
      </c>
      <c r="L445" s="5">
        <v>1596.462</v>
      </c>
      <c r="M445" s="5">
        <v>1596.4639999999999</v>
      </c>
      <c r="N445" s="5">
        <v>1596.4639999999999</v>
      </c>
      <c r="O445" s="5">
        <v>1616.452</v>
      </c>
      <c r="P445" s="5">
        <v>19131.6881493451</v>
      </c>
      <c r="Q445" s="6">
        <v>19157.752</v>
      </c>
      <c r="R445" s="5">
        <v>26.063850654925002</v>
      </c>
      <c r="S445" s="7">
        <v>1.0013623393</v>
      </c>
    </row>
    <row r="446" spans="1:19" hidden="1" x14ac:dyDescent="0.2">
      <c r="A446" s="16" t="s">
        <v>464</v>
      </c>
      <c r="B446" s="3">
        <v>78979.997827956598</v>
      </c>
      <c r="C446" s="4">
        <v>6581.6664856630496</v>
      </c>
      <c r="D446" s="5">
        <v>6677.4129999999996</v>
      </c>
      <c r="E446" s="5">
        <v>6611.1570000000202</v>
      </c>
      <c r="F446" s="5">
        <v>6562.6419999999998</v>
      </c>
      <c r="G446" s="5">
        <v>6562.3450000000003</v>
      </c>
      <c r="H446" s="5">
        <v>6532.32</v>
      </c>
      <c r="I446" s="5">
        <v>6532.3010000000004</v>
      </c>
      <c r="J446" s="5">
        <v>6524.9359999999997</v>
      </c>
      <c r="K446" s="5">
        <v>6514.1419999999998</v>
      </c>
      <c r="L446" s="5">
        <v>6444.1220000000003</v>
      </c>
      <c r="M446" s="5">
        <v>6545.8159999999998</v>
      </c>
      <c r="N446" s="5">
        <v>7534.37</v>
      </c>
      <c r="O446" s="5">
        <v>7494.4290000000101</v>
      </c>
      <c r="P446" s="5">
        <v>78979.997827956598</v>
      </c>
      <c r="Q446" s="6">
        <v>80535.993000000002</v>
      </c>
      <c r="R446" s="5">
        <v>1555.9951720433701</v>
      </c>
      <c r="S446" s="7">
        <v>1.019701129587</v>
      </c>
    </row>
    <row r="447" spans="1:19" hidden="1" x14ac:dyDescent="0.2">
      <c r="A447" s="16" t="s">
        <v>465</v>
      </c>
      <c r="B447" s="3">
        <v>12656.599622154799</v>
      </c>
      <c r="C447" s="4">
        <v>1054.7166351795599</v>
      </c>
      <c r="D447" s="5">
        <v>1130.6369999999999</v>
      </c>
      <c r="E447" s="5">
        <v>1130.635</v>
      </c>
      <c r="F447" s="5">
        <v>1130.258</v>
      </c>
      <c r="G447" s="5">
        <v>1053.134</v>
      </c>
      <c r="H447" s="5">
        <v>1033.432</v>
      </c>
      <c r="I447" s="5">
        <v>1025.49</v>
      </c>
      <c r="J447" s="5">
        <v>1020.024</v>
      </c>
      <c r="K447" s="5">
        <v>1020.023</v>
      </c>
      <c r="L447" s="5">
        <v>1017.909</v>
      </c>
      <c r="M447" s="5">
        <v>1017.909</v>
      </c>
      <c r="N447" s="5">
        <v>1017.901</v>
      </c>
      <c r="O447" s="5">
        <v>1017.799</v>
      </c>
      <c r="P447" s="5">
        <v>12656.599622154799</v>
      </c>
      <c r="Q447" s="6">
        <v>12615.151</v>
      </c>
      <c r="R447" s="5">
        <v>-41.448622154772004</v>
      </c>
      <c r="S447" s="7">
        <v>0.99672513760400006</v>
      </c>
    </row>
    <row r="448" spans="1:19" hidden="1" x14ac:dyDescent="0.2">
      <c r="A448" s="10" t="s">
        <v>466</v>
      </c>
      <c r="B448" s="11">
        <v>0</v>
      </c>
      <c r="C448" s="12">
        <v>0</v>
      </c>
      <c r="D448" s="13">
        <v>0</v>
      </c>
      <c r="E448" s="13">
        <v>0</v>
      </c>
      <c r="F448" s="13">
        <v>458.99400000000003</v>
      </c>
      <c r="G448" s="13">
        <v>0</v>
      </c>
      <c r="H448" s="13">
        <v>2770.2440000000001</v>
      </c>
      <c r="I448" s="13">
        <v>0</v>
      </c>
      <c r="J448" s="13">
        <v>264.33</v>
      </c>
      <c r="K448" s="13">
        <v>0</v>
      </c>
      <c r="L448" s="13">
        <v>1599.2460000000001</v>
      </c>
      <c r="M448" s="13">
        <v>0</v>
      </c>
      <c r="N448" s="13">
        <v>0</v>
      </c>
      <c r="O448" s="13">
        <v>506.96600000000001</v>
      </c>
      <c r="P448" s="13">
        <v>0</v>
      </c>
      <c r="Q448" s="14">
        <v>5599.78</v>
      </c>
      <c r="R448" s="13">
        <v>5599.78</v>
      </c>
      <c r="S448" s="15" t="s">
        <v>25</v>
      </c>
    </row>
    <row r="449" spans="1:19" hidden="1" x14ac:dyDescent="0.2">
      <c r="A449" s="16" t="s">
        <v>467</v>
      </c>
      <c r="B449" s="3">
        <v>0</v>
      </c>
      <c r="C449" s="4">
        <v>0</v>
      </c>
      <c r="D449" s="5">
        <v>0</v>
      </c>
      <c r="E449" s="5">
        <v>0</v>
      </c>
      <c r="F449" s="5">
        <v>105.752</v>
      </c>
      <c r="G449" s="5">
        <v>0</v>
      </c>
      <c r="H449" s="5">
        <v>2754.1529999999998</v>
      </c>
      <c r="I449" s="5">
        <v>0</v>
      </c>
      <c r="J449" s="5">
        <v>58.466000000000001</v>
      </c>
      <c r="K449" s="5">
        <v>0</v>
      </c>
      <c r="L449" s="5">
        <v>454.87700000000001</v>
      </c>
      <c r="M449" s="5">
        <v>0</v>
      </c>
      <c r="N449" s="5">
        <v>0</v>
      </c>
      <c r="O449" s="5">
        <v>136.096</v>
      </c>
      <c r="P449" s="5">
        <v>0</v>
      </c>
      <c r="Q449" s="6">
        <v>3509.3440000000001</v>
      </c>
      <c r="R449" s="5">
        <v>3509.3440000000001</v>
      </c>
      <c r="S449" s="17" t="s">
        <v>25</v>
      </c>
    </row>
    <row r="450" spans="1:19" hidden="1" x14ac:dyDescent="0.2">
      <c r="A450" s="16" t="s">
        <v>468</v>
      </c>
      <c r="B450" s="3">
        <v>0</v>
      </c>
      <c r="C450" s="4">
        <v>0</v>
      </c>
      <c r="D450" s="5">
        <v>0</v>
      </c>
      <c r="E450" s="5">
        <v>0</v>
      </c>
      <c r="F450" s="5">
        <v>2.3340000000000001</v>
      </c>
      <c r="G450" s="5">
        <v>0</v>
      </c>
      <c r="H450" s="5">
        <v>0</v>
      </c>
      <c r="I450" s="5">
        <v>0</v>
      </c>
      <c r="J450" s="5">
        <v>1.2809999999999999</v>
      </c>
      <c r="K450" s="5">
        <v>0</v>
      </c>
      <c r="L450" s="5">
        <v>73.537000000000006</v>
      </c>
      <c r="M450" s="5">
        <v>0</v>
      </c>
      <c r="N450" s="5">
        <v>0</v>
      </c>
      <c r="O450" s="5">
        <v>150.66200000000001</v>
      </c>
      <c r="P450" s="5">
        <v>0</v>
      </c>
      <c r="Q450" s="6">
        <v>227.81399999999999</v>
      </c>
      <c r="R450" s="5">
        <v>227.81399999999999</v>
      </c>
      <c r="S450" s="17" t="s">
        <v>25</v>
      </c>
    </row>
    <row r="451" spans="1:19" hidden="1" x14ac:dyDescent="0.2">
      <c r="A451" s="16" t="s">
        <v>469</v>
      </c>
      <c r="B451" s="3">
        <v>0</v>
      </c>
      <c r="C451" s="4">
        <v>0</v>
      </c>
      <c r="D451" s="5">
        <v>0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218.715</v>
      </c>
      <c r="P451" s="5">
        <v>0</v>
      </c>
      <c r="Q451" s="6">
        <v>218.715</v>
      </c>
      <c r="R451" s="5">
        <v>218.715</v>
      </c>
      <c r="S451" s="17" t="s">
        <v>39</v>
      </c>
    </row>
    <row r="452" spans="1:19" hidden="1" x14ac:dyDescent="0.2">
      <c r="A452" s="16" t="s">
        <v>470</v>
      </c>
      <c r="B452" s="3">
        <v>0</v>
      </c>
      <c r="C452" s="4">
        <v>0</v>
      </c>
      <c r="D452" s="5">
        <v>0</v>
      </c>
      <c r="E452" s="5">
        <v>0</v>
      </c>
      <c r="F452" s="5">
        <v>350.90800000000002</v>
      </c>
      <c r="G452" s="5">
        <v>0</v>
      </c>
      <c r="H452" s="5">
        <v>16.091000000000001</v>
      </c>
      <c r="I452" s="5">
        <v>0</v>
      </c>
      <c r="J452" s="5">
        <v>28.943999999999999</v>
      </c>
      <c r="K452" s="5">
        <v>0</v>
      </c>
      <c r="L452" s="5">
        <v>969.04600000000005</v>
      </c>
      <c r="M452" s="5">
        <v>0</v>
      </c>
      <c r="N452" s="5">
        <v>0</v>
      </c>
      <c r="O452" s="5">
        <v>0.26500000000000001</v>
      </c>
      <c r="P452" s="5">
        <v>0</v>
      </c>
      <c r="Q452" s="6">
        <v>1365.2539999999999</v>
      </c>
      <c r="R452" s="5">
        <v>1365.2539999999999</v>
      </c>
      <c r="S452" s="17" t="s">
        <v>25</v>
      </c>
    </row>
    <row r="453" spans="1:19" hidden="1" x14ac:dyDescent="0.2">
      <c r="A453" s="16" t="s">
        <v>471</v>
      </c>
      <c r="B453" s="3">
        <v>0</v>
      </c>
      <c r="C453" s="4">
        <v>0</v>
      </c>
      <c r="D453" s="5">
        <v>0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175.63900000000001</v>
      </c>
      <c r="K453" s="5">
        <v>0</v>
      </c>
      <c r="L453" s="5">
        <v>101.786</v>
      </c>
      <c r="M453" s="5">
        <v>0</v>
      </c>
      <c r="N453" s="5">
        <v>0</v>
      </c>
      <c r="O453" s="5">
        <v>1.228</v>
      </c>
      <c r="P453" s="5">
        <v>0</v>
      </c>
      <c r="Q453" s="6">
        <v>278.65300000000002</v>
      </c>
      <c r="R453" s="5">
        <v>278.65300000000002</v>
      </c>
      <c r="S453" s="17" t="s">
        <v>25</v>
      </c>
    </row>
    <row r="454" spans="1:19" hidden="1" x14ac:dyDescent="0.2">
      <c r="A454" s="10" t="s">
        <v>472</v>
      </c>
      <c r="B454" s="11">
        <v>0</v>
      </c>
      <c r="C454" s="12">
        <v>0</v>
      </c>
      <c r="D454" s="13">
        <v>0</v>
      </c>
      <c r="E454" s="13">
        <v>0</v>
      </c>
      <c r="F454" s="13">
        <v>97.182779999999994</v>
      </c>
      <c r="G454" s="13">
        <v>0</v>
      </c>
      <c r="H454" s="13">
        <v>0</v>
      </c>
      <c r="I454" s="13">
        <v>90.928089999999997</v>
      </c>
      <c r="J454" s="13">
        <v>0</v>
      </c>
      <c r="K454" s="13">
        <v>0</v>
      </c>
      <c r="L454" s="13">
        <v>54.77317</v>
      </c>
      <c r="M454" s="13">
        <v>0</v>
      </c>
      <c r="N454" s="13">
        <v>0</v>
      </c>
      <c r="O454" s="13">
        <v>116.52668</v>
      </c>
      <c r="P454" s="13">
        <v>0</v>
      </c>
      <c r="Q454" s="14">
        <v>359.41072000000003</v>
      </c>
      <c r="R454" s="13">
        <v>359.41072000000003</v>
      </c>
      <c r="S454" s="15" t="s">
        <v>25</v>
      </c>
    </row>
    <row r="455" spans="1:19" hidden="1" x14ac:dyDescent="0.2">
      <c r="A455" s="16" t="s">
        <v>473</v>
      </c>
      <c r="B455" s="3">
        <v>0</v>
      </c>
      <c r="C455" s="4">
        <v>0</v>
      </c>
      <c r="D455" s="5">
        <v>0</v>
      </c>
      <c r="E455" s="5">
        <v>0</v>
      </c>
      <c r="F455" s="5">
        <v>97.182779999999994</v>
      </c>
      <c r="G455" s="5">
        <v>0</v>
      </c>
      <c r="H455" s="5">
        <v>0</v>
      </c>
      <c r="I455" s="5">
        <v>90.928089999999997</v>
      </c>
      <c r="J455" s="5">
        <v>0</v>
      </c>
      <c r="K455" s="5">
        <v>0</v>
      </c>
      <c r="L455" s="5">
        <v>41.001640000000002</v>
      </c>
      <c r="M455" s="5">
        <v>0</v>
      </c>
      <c r="N455" s="5">
        <v>0</v>
      </c>
      <c r="O455" s="5">
        <v>96.493399999999994</v>
      </c>
      <c r="P455" s="5">
        <v>0</v>
      </c>
      <c r="Q455" s="6">
        <v>325.60590999999999</v>
      </c>
      <c r="R455" s="5">
        <v>325.60590999999999</v>
      </c>
      <c r="S455" s="17" t="s">
        <v>25</v>
      </c>
    </row>
    <row r="456" spans="1:19" hidden="1" x14ac:dyDescent="0.2">
      <c r="A456" s="16" t="s">
        <v>474</v>
      </c>
      <c r="B456" s="3">
        <v>0</v>
      </c>
      <c r="C456" s="4">
        <v>0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13.77153</v>
      </c>
      <c r="M456" s="5">
        <v>0</v>
      </c>
      <c r="N456" s="5">
        <v>0</v>
      </c>
      <c r="O456" s="5">
        <v>20.033280000000001</v>
      </c>
      <c r="P456" s="5">
        <v>0</v>
      </c>
      <c r="Q456" s="6">
        <v>33.804810000000003</v>
      </c>
      <c r="R456" s="5">
        <v>33.804810000000003</v>
      </c>
      <c r="S456" s="17" t="s">
        <v>39</v>
      </c>
    </row>
    <row r="457" spans="1:19" hidden="1" x14ac:dyDescent="0.2">
      <c r="A457" s="19" t="s">
        <v>475</v>
      </c>
      <c r="B457" s="11">
        <v>0</v>
      </c>
      <c r="C457" s="12"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-109.24381</v>
      </c>
      <c r="J457" s="13">
        <v>0</v>
      </c>
      <c r="K457" s="13">
        <v>-47.463000000000001</v>
      </c>
      <c r="L457" s="13">
        <v>0</v>
      </c>
      <c r="M457" s="13">
        <v>0</v>
      </c>
      <c r="N457" s="13">
        <v>0</v>
      </c>
      <c r="O457" s="13">
        <v>96.135240000001005</v>
      </c>
      <c r="P457" s="13">
        <v>0</v>
      </c>
      <c r="Q457" s="14">
        <v>-60.571569999997998</v>
      </c>
      <c r="R457" s="13">
        <v>-60.571569999997998</v>
      </c>
      <c r="S457" s="15" t="s">
        <v>25</v>
      </c>
    </row>
    <row r="458" spans="1:19" hidden="1" x14ac:dyDescent="0.2">
      <c r="A458" s="10" t="s">
        <v>476</v>
      </c>
      <c r="B458" s="11">
        <v>0</v>
      </c>
      <c r="C458" s="12"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-34.872509999999998</v>
      </c>
      <c r="J458" s="13">
        <v>0</v>
      </c>
      <c r="K458" s="13">
        <v>-27.579000000000001</v>
      </c>
      <c r="L458" s="13">
        <v>0</v>
      </c>
      <c r="M458" s="13">
        <v>0</v>
      </c>
      <c r="N458" s="13">
        <v>0</v>
      </c>
      <c r="O458" s="13">
        <v>57.578440000001002</v>
      </c>
      <c r="P458" s="13">
        <v>0</v>
      </c>
      <c r="Q458" s="14">
        <v>-4.8730699999980001</v>
      </c>
      <c r="R458" s="13">
        <v>-4.8730699999980001</v>
      </c>
      <c r="S458" s="15" t="s">
        <v>25</v>
      </c>
    </row>
    <row r="459" spans="1:19" hidden="1" x14ac:dyDescent="0.2">
      <c r="A459" s="16" t="s">
        <v>477</v>
      </c>
      <c r="B459" s="3">
        <v>0</v>
      </c>
      <c r="C459" s="4">
        <v>0</v>
      </c>
      <c r="D459" s="5">
        <v>0</v>
      </c>
      <c r="E459" s="5">
        <v>0</v>
      </c>
      <c r="F459" s="5">
        <v>0</v>
      </c>
      <c r="G459" s="5">
        <v>0</v>
      </c>
      <c r="H459" s="5">
        <v>0</v>
      </c>
      <c r="I459" s="5">
        <v>-34.872509999999998</v>
      </c>
      <c r="J459" s="5">
        <v>0</v>
      </c>
      <c r="K459" s="5">
        <v>-27.579000000000001</v>
      </c>
      <c r="L459" s="5">
        <v>0</v>
      </c>
      <c r="M459" s="5">
        <v>0</v>
      </c>
      <c r="N459" s="5">
        <v>0</v>
      </c>
      <c r="O459" s="5">
        <v>57.578440000001002</v>
      </c>
      <c r="P459" s="5">
        <v>0</v>
      </c>
      <c r="Q459" s="6">
        <v>-4.8730699999980001</v>
      </c>
      <c r="R459" s="5">
        <v>-4.8730699999980001</v>
      </c>
      <c r="S459" s="17" t="s">
        <v>25</v>
      </c>
    </row>
    <row r="460" spans="1:19" hidden="1" x14ac:dyDescent="0.2">
      <c r="A460" s="10" t="s">
        <v>478</v>
      </c>
      <c r="B460" s="11">
        <v>0</v>
      </c>
      <c r="C460" s="12"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-74.371300000000005</v>
      </c>
      <c r="J460" s="13">
        <v>0</v>
      </c>
      <c r="K460" s="13">
        <v>-19.884</v>
      </c>
      <c r="L460" s="13">
        <v>0</v>
      </c>
      <c r="M460" s="13">
        <v>0</v>
      </c>
      <c r="N460" s="13">
        <v>0</v>
      </c>
      <c r="O460" s="13">
        <v>38.556800000000003</v>
      </c>
      <c r="P460" s="13">
        <v>0</v>
      </c>
      <c r="Q460" s="14">
        <v>-55.698500000000003</v>
      </c>
      <c r="R460" s="13">
        <v>-55.698500000000003</v>
      </c>
      <c r="S460" s="15" t="s">
        <v>25</v>
      </c>
    </row>
    <row r="461" spans="1:19" hidden="1" x14ac:dyDescent="0.2">
      <c r="A461" s="16" t="s">
        <v>479</v>
      </c>
      <c r="B461" s="3">
        <v>0</v>
      </c>
      <c r="C461" s="4">
        <v>0</v>
      </c>
      <c r="D461" s="5">
        <v>0</v>
      </c>
      <c r="E461" s="5">
        <v>0</v>
      </c>
      <c r="F461" s="5">
        <v>0</v>
      </c>
      <c r="G461" s="5">
        <v>0</v>
      </c>
      <c r="H461" s="5">
        <v>0</v>
      </c>
      <c r="I461" s="5">
        <v>-74.371300000000005</v>
      </c>
      <c r="J461" s="5">
        <v>0</v>
      </c>
      <c r="K461" s="5">
        <v>-19.884</v>
      </c>
      <c r="L461" s="5">
        <v>0</v>
      </c>
      <c r="M461" s="5">
        <v>0</v>
      </c>
      <c r="N461" s="5">
        <v>0</v>
      </c>
      <c r="O461" s="5">
        <v>38.556800000000003</v>
      </c>
      <c r="P461" s="5">
        <v>0</v>
      </c>
      <c r="Q461" s="6">
        <v>-55.698500000000003</v>
      </c>
      <c r="R461" s="5">
        <v>-55.698500000000003</v>
      </c>
      <c r="S461" s="17" t="s">
        <v>25</v>
      </c>
    </row>
    <row r="462" spans="1:19" hidden="1" x14ac:dyDescent="0.2">
      <c r="A462" s="9" t="s">
        <v>480</v>
      </c>
      <c r="B462" s="3">
        <v>0</v>
      </c>
      <c r="C462" s="4">
        <v>0</v>
      </c>
      <c r="D462" s="5">
        <v>202.97900000000001</v>
      </c>
      <c r="E462" s="5">
        <v>0</v>
      </c>
      <c r="F462" s="5">
        <v>0</v>
      </c>
      <c r="G462" s="5">
        <v>0</v>
      </c>
      <c r="H462" s="5">
        <v>4.8902000000000001</v>
      </c>
      <c r="I462" s="5">
        <v>155.72499999999999</v>
      </c>
      <c r="J462" s="5">
        <v>0</v>
      </c>
      <c r="K462" s="5">
        <v>148.809</v>
      </c>
      <c r="L462" s="5">
        <v>23.79</v>
      </c>
      <c r="M462" s="5">
        <v>0</v>
      </c>
      <c r="N462" s="5">
        <v>87.156999999999002</v>
      </c>
      <c r="O462" s="5">
        <v>0</v>
      </c>
      <c r="P462" s="5">
        <v>0</v>
      </c>
      <c r="Q462" s="6">
        <v>623.35019999999997</v>
      </c>
      <c r="R462" s="5">
        <v>623.35019999999997</v>
      </c>
      <c r="S462" s="17" t="s">
        <v>25</v>
      </c>
    </row>
    <row r="463" spans="1:19" hidden="1" x14ac:dyDescent="0.2">
      <c r="A463" s="10" t="s">
        <v>481</v>
      </c>
      <c r="B463" s="11">
        <v>0</v>
      </c>
      <c r="C463" s="12">
        <v>0</v>
      </c>
      <c r="D463" s="13">
        <v>6.48</v>
      </c>
      <c r="E463" s="13">
        <v>0</v>
      </c>
      <c r="F463" s="13">
        <v>0</v>
      </c>
      <c r="G463" s="13">
        <v>0</v>
      </c>
      <c r="H463" s="13">
        <v>0</v>
      </c>
      <c r="I463" s="13">
        <v>62.83</v>
      </c>
      <c r="J463" s="13">
        <v>0</v>
      </c>
      <c r="K463" s="13">
        <v>1.0329999999999999</v>
      </c>
      <c r="L463" s="13">
        <v>4.1399999999999997</v>
      </c>
      <c r="M463" s="13">
        <v>0</v>
      </c>
      <c r="N463" s="13">
        <v>0</v>
      </c>
      <c r="O463" s="13">
        <v>0</v>
      </c>
      <c r="P463" s="13">
        <v>0</v>
      </c>
      <c r="Q463" s="14">
        <v>74.483000000000004</v>
      </c>
      <c r="R463" s="13">
        <v>74.483000000000004</v>
      </c>
      <c r="S463" s="15" t="s">
        <v>25</v>
      </c>
    </row>
    <row r="464" spans="1:19" hidden="1" x14ac:dyDescent="0.2">
      <c r="A464" s="16" t="s">
        <v>482</v>
      </c>
      <c r="B464" s="3">
        <v>0</v>
      </c>
      <c r="C464" s="4">
        <v>0</v>
      </c>
      <c r="D464" s="5">
        <v>6.48</v>
      </c>
      <c r="E464" s="5">
        <v>0</v>
      </c>
      <c r="F464" s="5">
        <v>0</v>
      </c>
      <c r="G464" s="5">
        <v>0</v>
      </c>
      <c r="H464" s="5">
        <v>0</v>
      </c>
      <c r="I464" s="5">
        <v>62.83</v>
      </c>
      <c r="J464" s="5">
        <v>0</v>
      </c>
      <c r="K464" s="5">
        <v>1.0329999999999999</v>
      </c>
      <c r="L464" s="5">
        <v>4.1399999999999997</v>
      </c>
      <c r="M464" s="5">
        <v>0</v>
      </c>
      <c r="N464" s="5">
        <v>0</v>
      </c>
      <c r="O464" s="5">
        <v>0</v>
      </c>
      <c r="P464" s="5">
        <v>0</v>
      </c>
      <c r="Q464" s="6">
        <v>74.483000000000004</v>
      </c>
      <c r="R464" s="5">
        <v>74.483000000000004</v>
      </c>
      <c r="S464" s="17" t="s">
        <v>25</v>
      </c>
    </row>
    <row r="465" spans="1:19" hidden="1" x14ac:dyDescent="0.2">
      <c r="A465" s="10" t="s">
        <v>483</v>
      </c>
      <c r="B465" s="11">
        <v>0</v>
      </c>
      <c r="C465" s="12">
        <v>0</v>
      </c>
      <c r="D465" s="13">
        <v>196.499</v>
      </c>
      <c r="E465" s="13">
        <v>0</v>
      </c>
      <c r="F465" s="13">
        <v>0</v>
      </c>
      <c r="G465" s="13">
        <v>0</v>
      </c>
      <c r="H465" s="13">
        <v>4.8902000000000001</v>
      </c>
      <c r="I465" s="13">
        <v>92.894999999999996</v>
      </c>
      <c r="J465" s="13">
        <v>0</v>
      </c>
      <c r="K465" s="13">
        <v>147.77600000000001</v>
      </c>
      <c r="L465" s="13">
        <v>19.649999999999999</v>
      </c>
      <c r="M465" s="13">
        <v>0</v>
      </c>
      <c r="N465" s="13">
        <v>87.156999999999002</v>
      </c>
      <c r="O465" s="13">
        <v>0</v>
      </c>
      <c r="P465" s="13">
        <v>0</v>
      </c>
      <c r="Q465" s="14">
        <v>548.86720000000003</v>
      </c>
      <c r="R465" s="13">
        <v>548.86720000000003</v>
      </c>
      <c r="S465" s="15" t="s">
        <v>25</v>
      </c>
    </row>
    <row r="466" spans="1:19" hidden="1" x14ac:dyDescent="0.2">
      <c r="A466" s="16" t="s">
        <v>484</v>
      </c>
      <c r="B466" s="3">
        <v>0</v>
      </c>
      <c r="C466" s="4">
        <v>0</v>
      </c>
      <c r="D466" s="5">
        <v>196.499</v>
      </c>
      <c r="E466" s="5">
        <v>0</v>
      </c>
      <c r="F466" s="5">
        <v>0</v>
      </c>
      <c r="G466" s="5">
        <v>0</v>
      </c>
      <c r="H466" s="5">
        <v>4.8902000000000001</v>
      </c>
      <c r="I466" s="5">
        <v>92.894999999999996</v>
      </c>
      <c r="J466" s="5">
        <v>0</v>
      </c>
      <c r="K466" s="5">
        <v>147.77600000000001</v>
      </c>
      <c r="L466" s="5">
        <v>19.649999999999999</v>
      </c>
      <c r="M466" s="5">
        <v>0</v>
      </c>
      <c r="N466" s="5">
        <v>87.156999999999002</v>
      </c>
      <c r="O466" s="5">
        <v>0</v>
      </c>
      <c r="P466" s="5">
        <v>0</v>
      </c>
      <c r="Q466" s="6">
        <v>548.86720000000003</v>
      </c>
      <c r="R466" s="5">
        <v>548.86720000000003</v>
      </c>
      <c r="S466" s="17" t="s">
        <v>25</v>
      </c>
    </row>
    <row r="467" spans="1:19" hidden="1" x14ac:dyDescent="0.2">
      <c r="A467" s="9" t="s">
        <v>485</v>
      </c>
      <c r="B467" s="3">
        <v>33347.967475237099</v>
      </c>
      <c r="C467" s="4">
        <v>2778.9972896030999</v>
      </c>
      <c r="D467" s="5">
        <v>1028.9021700000001</v>
      </c>
      <c r="E467" s="5">
        <v>2272.1342200000099</v>
      </c>
      <c r="F467" s="5">
        <v>1400.5249200000001</v>
      </c>
      <c r="G467" s="5">
        <v>776.49644000000001</v>
      </c>
      <c r="H467" s="5">
        <v>782.24833999999998</v>
      </c>
      <c r="I467" s="5">
        <v>1337.8853200000001</v>
      </c>
      <c r="J467" s="5">
        <v>4085.4130599999999</v>
      </c>
      <c r="K467" s="5">
        <v>1347.56043</v>
      </c>
      <c r="L467" s="5">
        <v>1577.71345</v>
      </c>
      <c r="M467" s="5">
        <v>2313.8294799999999</v>
      </c>
      <c r="N467" s="5">
        <v>2606.8586300000002</v>
      </c>
      <c r="O467" s="5">
        <v>7485.1512400000001</v>
      </c>
      <c r="P467" s="5">
        <v>33347.967475237099</v>
      </c>
      <c r="Q467" s="6">
        <v>27014.717700000001</v>
      </c>
      <c r="R467" s="5">
        <v>-6333.2497752371301</v>
      </c>
      <c r="S467" s="7">
        <v>0.81008588364599998</v>
      </c>
    </row>
    <row r="468" spans="1:19" hidden="1" x14ac:dyDescent="0.2">
      <c r="A468" s="10" t="s">
        <v>486</v>
      </c>
      <c r="B468" s="11">
        <v>0</v>
      </c>
      <c r="C468" s="12"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-20.381779999999999</v>
      </c>
      <c r="J468" s="13">
        <v>0</v>
      </c>
      <c r="K468" s="13">
        <v>0</v>
      </c>
      <c r="L468" s="13">
        <v>-6.5193000000000003</v>
      </c>
      <c r="M468" s="13">
        <v>0</v>
      </c>
      <c r="N468" s="13">
        <v>0</v>
      </c>
      <c r="O468" s="13">
        <v>-2.8030499999999998</v>
      </c>
      <c r="P468" s="13">
        <v>0</v>
      </c>
      <c r="Q468" s="14">
        <v>-29.704129999999999</v>
      </c>
      <c r="R468" s="13">
        <v>-29.704129999999999</v>
      </c>
      <c r="S468" s="15" t="s">
        <v>25</v>
      </c>
    </row>
    <row r="469" spans="1:19" hidden="1" x14ac:dyDescent="0.2">
      <c r="A469" s="16" t="s">
        <v>487</v>
      </c>
      <c r="B469" s="3">
        <v>0</v>
      </c>
      <c r="C469" s="4">
        <v>0</v>
      </c>
      <c r="D469" s="5">
        <v>0</v>
      </c>
      <c r="E469" s="5">
        <v>0</v>
      </c>
      <c r="F469" s="5">
        <v>0</v>
      </c>
      <c r="G469" s="5">
        <v>0</v>
      </c>
      <c r="H469" s="5">
        <v>0</v>
      </c>
      <c r="I469" s="5">
        <v>-20.381779999999999</v>
      </c>
      <c r="J469" s="5">
        <v>0</v>
      </c>
      <c r="K469" s="5">
        <v>0</v>
      </c>
      <c r="L469" s="5">
        <v>-6.5193000000000003</v>
      </c>
      <c r="M469" s="5">
        <v>0</v>
      </c>
      <c r="N469" s="5">
        <v>0</v>
      </c>
      <c r="O469" s="5">
        <v>-2.8030499999999998</v>
      </c>
      <c r="P469" s="5">
        <v>0</v>
      </c>
      <c r="Q469" s="6">
        <v>-29.704129999999999</v>
      </c>
      <c r="R469" s="5">
        <v>-29.704129999999999</v>
      </c>
      <c r="S469" s="17" t="s">
        <v>25</v>
      </c>
    </row>
    <row r="470" spans="1:19" hidden="1" x14ac:dyDescent="0.2">
      <c r="A470" s="10" t="s">
        <v>488</v>
      </c>
      <c r="B470" s="11">
        <v>12999.9680960859</v>
      </c>
      <c r="C470" s="12">
        <v>1083.3306746738201</v>
      </c>
      <c r="D470" s="13">
        <v>44.096589999999999</v>
      </c>
      <c r="E470" s="13">
        <v>713.68464000000199</v>
      </c>
      <c r="F470" s="13">
        <v>235.23014000000001</v>
      </c>
      <c r="G470" s="13">
        <v>339.37365</v>
      </c>
      <c r="H470" s="13">
        <v>184.98075</v>
      </c>
      <c r="I470" s="13">
        <v>715.64341000000002</v>
      </c>
      <c r="J470" s="13">
        <v>453.83632</v>
      </c>
      <c r="K470" s="13">
        <v>331.57938000000001</v>
      </c>
      <c r="L470" s="13">
        <v>279.07731999999999</v>
      </c>
      <c r="M470" s="13">
        <v>547.53441999999995</v>
      </c>
      <c r="N470" s="13">
        <v>517.98451</v>
      </c>
      <c r="O470" s="13">
        <v>4488.5426799999996</v>
      </c>
      <c r="P470" s="13">
        <v>12999.9680960859</v>
      </c>
      <c r="Q470" s="14">
        <v>8851.5638099999996</v>
      </c>
      <c r="R470" s="13">
        <v>-4148.4042860858799</v>
      </c>
      <c r="S470" s="18">
        <v>0.68089119485299998</v>
      </c>
    </row>
    <row r="471" spans="1:19" hidden="1" x14ac:dyDescent="0.2">
      <c r="A471" s="16" t="s">
        <v>489</v>
      </c>
      <c r="B471" s="3">
        <v>12999.9680960859</v>
      </c>
      <c r="C471" s="4">
        <v>1083.3306746738201</v>
      </c>
      <c r="D471" s="5">
        <v>0</v>
      </c>
      <c r="E471" s="5">
        <v>686.46950000000197</v>
      </c>
      <c r="F471" s="5">
        <v>118.39713</v>
      </c>
      <c r="G471" s="5">
        <v>217.92595</v>
      </c>
      <c r="H471" s="5">
        <v>150.17195000000001</v>
      </c>
      <c r="I471" s="5">
        <v>635.60726999999997</v>
      </c>
      <c r="J471" s="5">
        <v>326.62632000000002</v>
      </c>
      <c r="K471" s="5">
        <v>248.20001999999999</v>
      </c>
      <c r="L471" s="5">
        <v>184.31219999999999</v>
      </c>
      <c r="M471" s="5">
        <v>395.16039000000001</v>
      </c>
      <c r="N471" s="5">
        <v>114.97291</v>
      </c>
      <c r="O471" s="5">
        <v>4127.8662700000004</v>
      </c>
      <c r="P471" s="5">
        <v>12999.9680960859</v>
      </c>
      <c r="Q471" s="6">
        <v>7205.7099099999996</v>
      </c>
      <c r="R471" s="5">
        <v>-5794.25818608588</v>
      </c>
      <c r="S471" s="7">
        <v>0.55428673799299999</v>
      </c>
    </row>
    <row r="472" spans="1:19" hidden="1" x14ac:dyDescent="0.2">
      <c r="A472" s="16" t="s">
        <v>490</v>
      </c>
      <c r="B472" s="3">
        <v>0</v>
      </c>
      <c r="C472" s="4">
        <v>0</v>
      </c>
      <c r="D472" s="5">
        <v>26.95759</v>
      </c>
      <c r="E472" s="5">
        <v>22.715140000000002</v>
      </c>
      <c r="F472" s="5">
        <v>116.83301</v>
      </c>
      <c r="G472" s="5">
        <v>105.4757</v>
      </c>
      <c r="H472" s="5">
        <v>34.808799999999998</v>
      </c>
      <c r="I472" s="5">
        <v>69.967140000000001</v>
      </c>
      <c r="J472" s="5">
        <v>127.21</v>
      </c>
      <c r="K472" s="5">
        <v>11.63536</v>
      </c>
      <c r="L472" s="5">
        <v>94.765119999999996</v>
      </c>
      <c r="M472" s="5">
        <v>147.37503000000001</v>
      </c>
      <c r="N472" s="5">
        <v>403.01159999999999</v>
      </c>
      <c r="O472" s="5">
        <v>50.840409999999999</v>
      </c>
      <c r="P472" s="5">
        <v>0</v>
      </c>
      <c r="Q472" s="6">
        <v>1211.5949000000001</v>
      </c>
      <c r="R472" s="5">
        <v>1211.5949000000001</v>
      </c>
      <c r="S472" s="17" t="s">
        <v>25</v>
      </c>
    </row>
    <row r="473" spans="1:19" hidden="1" x14ac:dyDescent="0.2">
      <c r="A473" s="16" t="s">
        <v>491</v>
      </c>
      <c r="B473" s="3">
        <v>0</v>
      </c>
      <c r="C473" s="4">
        <v>0</v>
      </c>
      <c r="D473" s="5">
        <v>17.138999999999999</v>
      </c>
      <c r="E473" s="5">
        <v>4.5</v>
      </c>
      <c r="F473" s="5">
        <v>0</v>
      </c>
      <c r="G473" s="5">
        <v>0</v>
      </c>
      <c r="H473" s="5">
        <v>0</v>
      </c>
      <c r="I473" s="5">
        <v>10.069000000000001</v>
      </c>
      <c r="J473" s="5">
        <v>0</v>
      </c>
      <c r="K473" s="5">
        <v>39.799999999999997</v>
      </c>
      <c r="L473" s="5">
        <v>0</v>
      </c>
      <c r="M473" s="5">
        <v>4.9989999999999997</v>
      </c>
      <c r="N473" s="5">
        <v>0</v>
      </c>
      <c r="O473" s="5">
        <v>309.83600000000001</v>
      </c>
      <c r="P473" s="5">
        <v>0</v>
      </c>
      <c r="Q473" s="6">
        <v>386.34300000000002</v>
      </c>
      <c r="R473" s="5">
        <v>386.34300000000002</v>
      </c>
      <c r="S473" s="17" t="s">
        <v>25</v>
      </c>
    </row>
    <row r="474" spans="1:19" hidden="1" x14ac:dyDescent="0.2">
      <c r="A474" s="16" t="s">
        <v>492</v>
      </c>
      <c r="B474" s="3">
        <v>0</v>
      </c>
      <c r="C474" s="4">
        <v>0</v>
      </c>
      <c r="D474" s="5">
        <v>0</v>
      </c>
      <c r="E474" s="5">
        <v>0</v>
      </c>
      <c r="F474" s="5">
        <v>0</v>
      </c>
      <c r="G474" s="5">
        <v>15.972</v>
      </c>
      <c r="H474" s="5">
        <v>0</v>
      </c>
      <c r="I474" s="5">
        <v>0</v>
      </c>
      <c r="J474" s="5">
        <v>0</v>
      </c>
      <c r="K474" s="5">
        <v>31.943999999999999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6">
        <v>47.915999999999997</v>
      </c>
      <c r="R474" s="5">
        <v>47.915999999999997</v>
      </c>
      <c r="S474" s="17" t="s">
        <v>25</v>
      </c>
    </row>
    <row r="475" spans="1:19" hidden="1" x14ac:dyDescent="0.2">
      <c r="A475" s="10" t="s">
        <v>493</v>
      </c>
      <c r="B475" s="11">
        <v>775.99997760522206</v>
      </c>
      <c r="C475" s="12">
        <v>64.666664800435001</v>
      </c>
      <c r="D475" s="13">
        <v>-11.736000000000001</v>
      </c>
      <c r="E475" s="13">
        <v>59.349939999999997</v>
      </c>
      <c r="F475" s="13">
        <v>209.69613000000001</v>
      </c>
      <c r="G475" s="13">
        <v>28.873000000000001</v>
      </c>
      <c r="H475" s="13">
        <v>15.94891</v>
      </c>
      <c r="I475" s="13">
        <v>26.490100000000002</v>
      </c>
      <c r="J475" s="13">
        <v>89.906610000000001</v>
      </c>
      <c r="K475" s="13">
        <v>83.571799999999996</v>
      </c>
      <c r="L475" s="13">
        <v>280.35199</v>
      </c>
      <c r="M475" s="13">
        <v>28.466000000000001</v>
      </c>
      <c r="N475" s="13">
        <v>208.17621</v>
      </c>
      <c r="O475" s="13">
        <v>76.126819999999995</v>
      </c>
      <c r="P475" s="13">
        <v>775.99997760522206</v>
      </c>
      <c r="Q475" s="14">
        <v>1095.2215100000001</v>
      </c>
      <c r="R475" s="13">
        <v>319.22153239477802</v>
      </c>
      <c r="S475" s="18">
        <v>1.4113679659880001</v>
      </c>
    </row>
    <row r="476" spans="1:19" hidden="1" x14ac:dyDescent="0.2">
      <c r="A476" s="16" t="s">
        <v>494</v>
      </c>
      <c r="B476" s="3">
        <v>99.999997102221997</v>
      </c>
      <c r="C476" s="4">
        <v>8.3333330918509994</v>
      </c>
      <c r="D476" s="5">
        <v>-11.736000000000001</v>
      </c>
      <c r="E476" s="5">
        <v>0</v>
      </c>
      <c r="F476" s="5">
        <v>200.29614000000001</v>
      </c>
      <c r="G476" s="5">
        <v>63.560929999999999</v>
      </c>
      <c r="H476" s="5">
        <v>9</v>
      </c>
      <c r="I476" s="5">
        <v>0</v>
      </c>
      <c r="J476" s="5">
        <v>70.94435</v>
      </c>
      <c r="K476" s="5">
        <v>6.8486000000000002</v>
      </c>
      <c r="L476" s="5">
        <v>83.674509999999998</v>
      </c>
      <c r="M476" s="5">
        <v>11.616</v>
      </c>
      <c r="N476" s="5">
        <v>79.291779999998994</v>
      </c>
      <c r="O476" s="5">
        <v>10.8779</v>
      </c>
      <c r="P476" s="5">
        <v>99.999997102221997</v>
      </c>
      <c r="Q476" s="6">
        <v>524.37420999999995</v>
      </c>
      <c r="R476" s="5">
        <v>424.374212897777</v>
      </c>
      <c r="S476" s="7">
        <v>5.2437422519509997</v>
      </c>
    </row>
    <row r="477" spans="1:19" hidden="1" x14ac:dyDescent="0.2">
      <c r="A477" s="16" t="s">
        <v>495</v>
      </c>
      <c r="B477" s="3">
        <v>595.99998280232205</v>
      </c>
      <c r="C477" s="4">
        <v>49.666665233525997</v>
      </c>
      <c r="D477" s="5">
        <v>0</v>
      </c>
      <c r="E477" s="5">
        <v>51.841940000000001</v>
      </c>
      <c r="F477" s="5">
        <v>5.9099899999999996</v>
      </c>
      <c r="G477" s="5">
        <v>-44.569929999999999</v>
      </c>
      <c r="H477" s="5">
        <v>6.9489099999999997</v>
      </c>
      <c r="I477" s="5">
        <v>0</v>
      </c>
      <c r="J477" s="5">
        <v>18.962260000000001</v>
      </c>
      <c r="K477" s="5">
        <v>72.443200000000004</v>
      </c>
      <c r="L477" s="5">
        <v>177.81648000000001</v>
      </c>
      <c r="M477" s="5">
        <v>0.89</v>
      </c>
      <c r="N477" s="5">
        <v>110.95003</v>
      </c>
      <c r="O477" s="5">
        <v>50.248919999999998</v>
      </c>
      <c r="P477" s="5">
        <v>595.99998280232205</v>
      </c>
      <c r="Q477" s="6">
        <v>451.4418</v>
      </c>
      <c r="R477" s="5">
        <v>-144.55818280232199</v>
      </c>
      <c r="S477" s="7">
        <v>0.75745270641999995</v>
      </c>
    </row>
    <row r="478" spans="1:19" hidden="1" x14ac:dyDescent="0.2">
      <c r="A478" s="16" t="s">
        <v>496</v>
      </c>
      <c r="B478" s="3">
        <v>79.999997700676005</v>
      </c>
      <c r="C478" s="4">
        <v>6.6666664750560001</v>
      </c>
      <c r="D478" s="5">
        <v>0</v>
      </c>
      <c r="E478" s="5">
        <v>7.508</v>
      </c>
      <c r="F478" s="5">
        <v>0</v>
      </c>
      <c r="G478" s="5">
        <v>9.8819999999999997</v>
      </c>
      <c r="H478" s="5">
        <v>0</v>
      </c>
      <c r="I478" s="5">
        <v>4.3051000000000004</v>
      </c>
      <c r="J478" s="5">
        <v>0</v>
      </c>
      <c r="K478" s="5">
        <v>4.28</v>
      </c>
      <c r="L478" s="5">
        <v>8.5760000000000005</v>
      </c>
      <c r="M478" s="5">
        <v>0</v>
      </c>
      <c r="N478" s="5">
        <v>3.98</v>
      </c>
      <c r="O478" s="5">
        <v>0</v>
      </c>
      <c r="P478" s="5">
        <v>79.999997700676005</v>
      </c>
      <c r="Q478" s="6">
        <v>38.531100000000002</v>
      </c>
      <c r="R478" s="5">
        <v>-41.468897700676003</v>
      </c>
      <c r="S478" s="7">
        <v>0.48163876384299997</v>
      </c>
    </row>
    <row r="479" spans="1:19" hidden="1" x14ac:dyDescent="0.2">
      <c r="A479" s="16" t="s">
        <v>497</v>
      </c>
      <c r="B479" s="3">
        <v>0</v>
      </c>
      <c r="C479" s="4">
        <v>0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5.2880000000000003</v>
      </c>
      <c r="J479" s="5">
        <v>0</v>
      </c>
      <c r="K479" s="5">
        <v>0</v>
      </c>
      <c r="L479" s="5">
        <v>10.285</v>
      </c>
      <c r="M479" s="5">
        <v>0</v>
      </c>
      <c r="N479" s="5">
        <v>13.9544</v>
      </c>
      <c r="O479" s="5">
        <v>0</v>
      </c>
      <c r="P479" s="5">
        <v>0</v>
      </c>
      <c r="Q479" s="6">
        <v>29.5274</v>
      </c>
      <c r="R479" s="5">
        <v>29.5274</v>
      </c>
      <c r="S479" s="17" t="s">
        <v>25</v>
      </c>
    </row>
    <row r="480" spans="1:19" hidden="1" x14ac:dyDescent="0.2">
      <c r="A480" s="16" t="s">
        <v>498</v>
      </c>
      <c r="B480" s="3">
        <v>0</v>
      </c>
      <c r="C480" s="4">
        <v>0</v>
      </c>
      <c r="D480" s="5">
        <v>0</v>
      </c>
      <c r="E480" s="5">
        <v>0</v>
      </c>
      <c r="F480" s="5">
        <v>3.49</v>
      </c>
      <c r="G480" s="5">
        <v>0</v>
      </c>
      <c r="H480" s="5">
        <v>0</v>
      </c>
      <c r="I480" s="5">
        <v>16.896999999999998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15</v>
      </c>
      <c r="P480" s="5">
        <v>0</v>
      </c>
      <c r="Q480" s="6">
        <v>35.387</v>
      </c>
      <c r="R480" s="5">
        <v>35.387</v>
      </c>
      <c r="S480" s="17" t="s">
        <v>25</v>
      </c>
    </row>
    <row r="481" spans="1:19" hidden="1" x14ac:dyDescent="0.2">
      <c r="A481" s="16" t="s">
        <v>499</v>
      </c>
      <c r="B481" s="3">
        <v>0</v>
      </c>
      <c r="C481" s="4">
        <v>0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15.96</v>
      </c>
      <c r="N481" s="5">
        <v>0</v>
      </c>
      <c r="O481" s="5">
        <v>0</v>
      </c>
      <c r="P481" s="5">
        <v>0</v>
      </c>
      <c r="Q481" s="6">
        <v>15.96</v>
      </c>
      <c r="R481" s="5">
        <v>15.96</v>
      </c>
      <c r="S481" s="17" t="s">
        <v>25</v>
      </c>
    </row>
    <row r="482" spans="1:19" hidden="1" x14ac:dyDescent="0.2">
      <c r="A482" s="10" t="s">
        <v>500</v>
      </c>
      <c r="B482" s="11">
        <v>9499.9997007730199</v>
      </c>
      <c r="C482" s="12">
        <v>791.66664173108495</v>
      </c>
      <c r="D482" s="13">
        <v>727.73019999999997</v>
      </c>
      <c r="E482" s="13">
        <v>692.009690000001</v>
      </c>
      <c r="F482" s="13">
        <v>475.13004999999998</v>
      </c>
      <c r="G482" s="13">
        <v>204.67230000000001</v>
      </c>
      <c r="H482" s="13">
        <v>217.20793</v>
      </c>
      <c r="I482" s="13">
        <v>178.76849999999999</v>
      </c>
      <c r="J482" s="13">
        <v>1523.5721100000001</v>
      </c>
      <c r="K482" s="13">
        <v>402.07190000000003</v>
      </c>
      <c r="L482" s="13">
        <v>622.40165000000002</v>
      </c>
      <c r="M482" s="13">
        <v>1452.5961600000001</v>
      </c>
      <c r="N482" s="13">
        <v>1144.4100100000001</v>
      </c>
      <c r="O482" s="13">
        <v>761.75571000000105</v>
      </c>
      <c r="P482" s="13">
        <v>9499.9997007730199</v>
      </c>
      <c r="Q482" s="14">
        <v>8402.3262099999993</v>
      </c>
      <c r="R482" s="13">
        <v>-1097.6734907730199</v>
      </c>
      <c r="S482" s="18">
        <v>0.88445541838399999</v>
      </c>
    </row>
    <row r="483" spans="1:19" hidden="1" x14ac:dyDescent="0.2">
      <c r="A483" s="16" t="s">
        <v>501</v>
      </c>
      <c r="B483" s="3">
        <v>9499.9997007730199</v>
      </c>
      <c r="C483" s="4">
        <v>791.66664173108495</v>
      </c>
      <c r="D483" s="5">
        <v>704.25620000000004</v>
      </c>
      <c r="E483" s="5">
        <v>661.35669000000098</v>
      </c>
      <c r="F483" s="5">
        <v>475.12304999999998</v>
      </c>
      <c r="G483" s="5">
        <v>145.67169999999999</v>
      </c>
      <c r="H483" s="5">
        <v>201.96092999999999</v>
      </c>
      <c r="I483" s="5">
        <v>140.43950000000001</v>
      </c>
      <c r="J483" s="5">
        <v>1433.4997100000001</v>
      </c>
      <c r="K483" s="5">
        <v>143.3152</v>
      </c>
      <c r="L483" s="5">
        <v>584.72125000000005</v>
      </c>
      <c r="M483" s="5">
        <v>1415.34826</v>
      </c>
      <c r="N483" s="5">
        <v>1117.85391</v>
      </c>
      <c r="O483" s="5">
        <v>628.88761000000102</v>
      </c>
      <c r="P483" s="5">
        <v>9499.9997007730199</v>
      </c>
      <c r="Q483" s="6">
        <v>7652.4340099999999</v>
      </c>
      <c r="R483" s="5">
        <v>-1847.5656907730299</v>
      </c>
      <c r="S483" s="7">
        <v>0.80551939484500001</v>
      </c>
    </row>
    <row r="484" spans="1:19" hidden="1" x14ac:dyDescent="0.2">
      <c r="A484" s="16" t="s">
        <v>502</v>
      </c>
      <c r="B484" s="3">
        <v>0</v>
      </c>
      <c r="C484" s="4">
        <v>0</v>
      </c>
      <c r="D484" s="5">
        <v>23.474</v>
      </c>
      <c r="E484" s="5">
        <v>7.1390000000000002</v>
      </c>
      <c r="F484" s="5">
        <v>7.0000000000000001E-3</v>
      </c>
      <c r="G484" s="5">
        <v>59.000599999999999</v>
      </c>
      <c r="H484" s="5">
        <v>15.247</v>
      </c>
      <c r="I484" s="5">
        <v>23.234000000000002</v>
      </c>
      <c r="J484" s="5">
        <v>80.997399999999999</v>
      </c>
      <c r="K484" s="5">
        <v>180.0127</v>
      </c>
      <c r="L484" s="5">
        <v>37.680399999999999</v>
      </c>
      <c r="M484" s="5">
        <v>25.5199</v>
      </c>
      <c r="N484" s="5">
        <v>26.556100000000001</v>
      </c>
      <c r="O484" s="5">
        <v>21.068100000000001</v>
      </c>
      <c r="P484" s="5">
        <v>0</v>
      </c>
      <c r="Q484" s="6">
        <v>499.93619999999999</v>
      </c>
      <c r="R484" s="5">
        <v>499.93619999999999</v>
      </c>
      <c r="S484" s="17" t="s">
        <v>25</v>
      </c>
    </row>
    <row r="485" spans="1:19" hidden="1" x14ac:dyDescent="0.2">
      <c r="A485" s="16" t="s">
        <v>503</v>
      </c>
      <c r="B485" s="3">
        <v>0</v>
      </c>
      <c r="C485" s="4">
        <v>0</v>
      </c>
      <c r="D485" s="5">
        <v>0</v>
      </c>
      <c r="E485" s="5">
        <v>23.513999999999999</v>
      </c>
      <c r="F485" s="5">
        <v>0</v>
      </c>
      <c r="G485" s="5">
        <v>0</v>
      </c>
      <c r="H485" s="5">
        <v>0</v>
      </c>
      <c r="I485" s="5">
        <v>15.095000000000001</v>
      </c>
      <c r="J485" s="5">
        <v>9.0749999999999993</v>
      </c>
      <c r="K485" s="5">
        <v>78.744</v>
      </c>
      <c r="L485" s="5">
        <v>0</v>
      </c>
      <c r="M485" s="5">
        <v>11.728</v>
      </c>
      <c r="N485" s="5">
        <v>0</v>
      </c>
      <c r="O485" s="5">
        <v>111.8</v>
      </c>
      <c r="P485" s="5">
        <v>0</v>
      </c>
      <c r="Q485" s="6">
        <v>249.95599999999999</v>
      </c>
      <c r="R485" s="5">
        <v>249.95599999999999</v>
      </c>
      <c r="S485" s="17" t="s">
        <v>25</v>
      </c>
    </row>
    <row r="486" spans="1:19" hidden="1" x14ac:dyDescent="0.2">
      <c r="A486" s="10" t="s">
        <v>504</v>
      </c>
      <c r="B486" s="11">
        <v>6919.9998000533797</v>
      </c>
      <c r="C486" s="12">
        <v>576.666650004448</v>
      </c>
      <c r="D486" s="13">
        <v>138.25739999999999</v>
      </c>
      <c r="E486" s="13">
        <v>502.67595000000102</v>
      </c>
      <c r="F486" s="13">
        <v>407.06400000000002</v>
      </c>
      <c r="G486" s="13">
        <v>32.064999999999998</v>
      </c>
      <c r="H486" s="13">
        <v>280.4701</v>
      </c>
      <c r="I486" s="13">
        <v>409.11930999999998</v>
      </c>
      <c r="J486" s="13">
        <v>506.86842000000001</v>
      </c>
      <c r="K486" s="13">
        <v>502.99754999999999</v>
      </c>
      <c r="L486" s="13">
        <v>317.19420000000002</v>
      </c>
      <c r="M486" s="13">
        <v>273.92200000000003</v>
      </c>
      <c r="N486" s="13">
        <v>688.02030000000002</v>
      </c>
      <c r="O486" s="13">
        <v>1943.9477999999999</v>
      </c>
      <c r="P486" s="13">
        <v>6919.9998000533697</v>
      </c>
      <c r="Q486" s="14">
        <v>6002.60203</v>
      </c>
      <c r="R486" s="13">
        <v>-917.39777005337203</v>
      </c>
      <c r="S486" s="18">
        <v>0.86742806407999995</v>
      </c>
    </row>
    <row r="487" spans="1:19" hidden="1" x14ac:dyDescent="0.2">
      <c r="A487" s="16" t="s">
        <v>505</v>
      </c>
      <c r="B487" s="3">
        <v>49.999998425120999</v>
      </c>
      <c r="C487" s="4">
        <v>4.1666665354259997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-1.81565</v>
      </c>
      <c r="M487" s="5">
        <v>0</v>
      </c>
      <c r="N487" s="5">
        <v>0</v>
      </c>
      <c r="O487" s="5">
        <v>0</v>
      </c>
      <c r="P487" s="5">
        <v>49.999998425120999</v>
      </c>
      <c r="Q487" s="6">
        <v>-1.81565</v>
      </c>
      <c r="R487" s="5">
        <v>-51.815648425120997</v>
      </c>
      <c r="S487" s="7">
        <v>-3.6313001142999998E-2</v>
      </c>
    </row>
    <row r="488" spans="1:19" hidden="1" x14ac:dyDescent="0.2">
      <c r="A488" s="16" t="s">
        <v>506</v>
      </c>
      <c r="B488" s="3">
        <v>6869.9998016282498</v>
      </c>
      <c r="C488" s="4">
        <v>572.499983469021</v>
      </c>
      <c r="D488" s="5">
        <v>138.25739999999999</v>
      </c>
      <c r="E488" s="5">
        <v>502.67595000000102</v>
      </c>
      <c r="F488" s="5">
        <v>407.06400000000002</v>
      </c>
      <c r="G488" s="5">
        <v>32.064999999999998</v>
      </c>
      <c r="H488" s="5">
        <v>280.4701</v>
      </c>
      <c r="I488" s="5">
        <v>404.91931</v>
      </c>
      <c r="J488" s="5">
        <v>506.86842000000001</v>
      </c>
      <c r="K488" s="5">
        <v>502.99754999999999</v>
      </c>
      <c r="L488" s="5">
        <v>319.00984999999997</v>
      </c>
      <c r="M488" s="5">
        <v>273.92200000000003</v>
      </c>
      <c r="N488" s="5">
        <v>671.24929999999995</v>
      </c>
      <c r="O488" s="5">
        <v>1633.3478</v>
      </c>
      <c r="P488" s="5">
        <v>6869.9998016282598</v>
      </c>
      <c r="Q488" s="6">
        <v>5672.8466799999997</v>
      </c>
      <c r="R488" s="5">
        <v>-1197.1531216282499</v>
      </c>
      <c r="S488" s="7">
        <v>0.82574189866100001</v>
      </c>
    </row>
    <row r="489" spans="1:19" hidden="1" x14ac:dyDescent="0.2">
      <c r="A489" s="16" t="s">
        <v>507</v>
      </c>
      <c r="B489" s="3">
        <v>0</v>
      </c>
      <c r="C489" s="4">
        <v>0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4.2</v>
      </c>
      <c r="J489" s="5">
        <v>0</v>
      </c>
      <c r="K489" s="5">
        <v>0</v>
      </c>
      <c r="L489" s="5">
        <v>0</v>
      </c>
      <c r="M489" s="5">
        <v>0</v>
      </c>
      <c r="N489" s="5">
        <v>16.771000000000001</v>
      </c>
      <c r="O489" s="5">
        <v>310.60000000000002</v>
      </c>
      <c r="P489" s="5">
        <v>0</v>
      </c>
      <c r="Q489" s="6">
        <v>331.57100000000003</v>
      </c>
      <c r="R489" s="5">
        <v>331.57100000000003</v>
      </c>
      <c r="S489" s="17" t="s">
        <v>25</v>
      </c>
    </row>
    <row r="490" spans="1:19" hidden="1" x14ac:dyDescent="0.2">
      <c r="A490" s="10" t="s">
        <v>508</v>
      </c>
      <c r="B490" s="11">
        <v>2151.9999322172098</v>
      </c>
      <c r="C490" s="12">
        <v>179.33332768476799</v>
      </c>
      <c r="D490" s="13">
        <v>71.384979999999999</v>
      </c>
      <c r="E490" s="13">
        <v>224.52700000000101</v>
      </c>
      <c r="F490" s="13">
        <v>49.737000000000002</v>
      </c>
      <c r="G490" s="13">
        <v>121.67259</v>
      </c>
      <c r="H490" s="13">
        <v>54.056150000000002</v>
      </c>
      <c r="I490" s="13">
        <v>7.8639999999999999</v>
      </c>
      <c r="J490" s="13">
        <v>1493.4789000000001</v>
      </c>
      <c r="K490" s="13">
        <v>15.506</v>
      </c>
      <c r="L490" s="13">
        <v>66.854489999999004</v>
      </c>
      <c r="M490" s="13">
        <v>5.3940000000000001</v>
      </c>
      <c r="N490" s="13">
        <v>8.5999999999989996</v>
      </c>
      <c r="O490" s="13">
        <v>191.11062999999999</v>
      </c>
      <c r="P490" s="13">
        <v>2151.9999322172098</v>
      </c>
      <c r="Q490" s="14">
        <v>2310.1857399999999</v>
      </c>
      <c r="R490" s="13">
        <v>158.18580778278599</v>
      </c>
      <c r="S490" s="18">
        <v>1.0735064185709999</v>
      </c>
    </row>
    <row r="491" spans="1:19" hidden="1" x14ac:dyDescent="0.2">
      <c r="A491" s="16" t="s">
        <v>509</v>
      </c>
      <c r="B491" s="3">
        <v>2151.9999322172098</v>
      </c>
      <c r="C491" s="4">
        <v>179.33332768476799</v>
      </c>
      <c r="D491" s="5">
        <v>71.384979999999999</v>
      </c>
      <c r="E491" s="5">
        <v>213.74700000000101</v>
      </c>
      <c r="F491" s="5">
        <v>44.738</v>
      </c>
      <c r="G491" s="5">
        <v>121.67259</v>
      </c>
      <c r="H491" s="5">
        <v>49.027149999999999</v>
      </c>
      <c r="I491" s="5">
        <v>7.8639999999999999</v>
      </c>
      <c r="J491" s="5">
        <v>1493.4789000000001</v>
      </c>
      <c r="K491" s="5">
        <v>15.506</v>
      </c>
      <c r="L491" s="5">
        <v>66.854489999999004</v>
      </c>
      <c r="M491" s="5">
        <v>5.3940000000000001</v>
      </c>
      <c r="N491" s="5">
        <v>8.5999999999989996</v>
      </c>
      <c r="O491" s="5">
        <v>191.11062999999999</v>
      </c>
      <c r="P491" s="5">
        <v>2151.9999322172098</v>
      </c>
      <c r="Q491" s="6">
        <v>2289.3777399999999</v>
      </c>
      <c r="R491" s="5">
        <v>137.37780778278599</v>
      </c>
      <c r="S491" s="7">
        <v>1.0638372732850001</v>
      </c>
    </row>
    <row r="492" spans="1:19" hidden="1" x14ac:dyDescent="0.2">
      <c r="A492" s="16" t="s">
        <v>510</v>
      </c>
      <c r="B492" s="3">
        <v>0</v>
      </c>
      <c r="C492" s="4">
        <v>0</v>
      </c>
      <c r="D492" s="5">
        <v>0</v>
      </c>
      <c r="E492" s="5">
        <v>0</v>
      </c>
      <c r="F492" s="5">
        <v>4.9989999999999997</v>
      </c>
      <c r="G492" s="5">
        <v>0</v>
      </c>
      <c r="H492" s="5">
        <v>5.0289999999999999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6">
        <v>10.028</v>
      </c>
      <c r="R492" s="5">
        <v>10.028</v>
      </c>
      <c r="S492" s="17" t="s">
        <v>25</v>
      </c>
    </row>
    <row r="493" spans="1:19" hidden="1" x14ac:dyDescent="0.2">
      <c r="A493" s="16" t="s">
        <v>511</v>
      </c>
      <c r="B493" s="3">
        <v>0</v>
      </c>
      <c r="C493" s="4">
        <v>0</v>
      </c>
      <c r="D493" s="5">
        <v>0</v>
      </c>
      <c r="E493" s="5">
        <v>10.78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6">
        <v>10.78</v>
      </c>
      <c r="R493" s="5">
        <v>10.78</v>
      </c>
      <c r="S493" s="17" t="s">
        <v>25</v>
      </c>
    </row>
    <row r="494" spans="1:19" hidden="1" x14ac:dyDescent="0.2">
      <c r="A494" s="10" t="s">
        <v>512</v>
      </c>
      <c r="B494" s="11">
        <v>999.99996850242303</v>
      </c>
      <c r="C494" s="12">
        <v>83.333330708535001</v>
      </c>
      <c r="D494" s="13">
        <v>59.168999999999997</v>
      </c>
      <c r="E494" s="13">
        <v>79.887</v>
      </c>
      <c r="F494" s="13">
        <v>23.6676</v>
      </c>
      <c r="G494" s="13">
        <v>49.8399</v>
      </c>
      <c r="H494" s="13">
        <v>29.584499999999998</v>
      </c>
      <c r="I494" s="13">
        <v>0</v>
      </c>
      <c r="J494" s="13">
        <v>17.750699999999998</v>
      </c>
      <c r="K494" s="13">
        <v>11.8338</v>
      </c>
      <c r="L494" s="13">
        <v>11.8338</v>
      </c>
      <c r="M494" s="13">
        <v>5.9169</v>
      </c>
      <c r="N494" s="13">
        <v>39.6676</v>
      </c>
      <c r="O494" s="13">
        <v>23.6676</v>
      </c>
      <c r="P494" s="13">
        <v>999.99996850242303</v>
      </c>
      <c r="Q494" s="14">
        <v>352.8184</v>
      </c>
      <c r="R494" s="13">
        <v>-647.18156850242303</v>
      </c>
      <c r="S494" s="18">
        <v>0.35281841111200002</v>
      </c>
    </row>
    <row r="495" spans="1:19" hidden="1" x14ac:dyDescent="0.2">
      <c r="A495" s="16" t="s">
        <v>513</v>
      </c>
      <c r="B495" s="3">
        <v>999.99996850242303</v>
      </c>
      <c r="C495" s="4">
        <v>83.333330708535001</v>
      </c>
      <c r="D495" s="5">
        <v>59.168999999999997</v>
      </c>
      <c r="E495" s="5">
        <v>0</v>
      </c>
      <c r="F495" s="5">
        <v>23.6676</v>
      </c>
      <c r="G495" s="5">
        <v>49.8399</v>
      </c>
      <c r="H495" s="5">
        <v>29.584499999999998</v>
      </c>
      <c r="I495" s="5">
        <v>0</v>
      </c>
      <c r="J495" s="5">
        <v>17.750699999999998</v>
      </c>
      <c r="K495" s="5">
        <v>11.8338</v>
      </c>
      <c r="L495" s="5">
        <v>11.8338</v>
      </c>
      <c r="M495" s="5">
        <v>5.9169</v>
      </c>
      <c r="N495" s="5">
        <v>39.6676</v>
      </c>
      <c r="O495" s="5">
        <v>23.6676</v>
      </c>
      <c r="P495" s="5">
        <v>999.99996850242303</v>
      </c>
      <c r="Q495" s="6">
        <v>272.9314</v>
      </c>
      <c r="R495" s="5">
        <v>-727.06856850242298</v>
      </c>
      <c r="S495" s="7">
        <v>0.27293140859600001</v>
      </c>
    </row>
    <row r="496" spans="1:19" hidden="1" x14ac:dyDescent="0.2">
      <c r="A496" s="16" t="s">
        <v>514</v>
      </c>
      <c r="B496" s="3">
        <v>0</v>
      </c>
      <c r="C496" s="4">
        <v>0</v>
      </c>
      <c r="D496" s="5">
        <v>0</v>
      </c>
      <c r="E496" s="5">
        <v>79.887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6">
        <v>79.887</v>
      </c>
      <c r="R496" s="5">
        <v>79.887</v>
      </c>
      <c r="S496" s="17" t="s">
        <v>39</v>
      </c>
    </row>
    <row r="497" spans="1:19" hidden="1" x14ac:dyDescent="0.2">
      <c r="A497" s="10" t="s">
        <v>515</v>
      </c>
      <c r="B497" s="11">
        <v>0</v>
      </c>
      <c r="C497" s="12">
        <v>0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20.381779999999999</v>
      </c>
      <c r="J497" s="13">
        <v>0</v>
      </c>
      <c r="K497" s="13">
        <v>0</v>
      </c>
      <c r="L497" s="13">
        <v>6.5193000000000003</v>
      </c>
      <c r="M497" s="13">
        <v>0</v>
      </c>
      <c r="N497" s="13">
        <v>0</v>
      </c>
      <c r="O497" s="13">
        <v>2.8030499999999998</v>
      </c>
      <c r="P497" s="13">
        <v>0</v>
      </c>
      <c r="Q497" s="14">
        <v>29.704129999999999</v>
      </c>
      <c r="R497" s="13">
        <v>29.704129999999999</v>
      </c>
      <c r="S497" s="15" t="s">
        <v>25</v>
      </c>
    </row>
    <row r="498" spans="1:19" hidden="1" x14ac:dyDescent="0.2">
      <c r="A498" s="16" t="s">
        <v>516</v>
      </c>
      <c r="B498" s="3">
        <v>0</v>
      </c>
      <c r="C498" s="4">
        <v>0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  <c r="I498" s="5">
        <v>20.381779999999999</v>
      </c>
      <c r="J498" s="5">
        <v>0</v>
      </c>
      <c r="K498" s="5">
        <v>0</v>
      </c>
      <c r="L498" s="5">
        <v>6.5193000000000003</v>
      </c>
      <c r="M498" s="5">
        <v>0</v>
      </c>
      <c r="N498" s="5">
        <v>0</v>
      </c>
      <c r="O498" s="5">
        <v>2.8030499999999998</v>
      </c>
      <c r="P498" s="5">
        <v>0</v>
      </c>
      <c r="Q498" s="6">
        <v>29.704129999999999</v>
      </c>
      <c r="R498" s="5">
        <v>29.704129999999999</v>
      </c>
      <c r="S498" s="17" t="s">
        <v>25</v>
      </c>
    </row>
    <row r="499" spans="1:19" hidden="1" x14ac:dyDescent="0.2">
      <c r="A499" s="8" t="s">
        <v>517</v>
      </c>
      <c r="B499" s="3">
        <v>299.99999055072698</v>
      </c>
      <c r="C499" s="4">
        <v>24.999999212559999</v>
      </c>
      <c r="D499" s="5">
        <v>14.79304</v>
      </c>
      <c r="E499" s="5">
        <v>6.6131799999999998</v>
      </c>
      <c r="F499" s="5">
        <v>32.146850000000001</v>
      </c>
      <c r="G499" s="5">
        <v>19.967610000000001</v>
      </c>
      <c r="H499" s="5">
        <v>27.423839999999998</v>
      </c>
      <c r="I499" s="5">
        <v>27.04485</v>
      </c>
      <c r="J499" s="5">
        <v>67.021699999999996</v>
      </c>
      <c r="K499" s="5">
        <v>17.433330000000002</v>
      </c>
      <c r="L499" s="5">
        <v>51.884770000000003</v>
      </c>
      <c r="M499" s="5">
        <v>33.94744</v>
      </c>
      <c r="N499" s="5">
        <v>122.01672000000001</v>
      </c>
      <c r="O499" s="5">
        <v>27.283930000000002</v>
      </c>
      <c r="P499" s="5">
        <v>299.99999055072698</v>
      </c>
      <c r="Q499" s="6">
        <v>447.57726000000002</v>
      </c>
      <c r="R499" s="5">
        <v>147.57726944927299</v>
      </c>
      <c r="S499" s="7">
        <v>1.491924246992</v>
      </c>
    </row>
    <row r="500" spans="1:19" hidden="1" x14ac:dyDescent="0.2">
      <c r="A500" s="9" t="s">
        <v>518</v>
      </c>
      <c r="B500" s="3">
        <v>299.99999055072698</v>
      </c>
      <c r="C500" s="4">
        <v>24.999999212559999</v>
      </c>
      <c r="D500" s="5">
        <v>14.79304</v>
      </c>
      <c r="E500" s="5">
        <v>6.6131799999999998</v>
      </c>
      <c r="F500" s="5">
        <v>32.146850000000001</v>
      </c>
      <c r="G500" s="5">
        <v>19.967610000000001</v>
      </c>
      <c r="H500" s="5">
        <v>27.423839999999998</v>
      </c>
      <c r="I500" s="5">
        <v>27.04485</v>
      </c>
      <c r="J500" s="5">
        <v>67.021699999999996</v>
      </c>
      <c r="K500" s="5">
        <v>17.433330000000002</v>
      </c>
      <c r="L500" s="5">
        <v>51.884770000000003</v>
      </c>
      <c r="M500" s="5">
        <v>33.94744</v>
      </c>
      <c r="N500" s="5">
        <v>122.01672000000001</v>
      </c>
      <c r="O500" s="5">
        <v>27.283930000000002</v>
      </c>
      <c r="P500" s="5">
        <v>299.99999055072698</v>
      </c>
      <c r="Q500" s="6">
        <v>447.57726000000002</v>
      </c>
      <c r="R500" s="5">
        <v>147.57726944927299</v>
      </c>
      <c r="S500" s="7">
        <v>1.491924246992</v>
      </c>
    </row>
    <row r="501" spans="1:19" hidden="1" x14ac:dyDescent="0.2">
      <c r="A501" s="10" t="s">
        <v>519</v>
      </c>
      <c r="B501" s="11">
        <v>299.99999055072698</v>
      </c>
      <c r="C501" s="12">
        <v>24.999999212559999</v>
      </c>
      <c r="D501" s="13">
        <v>14.79304</v>
      </c>
      <c r="E501" s="13">
        <v>6.6131799999999998</v>
      </c>
      <c r="F501" s="13">
        <v>32.146850000000001</v>
      </c>
      <c r="G501" s="13">
        <v>19.967610000000001</v>
      </c>
      <c r="H501" s="13">
        <v>27.423839999999998</v>
      </c>
      <c r="I501" s="13">
        <v>27.04485</v>
      </c>
      <c r="J501" s="13">
        <v>67.021699999999996</v>
      </c>
      <c r="K501" s="13">
        <v>17.433330000000002</v>
      </c>
      <c r="L501" s="13">
        <v>51.884770000000003</v>
      </c>
      <c r="M501" s="13">
        <v>33.94744</v>
      </c>
      <c r="N501" s="13">
        <v>122.01672000000001</v>
      </c>
      <c r="O501" s="13">
        <v>27.283930000000002</v>
      </c>
      <c r="P501" s="13">
        <v>299.99999055072698</v>
      </c>
      <c r="Q501" s="14">
        <v>447.57726000000002</v>
      </c>
      <c r="R501" s="13">
        <v>147.57726944927299</v>
      </c>
      <c r="S501" s="18">
        <v>1.491924246992</v>
      </c>
    </row>
    <row r="502" spans="1:19" hidden="1" x14ac:dyDescent="0.2">
      <c r="A502" s="16" t="s">
        <v>520</v>
      </c>
      <c r="B502" s="3">
        <v>299.99999055072698</v>
      </c>
      <c r="C502" s="4">
        <v>24.999999212559999</v>
      </c>
      <c r="D502" s="5">
        <v>14.79304</v>
      </c>
      <c r="E502" s="5">
        <v>6.6131799999999998</v>
      </c>
      <c r="F502" s="5">
        <v>32.146850000000001</v>
      </c>
      <c r="G502" s="5">
        <v>19.967610000000001</v>
      </c>
      <c r="H502" s="5">
        <v>27.423839999999998</v>
      </c>
      <c r="I502" s="5">
        <v>27.04485</v>
      </c>
      <c r="J502" s="5">
        <v>67.021699999999996</v>
      </c>
      <c r="K502" s="5">
        <v>17.433330000000002</v>
      </c>
      <c r="L502" s="5">
        <v>51.884770000000003</v>
      </c>
      <c r="M502" s="5">
        <v>33.94744</v>
      </c>
      <c r="N502" s="5">
        <v>122.01672000000001</v>
      </c>
      <c r="O502" s="5">
        <v>27.283930000000002</v>
      </c>
      <c r="P502" s="5">
        <v>299.99999055072698</v>
      </c>
      <c r="Q502" s="6">
        <v>447.57726000000002</v>
      </c>
      <c r="R502" s="5">
        <v>147.57726944927299</v>
      </c>
      <c r="S502" s="7">
        <v>1.491924246992</v>
      </c>
    </row>
    <row r="503" spans="1:19" hidden="1" x14ac:dyDescent="0.2">
      <c r="A503" s="8" t="s">
        <v>521</v>
      </c>
      <c r="B503" s="3">
        <v>17199.599458254299</v>
      </c>
      <c r="C503" s="4">
        <v>1433.2999548545199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121.759999999996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86793.010000000097</v>
      </c>
      <c r="P503" s="5">
        <v>17199.599458254299</v>
      </c>
      <c r="Q503" s="6">
        <v>86914.77</v>
      </c>
      <c r="R503" s="5">
        <v>69715.1705417458</v>
      </c>
      <c r="S503" s="7">
        <v>5.0533019801389996</v>
      </c>
    </row>
    <row r="504" spans="1:19" hidden="1" x14ac:dyDescent="0.2">
      <c r="A504" s="9" t="s">
        <v>522</v>
      </c>
      <c r="B504" s="3">
        <v>17199.599458254299</v>
      </c>
      <c r="C504" s="4">
        <v>1433.2999548545199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121.759999999996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86793.010000000097</v>
      </c>
      <c r="P504" s="5">
        <v>17199.599458254299</v>
      </c>
      <c r="Q504" s="6">
        <v>86914.77</v>
      </c>
      <c r="R504" s="5">
        <v>69715.1705417458</v>
      </c>
      <c r="S504" s="7">
        <v>5.0533019801389996</v>
      </c>
    </row>
    <row r="505" spans="1:19" hidden="1" x14ac:dyDescent="0.2">
      <c r="A505" s="10" t="s">
        <v>523</v>
      </c>
      <c r="B505" s="11">
        <v>17199.599458254299</v>
      </c>
      <c r="C505" s="12">
        <v>1433.2999548545199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121.759999999996</v>
      </c>
      <c r="J505" s="13">
        <v>0</v>
      </c>
      <c r="K505" s="13">
        <v>0</v>
      </c>
      <c r="L505" s="13">
        <v>0</v>
      </c>
      <c r="M505" s="13">
        <v>0</v>
      </c>
      <c r="N505" s="13">
        <v>0</v>
      </c>
      <c r="O505" s="13">
        <v>86793.010000000097</v>
      </c>
      <c r="P505" s="13">
        <v>17199.599458254299</v>
      </c>
      <c r="Q505" s="14">
        <v>86914.77</v>
      </c>
      <c r="R505" s="13">
        <v>69715.1705417458</v>
      </c>
      <c r="S505" s="18">
        <v>5.0533019801389996</v>
      </c>
    </row>
    <row r="506" spans="1:19" hidden="1" x14ac:dyDescent="0.2">
      <c r="A506" s="16" t="s">
        <v>524</v>
      </c>
      <c r="B506" s="3">
        <v>0</v>
      </c>
      <c r="C506" s="4">
        <v>0</v>
      </c>
      <c r="D506" s="5">
        <v>0</v>
      </c>
      <c r="E506" s="5">
        <v>0</v>
      </c>
      <c r="F506" s="5">
        <v>0</v>
      </c>
      <c r="G506" s="5">
        <v>0</v>
      </c>
      <c r="H506" s="5">
        <v>0</v>
      </c>
      <c r="I506" s="5">
        <v>61672.76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6">
        <v>61672.76</v>
      </c>
      <c r="R506" s="5">
        <v>61672.76</v>
      </c>
      <c r="S506" s="17" t="s">
        <v>25</v>
      </c>
    </row>
    <row r="507" spans="1:19" hidden="1" x14ac:dyDescent="0.2">
      <c r="A507" s="16" t="s">
        <v>525</v>
      </c>
      <c r="B507" s="3">
        <v>0</v>
      </c>
      <c r="C507" s="4">
        <v>0</v>
      </c>
      <c r="D507" s="5">
        <v>0</v>
      </c>
      <c r="E507" s="5">
        <v>0</v>
      </c>
      <c r="F507" s="5">
        <v>0</v>
      </c>
      <c r="G507" s="5">
        <v>0</v>
      </c>
      <c r="H507" s="5">
        <v>0</v>
      </c>
      <c r="I507" s="5">
        <v>-61551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6">
        <v>-61551</v>
      </c>
      <c r="R507" s="5">
        <v>-61551</v>
      </c>
      <c r="S507" s="17" t="s">
        <v>25</v>
      </c>
    </row>
    <row r="508" spans="1:19" hidden="1" x14ac:dyDescent="0.2">
      <c r="A508" s="16" t="s">
        <v>526</v>
      </c>
      <c r="B508" s="3">
        <v>17199.599458254299</v>
      </c>
      <c r="C508" s="4">
        <v>1433.2999548545199</v>
      </c>
      <c r="D508" s="5">
        <v>0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86793.010000000097</v>
      </c>
      <c r="P508" s="5">
        <v>17199.599458254299</v>
      </c>
      <c r="Q508" s="6">
        <v>86793.010000000097</v>
      </c>
      <c r="R508" s="5">
        <v>69593.410541745805</v>
      </c>
      <c r="S508" s="7">
        <v>5.0462227455150002</v>
      </c>
    </row>
    <row r="509" spans="1:19" hidden="1" x14ac:dyDescent="0.2">
      <c r="A509" s="2" t="s">
        <v>527</v>
      </c>
      <c r="B509" s="3">
        <v>4946669.67479093</v>
      </c>
      <c r="C509" s="4">
        <v>412222.47289924399</v>
      </c>
      <c r="D509" s="5">
        <v>403948.5943</v>
      </c>
      <c r="E509" s="5">
        <v>413529.86525999999</v>
      </c>
      <c r="F509" s="5">
        <v>436577.89409999998</v>
      </c>
      <c r="G509" s="5">
        <v>461750.34529000003</v>
      </c>
      <c r="H509" s="5">
        <v>424256.22967999999</v>
      </c>
      <c r="I509" s="5">
        <v>546854.02512000001</v>
      </c>
      <c r="J509" s="5">
        <v>456338.79538999998</v>
      </c>
      <c r="K509" s="5">
        <v>407072.89624999999</v>
      </c>
      <c r="L509" s="5">
        <v>423686.39429999999</v>
      </c>
      <c r="M509" s="5">
        <v>443057.85850999999</v>
      </c>
      <c r="N509" s="5">
        <v>459101.07285</v>
      </c>
      <c r="O509" s="5">
        <v>514304.57</v>
      </c>
      <c r="P509" s="5">
        <v>4946669.67479093</v>
      </c>
      <c r="Q509" s="6">
        <v>5390478.5410500001</v>
      </c>
      <c r="R509" s="5">
        <v>443808.86625906598</v>
      </c>
      <c r="S509" s="7">
        <v>1.089718718943</v>
      </c>
    </row>
    <row r="510" spans="1:19" hidden="1" x14ac:dyDescent="0.2">
      <c r="A510" s="8" t="s">
        <v>528</v>
      </c>
      <c r="B510" s="3">
        <v>4745926.0503998799</v>
      </c>
      <c r="C510" s="4">
        <v>395493.83753332298</v>
      </c>
      <c r="D510" s="5">
        <v>396425.43067999999</v>
      </c>
      <c r="E510" s="5">
        <v>397926.09227000002</v>
      </c>
      <c r="F510" s="5">
        <v>407084.88575000002</v>
      </c>
      <c r="G510" s="5">
        <v>437697.55644000001</v>
      </c>
      <c r="H510" s="5">
        <v>405579.47013999999</v>
      </c>
      <c r="I510" s="5">
        <v>528471.91561999999</v>
      </c>
      <c r="J510" s="5">
        <v>442597.56800000003</v>
      </c>
      <c r="K510" s="5">
        <v>396111.82773999998</v>
      </c>
      <c r="L510" s="5">
        <v>400578.47175999999</v>
      </c>
      <c r="M510" s="5">
        <v>422472.85155000002</v>
      </c>
      <c r="N510" s="5">
        <v>445141.43712000002</v>
      </c>
      <c r="O510" s="5">
        <v>490405.60871</v>
      </c>
      <c r="P510" s="5">
        <v>4745926.0503998799</v>
      </c>
      <c r="Q510" s="6">
        <v>5170493.1157799996</v>
      </c>
      <c r="R510" s="5">
        <v>424567.06538012199</v>
      </c>
      <c r="S510" s="7">
        <v>1.0894592669309999</v>
      </c>
    </row>
    <row r="511" spans="1:19" hidden="1" x14ac:dyDescent="0.2">
      <c r="A511" s="9" t="s">
        <v>529</v>
      </c>
      <c r="B511" s="3">
        <v>4427624.8347294601</v>
      </c>
      <c r="C511" s="4">
        <v>368968.73622745503</v>
      </c>
      <c r="D511" s="5">
        <v>369106.07785</v>
      </c>
      <c r="E511" s="5">
        <v>373080.44146</v>
      </c>
      <c r="F511" s="5">
        <v>373177.12232999998</v>
      </c>
      <c r="G511" s="5">
        <v>403467.75530999998</v>
      </c>
      <c r="H511" s="5">
        <v>377166.40117000003</v>
      </c>
      <c r="I511" s="5">
        <v>491038.94173999998</v>
      </c>
      <c r="J511" s="5">
        <v>414698.52406999998</v>
      </c>
      <c r="K511" s="5">
        <v>374032.75079000002</v>
      </c>
      <c r="L511" s="5">
        <v>363228.64442000003</v>
      </c>
      <c r="M511" s="5">
        <v>391828.18492999999</v>
      </c>
      <c r="N511" s="5">
        <v>419258.03544000001</v>
      </c>
      <c r="O511" s="5">
        <v>451762.53453</v>
      </c>
      <c r="P511" s="5">
        <v>4427624.8347294601</v>
      </c>
      <c r="Q511" s="6">
        <v>4801845.4140400002</v>
      </c>
      <c r="R511" s="5">
        <v>374220.57931054197</v>
      </c>
      <c r="S511" s="7">
        <v>1.084519486921</v>
      </c>
    </row>
    <row r="512" spans="1:19" hidden="1" x14ac:dyDescent="0.2">
      <c r="A512" s="10" t="s">
        <v>530</v>
      </c>
      <c r="B512" s="11">
        <v>34789.387898186797</v>
      </c>
      <c r="C512" s="12">
        <v>2899.1156581822302</v>
      </c>
      <c r="D512" s="13">
        <v>2227.5279700000001</v>
      </c>
      <c r="E512" s="13">
        <v>2708.2775000000001</v>
      </c>
      <c r="F512" s="13">
        <v>3741.6703900000002</v>
      </c>
      <c r="G512" s="13">
        <v>3563.4009700000001</v>
      </c>
      <c r="H512" s="13">
        <v>3150.33088</v>
      </c>
      <c r="I512" s="13">
        <v>3771.5826200000001</v>
      </c>
      <c r="J512" s="13">
        <v>2622.0699399999999</v>
      </c>
      <c r="K512" s="13">
        <v>2734.0499</v>
      </c>
      <c r="L512" s="13">
        <v>3332.1866100000002</v>
      </c>
      <c r="M512" s="13">
        <v>3659.2270199999998</v>
      </c>
      <c r="N512" s="13">
        <v>3298.9674100000002</v>
      </c>
      <c r="O512" s="13">
        <v>3080.2252800000001</v>
      </c>
      <c r="P512" s="13">
        <v>34789.387898186797</v>
      </c>
      <c r="Q512" s="14">
        <v>37889.516490000002</v>
      </c>
      <c r="R512" s="13">
        <v>3100.1285918132098</v>
      </c>
      <c r="S512" s="18">
        <v>1.0891113290309999</v>
      </c>
    </row>
    <row r="513" spans="1:19" hidden="1" x14ac:dyDescent="0.2">
      <c r="A513" s="16" t="s">
        <v>531</v>
      </c>
      <c r="B513" s="3">
        <v>5400.1593385670503</v>
      </c>
      <c r="C513" s="4">
        <v>450.01327821392101</v>
      </c>
      <c r="D513" s="5">
        <v>322.28611000000001</v>
      </c>
      <c r="E513" s="5">
        <v>341.01731000000001</v>
      </c>
      <c r="F513" s="5">
        <v>366.94312000000002</v>
      </c>
      <c r="G513" s="5">
        <v>396.29975000000002</v>
      </c>
      <c r="H513" s="5">
        <v>358.72449999999998</v>
      </c>
      <c r="I513" s="5">
        <v>663.22514000000001</v>
      </c>
      <c r="J513" s="5">
        <v>432.25434000000001</v>
      </c>
      <c r="K513" s="5">
        <v>456.21249999999998</v>
      </c>
      <c r="L513" s="5">
        <v>377.19335000000001</v>
      </c>
      <c r="M513" s="5">
        <v>398.45361000000003</v>
      </c>
      <c r="N513" s="5">
        <v>378.34951000000001</v>
      </c>
      <c r="O513" s="5">
        <v>284.91206</v>
      </c>
      <c r="P513" s="5">
        <v>5400.1593385670503</v>
      </c>
      <c r="Q513" s="6">
        <v>4775.8712999999998</v>
      </c>
      <c r="R513" s="5">
        <v>-624.28803856705099</v>
      </c>
      <c r="S513" s="7">
        <v>0.88439451515599998</v>
      </c>
    </row>
    <row r="514" spans="1:19" hidden="1" x14ac:dyDescent="0.2">
      <c r="A514" s="16" t="s">
        <v>532</v>
      </c>
      <c r="B514" s="3">
        <v>439.59006025128701</v>
      </c>
      <c r="C514" s="4">
        <v>36.632505020940002</v>
      </c>
      <c r="D514" s="5">
        <v>42.351950000000002</v>
      </c>
      <c r="E514" s="5">
        <v>51.215170000000001</v>
      </c>
      <c r="F514" s="5">
        <v>46.966929999999998</v>
      </c>
      <c r="G514" s="5">
        <v>21.52956</v>
      </c>
      <c r="H514" s="5">
        <v>54.810519999999997</v>
      </c>
      <c r="I514" s="5">
        <v>48.72945</v>
      </c>
      <c r="J514" s="5">
        <v>55.301490000000001</v>
      </c>
      <c r="K514" s="5">
        <v>84.416550000000001</v>
      </c>
      <c r="L514" s="5">
        <v>129.29032000000001</v>
      </c>
      <c r="M514" s="5">
        <v>99.067930000000004</v>
      </c>
      <c r="N514" s="5">
        <v>47.937539999999998</v>
      </c>
      <c r="O514" s="5">
        <v>29.315740000000002</v>
      </c>
      <c r="P514" s="5">
        <v>439.59006025128701</v>
      </c>
      <c r="Q514" s="6">
        <v>710.93314999999996</v>
      </c>
      <c r="R514" s="5">
        <v>271.343089748713</v>
      </c>
      <c r="S514" s="7">
        <v>1.617263933569</v>
      </c>
    </row>
    <row r="515" spans="1:19" hidden="1" x14ac:dyDescent="0.2">
      <c r="A515" s="16" t="s">
        <v>533</v>
      </c>
      <c r="B515" s="3">
        <v>1300.5690081950299</v>
      </c>
      <c r="C515" s="4">
        <v>108.380750682919</v>
      </c>
      <c r="D515" s="5">
        <v>94.898600000000002</v>
      </c>
      <c r="E515" s="5">
        <v>118.26513</v>
      </c>
      <c r="F515" s="5">
        <v>137.74351999999999</v>
      </c>
      <c r="G515" s="5">
        <v>132.87468999999999</v>
      </c>
      <c r="H515" s="5">
        <v>128.00381999999999</v>
      </c>
      <c r="I515" s="5">
        <v>79.307190000000006</v>
      </c>
      <c r="J515" s="5">
        <v>116.17782</v>
      </c>
      <c r="K515" s="5">
        <v>120.35111000000001</v>
      </c>
      <c r="L515" s="5">
        <v>118.96023</v>
      </c>
      <c r="M515" s="5">
        <v>129.08238</v>
      </c>
      <c r="N515" s="5">
        <v>118.96055</v>
      </c>
      <c r="O515" s="5">
        <v>152.91138000000001</v>
      </c>
      <c r="P515" s="5">
        <v>1300.5690081950299</v>
      </c>
      <c r="Q515" s="6">
        <v>1447.5364199999999</v>
      </c>
      <c r="R515" s="5">
        <v>146.96741180497401</v>
      </c>
      <c r="S515" s="7">
        <v>1.1130023942430001</v>
      </c>
    </row>
    <row r="516" spans="1:19" hidden="1" x14ac:dyDescent="0.2">
      <c r="A516" s="16" t="s">
        <v>534</v>
      </c>
      <c r="B516" s="3">
        <v>379.54936784384802</v>
      </c>
      <c r="C516" s="4">
        <v>31.629113986987001</v>
      </c>
      <c r="D516" s="5">
        <v>29.430769999999999</v>
      </c>
      <c r="E516" s="5">
        <v>36.337069999999997</v>
      </c>
      <c r="F516" s="5">
        <v>48.057659999999998</v>
      </c>
      <c r="G516" s="5">
        <v>49.648029999999999</v>
      </c>
      <c r="H516" s="5">
        <v>32.922049999999999</v>
      </c>
      <c r="I516" s="5">
        <v>45.970610000000001</v>
      </c>
      <c r="J516" s="5">
        <v>24.81345</v>
      </c>
      <c r="K516" s="5">
        <v>32.522350000000003</v>
      </c>
      <c r="L516" s="5">
        <v>33.591790000000003</v>
      </c>
      <c r="M516" s="5">
        <v>29.64847</v>
      </c>
      <c r="N516" s="5">
        <v>47.50656</v>
      </c>
      <c r="O516" s="5">
        <v>30.759899999999998</v>
      </c>
      <c r="P516" s="5">
        <v>379.54936784384802</v>
      </c>
      <c r="Q516" s="6">
        <v>441.20871</v>
      </c>
      <c r="R516" s="5">
        <v>61.659342156152</v>
      </c>
      <c r="S516" s="7">
        <v>1.1624540768080001</v>
      </c>
    </row>
    <row r="517" spans="1:19" hidden="1" x14ac:dyDescent="0.2">
      <c r="A517" s="16" t="s">
        <v>535</v>
      </c>
      <c r="B517" s="3">
        <v>2269.5053262203501</v>
      </c>
      <c r="C517" s="4">
        <v>189.12544385169599</v>
      </c>
      <c r="D517" s="5">
        <v>107.97555</v>
      </c>
      <c r="E517" s="5">
        <v>266.12061999999997</v>
      </c>
      <c r="F517" s="5">
        <v>73.665440000000004</v>
      </c>
      <c r="G517" s="5">
        <v>115.12379</v>
      </c>
      <c r="H517" s="5">
        <v>394.76839999999999</v>
      </c>
      <c r="I517" s="5">
        <v>410.48917</v>
      </c>
      <c r="J517" s="5">
        <v>321.98140999999998</v>
      </c>
      <c r="K517" s="5">
        <v>272.84460000000001</v>
      </c>
      <c r="L517" s="5">
        <v>243.15812</v>
      </c>
      <c r="M517" s="5">
        <v>862.91971000000001</v>
      </c>
      <c r="N517" s="5">
        <v>257.90487999999999</v>
      </c>
      <c r="O517" s="5">
        <v>133.46915000000001</v>
      </c>
      <c r="P517" s="5">
        <v>2269.5053262203501</v>
      </c>
      <c r="Q517" s="6">
        <v>3460.4208400000002</v>
      </c>
      <c r="R517" s="5">
        <v>1190.9155137796499</v>
      </c>
      <c r="S517" s="7">
        <v>1.524746736665</v>
      </c>
    </row>
    <row r="518" spans="1:19" hidden="1" x14ac:dyDescent="0.2">
      <c r="A518" s="16" t="s">
        <v>536</v>
      </c>
      <c r="B518" s="3">
        <v>25000.014797109201</v>
      </c>
      <c r="C518" s="4">
        <v>2083.3345664257699</v>
      </c>
      <c r="D518" s="5">
        <v>1630.5849900000001</v>
      </c>
      <c r="E518" s="5">
        <v>1895.3222000000001</v>
      </c>
      <c r="F518" s="5">
        <v>3068.2937200000001</v>
      </c>
      <c r="G518" s="5">
        <v>2847.92515</v>
      </c>
      <c r="H518" s="5">
        <v>2181.1015900000002</v>
      </c>
      <c r="I518" s="5">
        <v>2523.8610600000002</v>
      </c>
      <c r="J518" s="5">
        <v>1671.54143</v>
      </c>
      <c r="K518" s="5">
        <v>1767.70279</v>
      </c>
      <c r="L518" s="5">
        <v>2429.9928</v>
      </c>
      <c r="M518" s="5">
        <v>2140.05492</v>
      </c>
      <c r="N518" s="5">
        <v>2448.3083700000002</v>
      </c>
      <c r="O518" s="5">
        <v>2448.8570500000001</v>
      </c>
      <c r="P518" s="5">
        <v>25000.014797109201</v>
      </c>
      <c r="Q518" s="6">
        <v>27053.54607</v>
      </c>
      <c r="R518" s="5">
        <v>2053.5312728907602</v>
      </c>
      <c r="S518" s="7">
        <v>1.0821412022970001</v>
      </c>
    </row>
    <row r="519" spans="1:19" hidden="1" x14ac:dyDescent="0.2">
      <c r="A519" s="10" t="s">
        <v>537</v>
      </c>
      <c r="B519" s="11">
        <v>7510.00000000198</v>
      </c>
      <c r="C519" s="12">
        <v>625.83333333349799</v>
      </c>
      <c r="D519" s="13">
        <v>544.70799999999997</v>
      </c>
      <c r="E519" s="13">
        <v>709.90990999999997</v>
      </c>
      <c r="F519" s="13">
        <v>881.39716999999996</v>
      </c>
      <c r="G519" s="13">
        <v>512.84475999999995</v>
      </c>
      <c r="H519" s="13">
        <v>799.72343999999998</v>
      </c>
      <c r="I519" s="13">
        <v>729.48365999999999</v>
      </c>
      <c r="J519" s="13">
        <v>703.25212999999997</v>
      </c>
      <c r="K519" s="13">
        <v>745.9769</v>
      </c>
      <c r="L519" s="13">
        <v>706.29791</v>
      </c>
      <c r="M519" s="13">
        <v>680.12043000000006</v>
      </c>
      <c r="N519" s="13">
        <v>824.11729000000105</v>
      </c>
      <c r="O519" s="13">
        <v>498.15195999999997</v>
      </c>
      <c r="P519" s="13">
        <v>7510.00000000198</v>
      </c>
      <c r="Q519" s="14">
        <v>8335.9835600000006</v>
      </c>
      <c r="R519" s="13">
        <v>825.98355999802197</v>
      </c>
      <c r="S519" s="18">
        <v>1.1099844953389999</v>
      </c>
    </row>
    <row r="520" spans="1:19" hidden="1" x14ac:dyDescent="0.2">
      <c r="A520" s="16" t="s">
        <v>538</v>
      </c>
      <c r="B520" s="3">
        <v>3490.00000000092</v>
      </c>
      <c r="C520" s="4">
        <v>290.83333333341</v>
      </c>
      <c r="D520" s="5">
        <v>173.98400000000001</v>
      </c>
      <c r="E520" s="5">
        <v>244.01400000000001</v>
      </c>
      <c r="F520" s="5">
        <v>243.14599999999999</v>
      </c>
      <c r="G520" s="5">
        <v>256.77300000000002</v>
      </c>
      <c r="H520" s="5">
        <v>259.77600000000001</v>
      </c>
      <c r="I520" s="5">
        <v>234.03899999999999</v>
      </c>
      <c r="J520" s="5">
        <v>250.249</v>
      </c>
      <c r="K520" s="5">
        <v>297.80700000000002</v>
      </c>
      <c r="L520" s="5">
        <v>249.601</v>
      </c>
      <c r="M520" s="5">
        <v>237.15600000000001</v>
      </c>
      <c r="N520" s="5">
        <v>320.02300000000002</v>
      </c>
      <c r="O520" s="5">
        <v>176.65600000000001</v>
      </c>
      <c r="P520" s="5">
        <v>3490.00000000092</v>
      </c>
      <c r="Q520" s="6">
        <v>2943.2240000000002</v>
      </c>
      <c r="R520" s="5">
        <v>-546.776000000919</v>
      </c>
      <c r="S520" s="7">
        <v>0.84333065902500004</v>
      </c>
    </row>
    <row r="521" spans="1:19" hidden="1" x14ac:dyDescent="0.2">
      <c r="A521" s="16" t="s">
        <v>539</v>
      </c>
      <c r="B521" s="3">
        <v>4020.00000000106</v>
      </c>
      <c r="C521" s="4">
        <v>335.00000000008799</v>
      </c>
      <c r="D521" s="5">
        <v>209.9</v>
      </c>
      <c r="E521" s="5">
        <v>308.78899999999999</v>
      </c>
      <c r="F521" s="5">
        <v>270.589</v>
      </c>
      <c r="G521" s="5">
        <v>314.596</v>
      </c>
      <c r="H521" s="5">
        <v>317.27600000000001</v>
      </c>
      <c r="I521" s="5">
        <v>311.851</v>
      </c>
      <c r="J521" s="5">
        <v>298.63099999999997</v>
      </c>
      <c r="K521" s="5">
        <v>309.85899999999998</v>
      </c>
      <c r="L521" s="5">
        <v>276.24099999999999</v>
      </c>
      <c r="M521" s="5">
        <v>285.09100000000001</v>
      </c>
      <c r="N521" s="5">
        <v>372.06099999999998</v>
      </c>
      <c r="O521" s="5">
        <v>176.87700000000001</v>
      </c>
      <c r="P521" s="5">
        <v>4020.00000000106</v>
      </c>
      <c r="Q521" s="6">
        <v>3451.761</v>
      </c>
      <c r="R521" s="5">
        <v>-568.239000001058</v>
      </c>
      <c r="S521" s="7">
        <v>0.85864701492499995</v>
      </c>
    </row>
    <row r="522" spans="1:19" hidden="1" x14ac:dyDescent="0.2">
      <c r="A522" s="16" t="s">
        <v>540</v>
      </c>
      <c r="B522" s="3">
        <v>0</v>
      </c>
      <c r="C522" s="4">
        <v>0</v>
      </c>
      <c r="D522" s="5">
        <v>160.82400000000001</v>
      </c>
      <c r="E522" s="5">
        <v>157.10691</v>
      </c>
      <c r="F522" s="5">
        <v>367.66217</v>
      </c>
      <c r="G522" s="5">
        <v>-58.524239999998997</v>
      </c>
      <c r="H522" s="5">
        <v>222.67143999999999</v>
      </c>
      <c r="I522" s="5">
        <v>183.59366</v>
      </c>
      <c r="J522" s="5">
        <v>154.37213</v>
      </c>
      <c r="K522" s="5">
        <v>138.3109</v>
      </c>
      <c r="L522" s="5">
        <v>180.45590999999999</v>
      </c>
      <c r="M522" s="5">
        <v>157.87343000000001</v>
      </c>
      <c r="N522" s="5">
        <v>132.03328999999999</v>
      </c>
      <c r="O522" s="5">
        <v>144.61895999999999</v>
      </c>
      <c r="P522" s="5">
        <v>0</v>
      </c>
      <c r="Q522" s="6">
        <v>1940.99856</v>
      </c>
      <c r="R522" s="5">
        <v>1940.99856</v>
      </c>
      <c r="S522" s="17" t="s">
        <v>39</v>
      </c>
    </row>
    <row r="523" spans="1:19" hidden="1" x14ac:dyDescent="0.2">
      <c r="A523" s="10" t="s">
        <v>541</v>
      </c>
      <c r="B523" s="11">
        <v>25496.458589874499</v>
      </c>
      <c r="C523" s="12">
        <v>2124.7048824895401</v>
      </c>
      <c r="D523" s="13">
        <v>1549.68965</v>
      </c>
      <c r="E523" s="13">
        <v>2362.2829200000001</v>
      </c>
      <c r="F523" s="13">
        <v>2288.1858200000001</v>
      </c>
      <c r="G523" s="13">
        <v>2843.41203</v>
      </c>
      <c r="H523" s="13">
        <v>2118.1927500000002</v>
      </c>
      <c r="I523" s="13">
        <v>2152.65778</v>
      </c>
      <c r="J523" s="13">
        <v>2158.81612</v>
      </c>
      <c r="K523" s="13">
        <v>2527.6185700000001</v>
      </c>
      <c r="L523" s="13">
        <v>1865.7176999999999</v>
      </c>
      <c r="M523" s="13">
        <v>2216.10277</v>
      </c>
      <c r="N523" s="13">
        <v>2644.4117799999999</v>
      </c>
      <c r="O523" s="13">
        <v>2200.8321900000001</v>
      </c>
      <c r="P523" s="13">
        <v>25496.458589874499</v>
      </c>
      <c r="Q523" s="14">
        <v>26927.92008</v>
      </c>
      <c r="R523" s="13">
        <v>1431.46149012552</v>
      </c>
      <c r="S523" s="18">
        <v>1.05614354186</v>
      </c>
    </row>
    <row r="524" spans="1:19" hidden="1" x14ac:dyDescent="0.2">
      <c r="A524" s="16" t="s">
        <v>542</v>
      </c>
      <c r="B524" s="3">
        <v>2772.0000000007199</v>
      </c>
      <c r="C524" s="4">
        <v>231.00000000006</v>
      </c>
      <c r="D524" s="5">
        <v>207.63964000000001</v>
      </c>
      <c r="E524" s="5">
        <v>207.39997</v>
      </c>
      <c r="F524" s="5">
        <v>216.84041999999999</v>
      </c>
      <c r="G524" s="5">
        <v>318.39492000000001</v>
      </c>
      <c r="H524" s="5">
        <v>271.00668999999999</v>
      </c>
      <c r="I524" s="5">
        <v>267.42586</v>
      </c>
      <c r="J524" s="5">
        <v>272.17883</v>
      </c>
      <c r="K524" s="5">
        <v>240.14712</v>
      </c>
      <c r="L524" s="5">
        <v>305.18563999999998</v>
      </c>
      <c r="M524" s="5">
        <v>220.62691000000001</v>
      </c>
      <c r="N524" s="5">
        <v>283.23739</v>
      </c>
      <c r="O524" s="5">
        <v>322.80115999999998</v>
      </c>
      <c r="P524" s="5">
        <v>2772.0000000007199</v>
      </c>
      <c r="Q524" s="6">
        <v>3132.8845500000002</v>
      </c>
      <c r="R524" s="5">
        <v>360.884549999277</v>
      </c>
      <c r="S524" s="7">
        <v>1.130189231601</v>
      </c>
    </row>
    <row r="525" spans="1:19" hidden="1" x14ac:dyDescent="0.2">
      <c r="A525" s="16" t="s">
        <v>543</v>
      </c>
      <c r="B525" s="3">
        <v>11501.000000003</v>
      </c>
      <c r="C525" s="4">
        <v>958.41666666691697</v>
      </c>
      <c r="D525" s="5">
        <v>896.59699999999998</v>
      </c>
      <c r="E525" s="5">
        <v>1127.556</v>
      </c>
      <c r="F525" s="5">
        <v>1083.9480000000001</v>
      </c>
      <c r="G525" s="5">
        <v>1154.3489999999999</v>
      </c>
      <c r="H525" s="5">
        <v>1056.069</v>
      </c>
      <c r="I525" s="5">
        <v>970.78800000000001</v>
      </c>
      <c r="J525" s="5">
        <v>664.87599999999998</v>
      </c>
      <c r="K525" s="5">
        <v>550.471</v>
      </c>
      <c r="L525" s="5">
        <v>865.56789000000003</v>
      </c>
      <c r="M525" s="5">
        <v>966.19</v>
      </c>
      <c r="N525" s="5">
        <v>1220.646</v>
      </c>
      <c r="O525" s="5">
        <v>878.45899999999995</v>
      </c>
      <c r="P525" s="5">
        <v>11501.000000003</v>
      </c>
      <c r="Q525" s="6">
        <v>11435.516890000001</v>
      </c>
      <c r="R525" s="5">
        <v>-65.483110003004001</v>
      </c>
      <c r="S525" s="7">
        <v>0.99430631162399996</v>
      </c>
    </row>
    <row r="526" spans="1:19" hidden="1" x14ac:dyDescent="0.2">
      <c r="A526" s="16" t="s">
        <v>544</v>
      </c>
      <c r="B526" s="3">
        <v>2376.0000000006198</v>
      </c>
      <c r="C526" s="4">
        <v>198.00000000005201</v>
      </c>
      <c r="D526" s="5">
        <v>37.690109999999997</v>
      </c>
      <c r="E526" s="5">
        <v>243.08335</v>
      </c>
      <c r="F526" s="5">
        <v>367.86714999999998</v>
      </c>
      <c r="G526" s="5">
        <v>180.14472000000001</v>
      </c>
      <c r="H526" s="5">
        <v>94.949610000000007</v>
      </c>
      <c r="I526" s="5">
        <v>298.76121000000001</v>
      </c>
      <c r="J526" s="5">
        <v>21.114070000000002</v>
      </c>
      <c r="K526" s="5">
        <v>207.87703999999999</v>
      </c>
      <c r="L526" s="5">
        <v>212.26585</v>
      </c>
      <c r="M526" s="5">
        <v>199.26407</v>
      </c>
      <c r="N526" s="5">
        <v>280.21627000000001</v>
      </c>
      <c r="O526" s="5">
        <v>216.34632999999999</v>
      </c>
      <c r="P526" s="5">
        <v>2376.0000000006198</v>
      </c>
      <c r="Q526" s="6">
        <v>2359.57978</v>
      </c>
      <c r="R526" s="5">
        <v>-16.420220000619999</v>
      </c>
      <c r="S526" s="7">
        <v>0.99308913299599999</v>
      </c>
    </row>
    <row r="527" spans="1:19" hidden="1" x14ac:dyDescent="0.2">
      <c r="A527" s="16" t="s">
        <v>545</v>
      </c>
      <c r="B527" s="3">
        <v>1558.00000000041</v>
      </c>
      <c r="C527" s="4">
        <v>129.83333333336699</v>
      </c>
      <c r="D527" s="5">
        <v>0</v>
      </c>
      <c r="E527" s="5">
        <v>271.83436999999998</v>
      </c>
      <c r="F527" s="5">
        <v>124.46120000000001</v>
      </c>
      <c r="G527" s="5">
        <v>127.10751</v>
      </c>
      <c r="H527" s="5">
        <v>131.91336999999999</v>
      </c>
      <c r="I527" s="5">
        <v>137.92626999999999</v>
      </c>
      <c r="J527" s="5">
        <v>100.47868</v>
      </c>
      <c r="K527" s="5">
        <v>95.59957</v>
      </c>
      <c r="L527" s="5">
        <v>122.7989</v>
      </c>
      <c r="M527" s="5">
        <v>174.18224000000001</v>
      </c>
      <c r="N527" s="5">
        <v>163.29747</v>
      </c>
      <c r="O527" s="5">
        <v>124.1643</v>
      </c>
      <c r="P527" s="5">
        <v>1558.00000000041</v>
      </c>
      <c r="Q527" s="6">
        <v>1573.76388</v>
      </c>
      <c r="R527" s="5">
        <v>15.763879999593</v>
      </c>
      <c r="S527" s="7">
        <v>1.0101180231060001</v>
      </c>
    </row>
    <row r="528" spans="1:19" hidden="1" x14ac:dyDescent="0.2">
      <c r="A528" s="16" t="s">
        <v>546</v>
      </c>
      <c r="B528" s="3">
        <v>6562.3070678771301</v>
      </c>
      <c r="C528" s="4">
        <v>546.85892232309402</v>
      </c>
      <c r="D528" s="5">
        <v>363.55885999999998</v>
      </c>
      <c r="E528" s="5">
        <v>482.18797000000001</v>
      </c>
      <c r="F528" s="5">
        <v>515.39608999999996</v>
      </c>
      <c r="G528" s="5">
        <v>975.02503000000002</v>
      </c>
      <c r="H528" s="5">
        <v>492.01357999999999</v>
      </c>
      <c r="I528" s="5">
        <v>423.52444000000003</v>
      </c>
      <c r="J528" s="5">
        <v>1086.03703</v>
      </c>
      <c r="K528" s="5">
        <v>1421.10463</v>
      </c>
      <c r="L528" s="5">
        <v>320.36874999999998</v>
      </c>
      <c r="M528" s="5">
        <v>644.21951000000001</v>
      </c>
      <c r="N528" s="5">
        <v>670.16078000000005</v>
      </c>
      <c r="O528" s="5">
        <v>563.37210000000005</v>
      </c>
      <c r="P528" s="5">
        <v>6562.3070678771301</v>
      </c>
      <c r="Q528" s="6">
        <v>7956.9687700000004</v>
      </c>
      <c r="R528" s="5">
        <v>1394.6617021228701</v>
      </c>
      <c r="S528" s="7">
        <v>1.212526126512</v>
      </c>
    </row>
    <row r="529" spans="1:19" hidden="1" x14ac:dyDescent="0.2">
      <c r="A529" s="16" t="s">
        <v>547</v>
      </c>
      <c r="B529" s="3">
        <v>727.15152199260501</v>
      </c>
      <c r="C529" s="4">
        <v>60.595960166049998</v>
      </c>
      <c r="D529" s="5">
        <v>44.204039999999999</v>
      </c>
      <c r="E529" s="5">
        <v>30.221260000000001</v>
      </c>
      <c r="F529" s="5">
        <v>-20.32704</v>
      </c>
      <c r="G529" s="5">
        <v>88.39085</v>
      </c>
      <c r="H529" s="5">
        <v>72.240499999999997</v>
      </c>
      <c r="I529" s="5">
        <v>54.231999999999999</v>
      </c>
      <c r="J529" s="5">
        <v>14.13151</v>
      </c>
      <c r="K529" s="5">
        <v>12.41921</v>
      </c>
      <c r="L529" s="5">
        <v>39.530670000000001</v>
      </c>
      <c r="M529" s="5">
        <v>11.620039999999999</v>
      </c>
      <c r="N529" s="5">
        <v>26.853870000000001</v>
      </c>
      <c r="O529" s="5">
        <v>95.689300000000003</v>
      </c>
      <c r="P529" s="5">
        <v>727.15152199260501</v>
      </c>
      <c r="Q529" s="6">
        <v>469.20621</v>
      </c>
      <c r="R529" s="5">
        <v>-257.94531199260501</v>
      </c>
      <c r="S529" s="7">
        <v>0.64526607702600003</v>
      </c>
    </row>
    <row r="530" spans="1:19" hidden="1" x14ac:dyDescent="0.2">
      <c r="A530" s="10" t="s">
        <v>548</v>
      </c>
      <c r="B530" s="11">
        <v>47822.788240276903</v>
      </c>
      <c r="C530" s="12">
        <v>3985.2323533564099</v>
      </c>
      <c r="D530" s="13">
        <v>3869.50497</v>
      </c>
      <c r="E530" s="13">
        <v>4105.2805399999997</v>
      </c>
      <c r="F530" s="13">
        <v>3573.0205500000002</v>
      </c>
      <c r="G530" s="13">
        <v>4902.3348999999998</v>
      </c>
      <c r="H530" s="13">
        <v>4713.9212399999997</v>
      </c>
      <c r="I530" s="13">
        <v>4017.5889099999999</v>
      </c>
      <c r="J530" s="13">
        <v>2864.2657199999999</v>
      </c>
      <c r="K530" s="13">
        <v>2737.1254300000001</v>
      </c>
      <c r="L530" s="13">
        <v>3230.6998600000002</v>
      </c>
      <c r="M530" s="13">
        <v>3827.8650499999999</v>
      </c>
      <c r="N530" s="13">
        <v>4595.2883199999997</v>
      </c>
      <c r="O530" s="13">
        <v>3302.0333700000001</v>
      </c>
      <c r="P530" s="13">
        <v>47822.788240276903</v>
      </c>
      <c r="Q530" s="14">
        <v>45738.92886</v>
      </c>
      <c r="R530" s="13">
        <v>-2083.8593802769001</v>
      </c>
      <c r="S530" s="18">
        <v>0.95642538929700005</v>
      </c>
    </row>
    <row r="531" spans="1:19" hidden="1" x14ac:dyDescent="0.2">
      <c r="A531" s="16" t="s">
        <v>549</v>
      </c>
      <c r="B531" s="3">
        <v>9324.4576921900698</v>
      </c>
      <c r="C531" s="4">
        <v>777.03814101583896</v>
      </c>
      <c r="D531" s="5">
        <v>1107.5411799999999</v>
      </c>
      <c r="E531" s="5">
        <v>664.50130000000001</v>
      </c>
      <c r="F531" s="5">
        <v>547.61553000000004</v>
      </c>
      <c r="G531" s="5">
        <v>665.79812000000004</v>
      </c>
      <c r="H531" s="5">
        <v>1731.08287</v>
      </c>
      <c r="I531" s="5">
        <v>652.82448999999997</v>
      </c>
      <c r="J531" s="5">
        <v>673.08040000000005</v>
      </c>
      <c r="K531" s="5">
        <v>660.85269000000005</v>
      </c>
      <c r="L531" s="5">
        <v>1021.42933</v>
      </c>
      <c r="M531" s="5">
        <v>585.48820000000001</v>
      </c>
      <c r="N531" s="5">
        <v>741.65666000000101</v>
      </c>
      <c r="O531" s="5">
        <v>815.21230000000003</v>
      </c>
      <c r="P531" s="5">
        <v>9324.4576921900698</v>
      </c>
      <c r="Q531" s="6">
        <v>9867.0830700000006</v>
      </c>
      <c r="R531" s="5">
        <v>542.62537780993398</v>
      </c>
      <c r="S531" s="7">
        <v>1.0581937733769999</v>
      </c>
    </row>
    <row r="532" spans="1:19" hidden="1" x14ac:dyDescent="0.2">
      <c r="A532" s="16" t="s">
        <v>550</v>
      </c>
      <c r="B532" s="3">
        <v>22254.000000005799</v>
      </c>
      <c r="C532" s="4">
        <v>1854.50000000048</v>
      </c>
      <c r="D532" s="5">
        <v>1842.9277999999999</v>
      </c>
      <c r="E532" s="5">
        <v>2040.6608000000001</v>
      </c>
      <c r="F532" s="5">
        <v>1992.0809999999999</v>
      </c>
      <c r="G532" s="5">
        <v>2367.39</v>
      </c>
      <c r="H532" s="5">
        <v>1908.47</v>
      </c>
      <c r="I532" s="5">
        <v>1912.5419999999999</v>
      </c>
      <c r="J532" s="5">
        <v>1327.7940000000001</v>
      </c>
      <c r="K532" s="5">
        <v>1200.81</v>
      </c>
      <c r="L532" s="5">
        <v>1515.5509999999999</v>
      </c>
      <c r="M532" s="5">
        <v>1971.951</v>
      </c>
      <c r="N532" s="5">
        <v>2272.7550000000001</v>
      </c>
      <c r="O532" s="5">
        <v>1656.079</v>
      </c>
      <c r="P532" s="5">
        <v>22254.000000005799</v>
      </c>
      <c r="Q532" s="6">
        <v>22009.011600000002</v>
      </c>
      <c r="R532" s="5">
        <v>-244.988400005812</v>
      </c>
      <c r="S532" s="7">
        <v>0.98899126449100005</v>
      </c>
    </row>
    <row r="533" spans="1:19" hidden="1" x14ac:dyDescent="0.2">
      <c r="A533" s="16" t="s">
        <v>551</v>
      </c>
      <c r="B533" s="3">
        <v>1595.00000000042</v>
      </c>
      <c r="C533" s="4">
        <v>132.91666666670099</v>
      </c>
      <c r="D533" s="5">
        <v>149.84431000000001</v>
      </c>
      <c r="E533" s="5">
        <v>136.70570000000001</v>
      </c>
      <c r="F533" s="5">
        <v>128.45424</v>
      </c>
      <c r="G533" s="5">
        <v>150.24589</v>
      </c>
      <c r="H533" s="5">
        <v>94.070610000000002</v>
      </c>
      <c r="I533" s="5">
        <v>98.696640000000002</v>
      </c>
      <c r="J533" s="5">
        <v>83.303520000000006</v>
      </c>
      <c r="K533" s="5">
        <v>97.505009999999999</v>
      </c>
      <c r="L533" s="5">
        <v>112.90156</v>
      </c>
      <c r="M533" s="5">
        <v>105.32447000000001</v>
      </c>
      <c r="N533" s="5">
        <v>141.40558999999999</v>
      </c>
      <c r="O533" s="5">
        <v>128.83629999999999</v>
      </c>
      <c r="P533" s="5">
        <v>1595.00000000042</v>
      </c>
      <c r="Q533" s="6">
        <v>1427.29384</v>
      </c>
      <c r="R533" s="5">
        <v>-167.70616000041699</v>
      </c>
      <c r="S533" s="7">
        <v>0.89485507210000004</v>
      </c>
    </row>
    <row r="534" spans="1:19" hidden="1" x14ac:dyDescent="0.2">
      <c r="A534" s="16" t="s">
        <v>552</v>
      </c>
      <c r="B534" s="3">
        <v>3921.00000000103</v>
      </c>
      <c r="C534" s="4">
        <v>326.75000000008498</v>
      </c>
      <c r="D534" s="5">
        <v>190.00619</v>
      </c>
      <c r="E534" s="5">
        <v>286.87367</v>
      </c>
      <c r="F534" s="5">
        <v>454.62281999999999</v>
      </c>
      <c r="G534" s="5">
        <v>373.84307000000001</v>
      </c>
      <c r="H534" s="5">
        <v>256.91532000000001</v>
      </c>
      <c r="I534" s="5">
        <v>671.89238999999998</v>
      </c>
      <c r="J534" s="5">
        <v>222.03816</v>
      </c>
      <c r="K534" s="5">
        <v>152.36198999999999</v>
      </c>
      <c r="L534" s="5">
        <v>451.34991000000002</v>
      </c>
      <c r="M534" s="5">
        <v>467.16120000000001</v>
      </c>
      <c r="N534" s="5">
        <v>509.07864000000001</v>
      </c>
      <c r="O534" s="5">
        <v>167.56147000000001</v>
      </c>
      <c r="P534" s="5">
        <v>3921.00000000103</v>
      </c>
      <c r="Q534" s="6">
        <v>4203.7048299999997</v>
      </c>
      <c r="R534" s="5">
        <v>282.70482999897501</v>
      </c>
      <c r="S534" s="7">
        <v>1.072100186176</v>
      </c>
    </row>
    <row r="535" spans="1:19" hidden="1" x14ac:dyDescent="0.2">
      <c r="A535" s="16" t="s">
        <v>553</v>
      </c>
      <c r="B535" s="3">
        <v>1653.00000000043</v>
      </c>
      <c r="C535" s="4">
        <v>137.75000000003601</v>
      </c>
      <c r="D535" s="5">
        <v>-0.6895</v>
      </c>
      <c r="E535" s="5">
        <v>289.84841999999998</v>
      </c>
      <c r="F535" s="5">
        <v>140.95822999999999</v>
      </c>
      <c r="G535" s="5">
        <v>138.1148</v>
      </c>
      <c r="H535" s="5">
        <v>151.48818</v>
      </c>
      <c r="I535" s="5">
        <v>158.31863000000001</v>
      </c>
      <c r="J535" s="5">
        <v>107.46934</v>
      </c>
      <c r="K535" s="5">
        <v>87.924549999999996</v>
      </c>
      <c r="L535" s="5">
        <v>112.83056999999999</v>
      </c>
      <c r="M535" s="5">
        <v>185.48068000000001</v>
      </c>
      <c r="N535" s="5">
        <v>177.94794999999999</v>
      </c>
      <c r="O535" s="5">
        <v>162.38236000000001</v>
      </c>
      <c r="P535" s="5">
        <v>1653.00000000043</v>
      </c>
      <c r="Q535" s="6">
        <v>1712.07421</v>
      </c>
      <c r="R535" s="5">
        <v>59.074209999567998</v>
      </c>
      <c r="S535" s="7">
        <v>1.0357375741070001</v>
      </c>
    </row>
    <row r="536" spans="1:19" hidden="1" x14ac:dyDescent="0.2">
      <c r="A536" s="16" t="s">
        <v>554</v>
      </c>
      <c r="B536" s="3">
        <v>800.00000000020896</v>
      </c>
      <c r="C536" s="4">
        <v>66.666666666683994</v>
      </c>
      <c r="D536" s="5">
        <v>0</v>
      </c>
      <c r="E536" s="5">
        <v>0</v>
      </c>
      <c r="F536" s="5">
        <v>0</v>
      </c>
      <c r="G536" s="5">
        <v>140.85</v>
      </c>
      <c r="H536" s="5">
        <v>-184.75200000000001</v>
      </c>
      <c r="I536" s="5">
        <v>61.6</v>
      </c>
      <c r="J536" s="5">
        <v>211.27500000000001</v>
      </c>
      <c r="K536" s="5">
        <v>0</v>
      </c>
      <c r="L536" s="5">
        <v>0</v>
      </c>
      <c r="M536" s="5">
        <v>0</v>
      </c>
      <c r="N536" s="5">
        <v>140.85</v>
      </c>
      <c r="O536" s="5">
        <v>109.5</v>
      </c>
      <c r="P536" s="5">
        <v>800.00000000020896</v>
      </c>
      <c r="Q536" s="6">
        <v>479.32299999999998</v>
      </c>
      <c r="R536" s="5">
        <v>-320.67700000020898</v>
      </c>
      <c r="S536" s="7">
        <v>0.59915374999899995</v>
      </c>
    </row>
    <row r="537" spans="1:19" hidden="1" x14ac:dyDescent="0.2">
      <c r="A537" s="16" t="s">
        <v>555</v>
      </c>
      <c r="B537" s="3">
        <v>3762.00000000098</v>
      </c>
      <c r="C537" s="4">
        <v>313.50000000008203</v>
      </c>
      <c r="D537" s="5">
        <v>425.31389999999999</v>
      </c>
      <c r="E537" s="5">
        <v>305.73113000000001</v>
      </c>
      <c r="F537" s="5">
        <v>188.96866</v>
      </c>
      <c r="G537" s="5">
        <v>488.89846999999997</v>
      </c>
      <c r="H537" s="5">
        <v>764.81951000000004</v>
      </c>
      <c r="I537" s="5">
        <v>400.02629000000002</v>
      </c>
      <c r="J537" s="5">
        <v>201.89276000000001</v>
      </c>
      <c r="K537" s="5">
        <v>434.17554999999999</v>
      </c>
      <c r="L537" s="5">
        <v>-6.2037800000000001</v>
      </c>
      <c r="M537" s="5">
        <v>406.29989</v>
      </c>
      <c r="N537" s="5">
        <v>388.74939999999998</v>
      </c>
      <c r="O537" s="5">
        <v>360.67743999999999</v>
      </c>
      <c r="P537" s="5">
        <v>3762.00000000098</v>
      </c>
      <c r="Q537" s="6">
        <v>4359.3492200000001</v>
      </c>
      <c r="R537" s="5">
        <v>597.34921999901701</v>
      </c>
      <c r="S537" s="7">
        <v>1.1587850132899999</v>
      </c>
    </row>
    <row r="538" spans="1:19" hidden="1" x14ac:dyDescent="0.2">
      <c r="A538" s="16" t="s">
        <v>556</v>
      </c>
      <c r="B538" s="3">
        <v>4513.33054807796</v>
      </c>
      <c r="C538" s="4">
        <v>376.11087900649602</v>
      </c>
      <c r="D538" s="5">
        <v>154.56109000000001</v>
      </c>
      <c r="E538" s="5">
        <v>380.95952</v>
      </c>
      <c r="F538" s="5">
        <v>120.32007</v>
      </c>
      <c r="G538" s="5">
        <v>577.19455000000005</v>
      </c>
      <c r="H538" s="5">
        <v>-8.1732499999999995</v>
      </c>
      <c r="I538" s="5">
        <v>61.688470000000002</v>
      </c>
      <c r="J538" s="5">
        <v>37.41254</v>
      </c>
      <c r="K538" s="5">
        <v>103.49563999999999</v>
      </c>
      <c r="L538" s="5">
        <v>22.841270000000002</v>
      </c>
      <c r="M538" s="5">
        <v>106.15961</v>
      </c>
      <c r="N538" s="5">
        <v>222.84508</v>
      </c>
      <c r="O538" s="5">
        <v>-98.215500000000006</v>
      </c>
      <c r="P538" s="5">
        <v>4513.33054807796</v>
      </c>
      <c r="Q538" s="6">
        <v>1681.0890899999999</v>
      </c>
      <c r="R538" s="5">
        <v>-2832.24145807796</v>
      </c>
      <c r="S538" s="7">
        <v>0.37247196324100001</v>
      </c>
    </row>
    <row r="539" spans="1:19" hidden="1" x14ac:dyDescent="0.2">
      <c r="A539" s="10" t="s">
        <v>557</v>
      </c>
      <c r="B539" s="11">
        <v>9000</v>
      </c>
      <c r="C539" s="12">
        <v>750</v>
      </c>
      <c r="D539" s="13">
        <v>287.45465000000002</v>
      </c>
      <c r="E539" s="13">
        <v>478.71618000000001</v>
      </c>
      <c r="F539" s="13">
        <v>-313.08460000000002</v>
      </c>
      <c r="G539" s="13">
        <v>10.33774</v>
      </c>
      <c r="H539" s="13">
        <v>415.93230999999997</v>
      </c>
      <c r="I539" s="13">
        <v>488.09</v>
      </c>
      <c r="J539" s="13">
        <v>320.43446999999998</v>
      </c>
      <c r="K539" s="13">
        <v>248.99429000000001</v>
      </c>
      <c r="L539" s="13">
        <v>346.28044999999997</v>
      </c>
      <c r="M539" s="13">
        <v>283.56801999999999</v>
      </c>
      <c r="N539" s="13">
        <v>315.43414999999999</v>
      </c>
      <c r="O539" s="13">
        <v>885.15893000000005</v>
      </c>
      <c r="P539" s="13">
        <v>9000</v>
      </c>
      <c r="Q539" s="14">
        <v>3767.3165899999999</v>
      </c>
      <c r="R539" s="13">
        <v>-5232.6834099999996</v>
      </c>
      <c r="S539" s="18">
        <v>0.41859073222199999</v>
      </c>
    </row>
    <row r="540" spans="1:19" hidden="1" x14ac:dyDescent="0.2">
      <c r="A540" s="16" t="s">
        <v>558</v>
      </c>
      <c r="B540" s="3">
        <v>5000</v>
      </c>
      <c r="C540" s="4">
        <v>416.66666666666703</v>
      </c>
      <c r="D540" s="5">
        <v>340.23399999999998</v>
      </c>
      <c r="E540" s="5">
        <v>340.23399999999998</v>
      </c>
      <c r="F540" s="5">
        <v>-340.23399999999998</v>
      </c>
      <c r="G540" s="5">
        <v>9.0959999999999999E-2</v>
      </c>
      <c r="H540" s="5">
        <v>0</v>
      </c>
      <c r="I540" s="5">
        <v>0.81094999999999995</v>
      </c>
      <c r="J540" s="5">
        <v>0</v>
      </c>
      <c r="K540" s="5">
        <v>0</v>
      </c>
      <c r="L540" s="5">
        <v>0</v>
      </c>
      <c r="M540" s="5">
        <v>0</v>
      </c>
      <c r="N540" s="5">
        <v>0.23649999999999999</v>
      </c>
      <c r="O540" s="5">
        <v>1.54331</v>
      </c>
      <c r="P540" s="5">
        <v>5000</v>
      </c>
      <c r="Q540" s="6">
        <v>342.91572000000002</v>
      </c>
      <c r="R540" s="5">
        <v>-4657.08428</v>
      </c>
      <c r="S540" s="7">
        <v>6.8583143999999999E-2</v>
      </c>
    </row>
    <row r="541" spans="1:19" hidden="1" x14ac:dyDescent="0.2">
      <c r="A541" s="16" t="s">
        <v>559</v>
      </c>
      <c r="B541" s="3">
        <v>4000</v>
      </c>
      <c r="C541" s="4">
        <v>333.33333333333297</v>
      </c>
      <c r="D541" s="5">
        <v>-52.779350000000001</v>
      </c>
      <c r="E541" s="5">
        <v>138.48218</v>
      </c>
      <c r="F541" s="5">
        <v>27.1494</v>
      </c>
      <c r="G541" s="5">
        <v>10.246779999999999</v>
      </c>
      <c r="H541" s="5">
        <v>415.93230999999997</v>
      </c>
      <c r="I541" s="5">
        <v>487.27904999999998</v>
      </c>
      <c r="J541" s="5">
        <v>320.43446999999998</v>
      </c>
      <c r="K541" s="5">
        <v>248.99429000000001</v>
      </c>
      <c r="L541" s="5">
        <v>346.28044999999997</v>
      </c>
      <c r="M541" s="5">
        <v>283.56801999999999</v>
      </c>
      <c r="N541" s="5">
        <v>315.19765000000001</v>
      </c>
      <c r="O541" s="5">
        <v>883.61562000000004</v>
      </c>
      <c r="P541" s="5">
        <v>4000</v>
      </c>
      <c r="Q541" s="6">
        <v>3424.4008699999999</v>
      </c>
      <c r="R541" s="5">
        <v>-575.59912999999995</v>
      </c>
      <c r="S541" s="7">
        <v>0.85610021749999998</v>
      </c>
    </row>
    <row r="542" spans="1:19" hidden="1" x14ac:dyDescent="0.2">
      <c r="A542" s="10" t="s">
        <v>560</v>
      </c>
      <c r="B542" s="11">
        <v>0</v>
      </c>
      <c r="C542" s="12">
        <v>0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3">
        <v>36200</v>
      </c>
      <c r="J542" s="13">
        <v>12200</v>
      </c>
      <c r="K542" s="13">
        <v>0</v>
      </c>
      <c r="L542" s="13">
        <v>0</v>
      </c>
      <c r="M542" s="13">
        <v>0</v>
      </c>
      <c r="N542" s="13">
        <v>0</v>
      </c>
      <c r="O542" s="13">
        <v>75300</v>
      </c>
      <c r="P542" s="13">
        <v>0</v>
      </c>
      <c r="Q542" s="14">
        <v>123700</v>
      </c>
      <c r="R542" s="13">
        <v>123700</v>
      </c>
      <c r="S542" s="15" t="s">
        <v>25</v>
      </c>
    </row>
    <row r="543" spans="1:19" hidden="1" x14ac:dyDescent="0.2">
      <c r="A543" s="16" t="s">
        <v>561</v>
      </c>
      <c r="B543" s="3">
        <v>0</v>
      </c>
      <c r="C543" s="4">
        <v>0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75300</v>
      </c>
      <c r="P543" s="5">
        <v>0</v>
      </c>
      <c r="Q543" s="6">
        <v>75300</v>
      </c>
      <c r="R543" s="5">
        <v>75300</v>
      </c>
      <c r="S543" s="17" t="s">
        <v>25</v>
      </c>
    </row>
    <row r="544" spans="1:19" hidden="1" x14ac:dyDescent="0.2">
      <c r="A544" s="16" t="s">
        <v>562</v>
      </c>
      <c r="B544" s="3">
        <v>0</v>
      </c>
      <c r="C544" s="4">
        <v>0</v>
      </c>
      <c r="D544" s="5">
        <v>0</v>
      </c>
      <c r="E544" s="5">
        <v>0</v>
      </c>
      <c r="F544" s="5">
        <v>0</v>
      </c>
      <c r="G544" s="5">
        <v>0</v>
      </c>
      <c r="H544" s="5">
        <v>0</v>
      </c>
      <c r="I544" s="5">
        <v>36200</v>
      </c>
      <c r="J544" s="5">
        <v>12200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6">
        <v>48400</v>
      </c>
      <c r="R544" s="5">
        <v>48400</v>
      </c>
      <c r="S544" s="17" t="s">
        <v>25</v>
      </c>
    </row>
    <row r="545" spans="1:19" hidden="1" x14ac:dyDescent="0.2">
      <c r="A545" s="10" t="s">
        <v>563</v>
      </c>
      <c r="B545" s="11">
        <v>0</v>
      </c>
      <c r="C545" s="12">
        <v>0</v>
      </c>
      <c r="D545" s="13">
        <v>-73.330690000000004</v>
      </c>
      <c r="E545" s="13">
        <v>-16.63419</v>
      </c>
      <c r="F545" s="13">
        <v>0</v>
      </c>
      <c r="G545" s="13">
        <v>-265.87299000000002</v>
      </c>
      <c r="H545" s="13">
        <v>-131.57565</v>
      </c>
      <c r="I545" s="13">
        <v>0</v>
      </c>
      <c r="J545" s="13">
        <v>-65.651870000000002</v>
      </c>
      <c r="K545" s="13">
        <v>0</v>
      </c>
      <c r="L545" s="13">
        <v>0</v>
      </c>
      <c r="M545" s="13">
        <v>0</v>
      </c>
      <c r="N545" s="13">
        <v>-3.8052100000000002</v>
      </c>
      <c r="O545" s="13">
        <v>-0.41</v>
      </c>
      <c r="P545" s="13">
        <v>0</v>
      </c>
      <c r="Q545" s="14">
        <v>-557.28060000000005</v>
      </c>
      <c r="R545" s="13">
        <v>-557.28060000000005</v>
      </c>
      <c r="S545" s="15" t="s">
        <v>25</v>
      </c>
    </row>
    <row r="546" spans="1:19" hidden="1" x14ac:dyDescent="0.2">
      <c r="A546" s="16" t="s">
        <v>564</v>
      </c>
      <c r="B546" s="3">
        <v>0</v>
      </c>
      <c r="C546" s="4">
        <v>0</v>
      </c>
      <c r="D546" s="5">
        <v>-73.330690000000004</v>
      </c>
      <c r="E546" s="5">
        <v>-15.662940000000001</v>
      </c>
      <c r="F546" s="5">
        <v>0</v>
      </c>
      <c r="G546" s="5">
        <v>-265.87299000000002</v>
      </c>
      <c r="H546" s="5">
        <v>-131.57565</v>
      </c>
      <c r="I546" s="5">
        <v>0</v>
      </c>
      <c r="J546" s="5">
        <v>-65.651870000000002</v>
      </c>
      <c r="K546" s="5">
        <v>0</v>
      </c>
      <c r="L546" s="5">
        <v>0</v>
      </c>
      <c r="M546" s="5">
        <v>0</v>
      </c>
      <c r="N546" s="5">
        <v>-3.3130299999999999</v>
      </c>
      <c r="O546" s="5">
        <v>-0.41</v>
      </c>
      <c r="P546" s="5">
        <v>0</v>
      </c>
      <c r="Q546" s="6">
        <v>-555.81717000000003</v>
      </c>
      <c r="R546" s="5">
        <v>-555.81717000000003</v>
      </c>
      <c r="S546" s="17" t="s">
        <v>25</v>
      </c>
    </row>
    <row r="547" spans="1:19" hidden="1" x14ac:dyDescent="0.2">
      <c r="A547" s="16" t="s">
        <v>565</v>
      </c>
      <c r="B547" s="3">
        <v>0</v>
      </c>
      <c r="C547" s="4">
        <v>0</v>
      </c>
      <c r="D547" s="5">
        <v>0</v>
      </c>
      <c r="E547" s="5">
        <v>-0.97124999999999995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-0.49218000000000001</v>
      </c>
      <c r="O547" s="5">
        <v>0</v>
      </c>
      <c r="P547" s="5">
        <v>0</v>
      </c>
      <c r="Q547" s="6">
        <v>-1.46343</v>
      </c>
      <c r="R547" s="5">
        <v>-1.46343</v>
      </c>
      <c r="S547" s="17" t="s">
        <v>25</v>
      </c>
    </row>
    <row r="548" spans="1:19" hidden="1" x14ac:dyDescent="0.2">
      <c r="A548" s="10" t="s">
        <v>566</v>
      </c>
      <c r="B548" s="11">
        <v>1001.20000000001</v>
      </c>
      <c r="C548" s="12">
        <v>83.433333333334005</v>
      </c>
      <c r="D548" s="13">
        <v>73.536299999999997</v>
      </c>
      <c r="E548" s="13">
        <v>66.909599999999998</v>
      </c>
      <c r="F548" s="13">
        <v>0</v>
      </c>
      <c r="G548" s="13">
        <v>151.35390000000001</v>
      </c>
      <c r="H548" s="13">
        <v>89.341200000000001</v>
      </c>
      <c r="I548" s="13">
        <v>89.055899999999994</v>
      </c>
      <c r="J548" s="13">
        <v>65.376900000000006</v>
      </c>
      <c r="K548" s="13">
        <v>61.220700000000001</v>
      </c>
      <c r="L548" s="13">
        <v>-5.2469999999999999</v>
      </c>
      <c r="M548" s="13">
        <v>148.9599</v>
      </c>
      <c r="N548" s="13">
        <v>81.308700000000002</v>
      </c>
      <c r="O548" s="13">
        <v>77.563800000000001</v>
      </c>
      <c r="P548" s="13">
        <v>1001.20000000001</v>
      </c>
      <c r="Q548" s="14">
        <v>899.37990000000002</v>
      </c>
      <c r="R548" s="13">
        <v>-101.82010000001</v>
      </c>
      <c r="S548" s="18">
        <v>0.89830193767400002</v>
      </c>
    </row>
    <row r="549" spans="1:19" hidden="1" x14ac:dyDescent="0.2">
      <c r="A549" s="16" t="s">
        <v>567</v>
      </c>
      <c r="B549" s="3">
        <v>1001.20000000001</v>
      </c>
      <c r="C549" s="4">
        <v>83.433333333334005</v>
      </c>
      <c r="D549" s="5">
        <v>73.536299999999997</v>
      </c>
      <c r="E549" s="5">
        <v>66.909599999999998</v>
      </c>
      <c r="F549" s="5">
        <v>0</v>
      </c>
      <c r="G549" s="5">
        <v>151.35390000000001</v>
      </c>
      <c r="H549" s="5">
        <v>89.341200000000001</v>
      </c>
      <c r="I549" s="5">
        <v>89.055899999999994</v>
      </c>
      <c r="J549" s="5">
        <v>65.376900000000006</v>
      </c>
      <c r="K549" s="5">
        <v>61.220700000000001</v>
      </c>
      <c r="L549" s="5">
        <v>-5.2469999999999999</v>
      </c>
      <c r="M549" s="5">
        <v>148.9599</v>
      </c>
      <c r="N549" s="5">
        <v>81.308700000000002</v>
      </c>
      <c r="O549" s="5">
        <v>77.563800000000001</v>
      </c>
      <c r="P549" s="5">
        <v>1001.20000000001</v>
      </c>
      <c r="Q549" s="6">
        <v>899.37990000000002</v>
      </c>
      <c r="R549" s="5">
        <v>-101.82010000001</v>
      </c>
      <c r="S549" s="7">
        <v>0.89830193767400002</v>
      </c>
    </row>
    <row r="550" spans="1:19" hidden="1" x14ac:dyDescent="0.2">
      <c r="A550" s="10" t="s">
        <v>568</v>
      </c>
      <c r="B550" s="11">
        <v>4302005.0000011204</v>
      </c>
      <c r="C550" s="12">
        <v>358500.41666675999</v>
      </c>
      <c r="D550" s="13">
        <v>362665.69900000002</v>
      </c>
      <c r="E550" s="13">
        <v>362665.69900000002</v>
      </c>
      <c r="F550" s="13">
        <v>363005.93300000002</v>
      </c>
      <c r="G550" s="13">
        <v>371102.69500000001</v>
      </c>
      <c r="H550" s="13">
        <v>364997.875</v>
      </c>
      <c r="I550" s="13">
        <v>364982.36</v>
      </c>
      <c r="J550" s="13">
        <v>364984.03499999997</v>
      </c>
      <c r="K550" s="13">
        <v>364977.76500000001</v>
      </c>
      <c r="L550" s="13">
        <v>364945.69500000001</v>
      </c>
      <c r="M550" s="13">
        <v>364999.33500000002</v>
      </c>
      <c r="N550" s="13">
        <v>404601.87900000002</v>
      </c>
      <c r="O550" s="13">
        <v>366418.97899999999</v>
      </c>
      <c r="P550" s="13">
        <v>4302005.0000011204</v>
      </c>
      <c r="Q550" s="14">
        <v>4420347.949</v>
      </c>
      <c r="R550" s="13">
        <v>118342.948998883</v>
      </c>
      <c r="S550" s="18">
        <v>1.0275087892729999</v>
      </c>
    </row>
    <row r="551" spans="1:19" hidden="1" x14ac:dyDescent="0.2">
      <c r="A551" s="16" t="s">
        <v>569</v>
      </c>
      <c r="B551" s="3">
        <v>1705265.00000044</v>
      </c>
      <c r="C551" s="4">
        <v>142105.416666704</v>
      </c>
      <c r="D551" s="5">
        <v>142118.70954000001</v>
      </c>
      <c r="E551" s="5">
        <v>143895.16099</v>
      </c>
      <c r="F551" s="5">
        <v>145337.73959000001</v>
      </c>
      <c r="G551" s="5">
        <v>141144.84061000001</v>
      </c>
      <c r="H551" s="5">
        <v>141254.00863</v>
      </c>
      <c r="I551" s="5">
        <v>138687.62659999999</v>
      </c>
      <c r="J551" s="5">
        <v>145020.17569</v>
      </c>
      <c r="K551" s="5">
        <v>138235.37194000001</v>
      </c>
      <c r="L551" s="5">
        <v>137198.39532000001</v>
      </c>
      <c r="M551" s="5">
        <v>143872.99058000001</v>
      </c>
      <c r="N551" s="5">
        <v>157375.69849000001</v>
      </c>
      <c r="O551" s="5">
        <v>142317.75380999999</v>
      </c>
      <c r="P551" s="5">
        <v>1705265.00000044</v>
      </c>
      <c r="Q551" s="6">
        <v>1716458.4717900001</v>
      </c>
      <c r="R551" s="5">
        <v>11193.471789556599</v>
      </c>
      <c r="S551" s="7">
        <v>1.0065640658720001</v>
      </c>
    </row>
    <row r="552" spans="1:19" hidden="1" x14ac:dyDescent="0.2">
      <c r="A552" s="16" t="s">
        <v>570</v>
      </c>
      <c r="B552" s="3">
        <v>1903264.0000004901</v>
      </c>
      <c r="C552" s="4">
        <v>158605.333333374</v>
      </c>
      <c r="D552" s="5">
        <v>151992.17731999999</v>
      </c>
      <c r="E552" s="5">
        <v>152881.19214999999</v>
      </c>
      <c r="F552" s="5">
        <v>159365.17845000001</v>
      </c>
      <c r="G552" s="5">
        <v>153631.07141999999</v>
      </c>
      <c r="H552" s="5">
        <v>157363.77698</v>
      </c>
      <c r="I552" s="5">
        <v>156376.10712999999</v>
      </c>
      <c r="J552" s="5">
        <v>158416.43940999999</v>
      </c>
      <c r="K552" s="5">
        <v>154181.6194</v>
      </c>
      <c r="L552" s="5">
        <v>148150.88698000001</v>
      </c>
      <c r="M552" s="5">
        <v>160557.13196</v>
      </c>
      <c r="N552" s="5">
        <v>177735.35777</v>
      </c>
      <c r="O552" s="5">
        <v>157291.98430000001</v>
      </c>
      <c r="P552" s="5">
        <v>1903264.0000004901</v>
      </c>
      <c r="Q552" s="6">
        <v>1887942.9232699999</v>
      </c>
      <c r="R552" s="5">
        <v>-15321.076730491401</v>
      </c>
      <c r="S552" s="7">
        <v>0.99195010427800001</v>
      </c>
    </row>
    <row r="553" spans="1:19" hidden="1" x14ac:dyDescent="0.2">
      <c r="A553" s="16" t="s">
        <v>571</v>
      </c>
      <c r="B553" s="3">
        <v>0</v>
      </c>
      <c r="C553" s="4">
        <v>0</v>
      </c>
      <c r="D553" s="5">
        <v>0</v>
      </c>
      <c r="E553" s="5">
        <v>0</v>
      </c>
      <c r="F553" s="5">
        <v>340.23399999999998</v>
      </c>
      <c r="G553" s="5">
        <v>680.46799999999996</v>
      </c>
      <c r="H553" s="5">
        <v>340.23399999999998</v>
      </c>
      <c r="I553" s="5">
        <v>340.23399999999998</v>
      </c>
      <c r="J553" s="5">
        <v>340.23399999999998</v>
      </c>
      <c r="K553" s="5">
        <v>340.23399999999998</v>
      </c>
      <c r="L553" s="5">
        <v>340.23399999999998</v>
      </c>
      <c r="M553" s="5">
        <v>340.23399999999998</v>
      </c>
      <c r="N553" s="5">
        <v>340.23399999999998</v>
      </c>
      <c r="O553" s="5">
        <v>340.23399999999998</v>
      </c>
      <c r="P553" s="5">
        <v>0</v>
      </c>
      <c r="Q553" s="6">
        <v>3742.5740000000001</v>
      </c>
      <c r="R553" s="5">
        <v>3742.5740000000001</v>
      </c>
      <c r="S553" s="17" t="s">
        <v>39</v>
      </c>
    </row>
    <row r="554" spans="1:19" hidden="1" x14ac:dyDescent="0.2">
      <c r="A554" s="16" t="s">
        <v>572</v>
      </c>
      <c r="B554" s="3">
        <v>346738.00000009098</v>
      </c>
      <c r="C554" s="4">
        <v>28894.833333340899</v>
      </c>
      <c r="D554" s="5">
        <v>29248.491460000001</v>
      </c>
      <c r="E554" s="5">
        <v>27472.040010000001</v>
      </c>
      <c r="F554" s="5">
        <v>26029.46141</v>
      </c>
      <c r="G554" s="5">
        <v>30222.360390000002</v>
      </c>
      <c r="H554" s="5">
        <v>30113.192370000001</v>
      </c>
      <c r="I554" s="5">
        <v>32679.574400000001</v>
      </c>
      <c r="J554" s="5">
        <v>26347.025310000001</v>
      </c>
      <c r="K554" s="5">
        <v>33131.829059999996</v>
      </c>
      <c r="L554" s="5">
        <v>34168.805679999998</v>
      </c>
      <c r="M554" s="5">
        <v>27494.210419999999</v>
      </c>
      <c r="N554" s="5">
        <v>30606.496510000001</v>
      </c>
      <c r="O554" s="5">
        <v>30559.90119</v>
      </c>
      <c r="P554" s="5">
        <v>346738.00000009098</v>
      </c>
      <c r="Q554" s="6">
        <v>358073.38821</v>
      </c>
      <c r="R554" s="5">
        <v>11335.388209909301</v>
      </c>
      <c r="S554" s="7">
        <v>1.032691508314</v>
      </c>
    </row>
    <row r="555" spans="1:19" hidden="1" x14ac:dyDescent="0.2">
      <c r="A555" s="16" t="s">
        <v>573</v>
      </c>
      <c r="B555" s="3">
        <v>346738.00000009098</v>
      </c>
      <c r="C555" s="4">
        <v>28894.833333340899</v>
      </c>
      <c r="D555" s="5">
        <v>39306.320679999997</v>
      </c>
      <c r="E555" s="5">
        <v>38417.305849999997</v>
      </c>
      <c r="F555" s="5">
        <v>31933.31955</v>
      </c>
      <c r="G555" s="5">
        <v>45423.954579999998</v>
      </c>
      <c r="H555" s="5">
        <v>35926.66302</v>
      </c>
      <c r="I555" s="5">
        <v>36898.817869999999</v>
      </c>
      <c r="J555" s="5">
        <v>34860.16059</v>
      </c>
      <c r="K555" s="5">
        <v>39088.710599999999</v>
      </c>
      <c r="L555" s="5">
        <v>45087.373019999999</v>
      </c>
      <c r="M555" s="5">
        <v>32734.768039999999</v>
      </c>
      <c r="N555" s="5">
        <v>38544.092230000002</v>
      </c>
      <c r="O555" s="5">
        <v>35909.1057</v>
      </c>
      <c r="P555" s="5">
        <v>346738.00000009098</v>
      </c>
      <c r="Q555" s="6">
        <v>454130.59172999999</v>
      </c>
      <c r="R555" s="5">
        <v>107392.59172990901</v>
      </c>
      <c r="S555" s="7">
        <v>1.3097225909179999</v>
      </c>
    </row>
    <row r="556" spans="1:19" hidden="1" x14ac:dyDescent="0.2">
      <c r="A556" s="10" t="s">
        <v>574</v>
      </c>
      <c r="B556" s="11">
        <v>0</v>
      </c>
      <c r="C556" s="12">
        <v>0</v>
      </c>
      <c r="D556" s="13">
        <v>-2038.712</v>
      </c>
      <c r="E556" s="13">
        <v>0</v>
      </c>
      <c r="F556" s="13">
        <v>0</v>
      </c>
      <c r="G556" s="13">
        <v>20647.249</v>
      </c>
      <c r="H556" s="13">
        <v>1012.66</v>
      </c>
      <c r="I556" s="13">
        <v>78608.122870000007</v>
      </c>
      <c r="J556" s="13">
        <v>28845.925660000001</v>
      </c>
      <c r="K556" s="13">
        <v>0</v>
      </c>
      <c r="L556" s="13">
        <v>-11192.98611</v>
      </c>
      <c r="M556" s="13">
        <v>16013.006740000001</v>
      </c>
      <c r="N556" s="13">
        <v>2900.4340000000002</v>
      </c>
      <c r="O556" s="13">
        <v>0</v>
      </c>
      <c r="P556" s="13">
        <v>0</v>
      </c>
      <c r="Q556" s="14">
        <v>134795.70016000001</v>
      </c>
      <c r="R556" s="13">
        <v>134795.70016000001</v>
      </c>
      <c r="S556" s="15" t="s">
        <v>25</v>
      </c>
    </row>
    <row r="557" spans="1:19" hidden="1" x14ac:dyDescent="0.2">
      <c r="A557" s="16" t="s">
        <v>575</v>
      </c>
      <c r="B557" s="3">
        <v>0</v>
      </c>
      <c r="C557" s="4">
        <v>0</v>
      </c>
      <c r="D557" s="5">
        <v>0</v>
      </c>
      <c r="E557" s="5">
        <v>0</v>
      </c>
      <c r="F557" s="5">
        <v>0</v>
      </c>
      <c r="G557" s="5">
        <v>0</v>
      </c>
      <c r="H557" s="5">
        <v>0</v>
      </c>
      <c r="I557" s="5">
        <v>27501.184870000001</v>
      </c>
      <c r="J557" s="5">
        <v>0</v>
      </c>
      <c r="K557" s="5">
        <v>0</v>
      </c>
      <c r="L557" s="5">
        <v>0</v>
      </c>
      <c r="M557" s="5">
        <v>0</v>
      </c>
      <c r="N557" s="5">
        <v>2900.4340000000002</v>
      </c>
      <c r="O557" s="5">
        <v>0</v>
      </c>
      <c r="P557" s="5">
        <v>0</v>
      </c>
      <c r="Q557" s="6">
        <v>30401.618869999998</v>
      </c>
      <c r="R557" s="5">
        <v>30401.618869999998</v>
      </c>
      <c r="S557" s="17" t="s">
        <v>25</v>
      </c>
    </row>
    <row r="558" spans="1:19" hidden="1" x14ac:dyDescent="0.2">
      <c r="A558" s="16" t="s">
        <v>576</v>
      </c>
      <c r="B558" s="3">
        <v>0</v>
      </c>
      <c r="C558" s="4">
        <v>0</v>
      </c>
      <c r="D558" s="5">
        <v>-2038.712</v>
      </c>
      <c r="E558" s="5">
        <v>0</v>
      </c>
      <c r="F558" s="5">
        <v>0</v>
      </c>
      <c r="G558" s="5">
        <v>20647.249</v>
      </c>
      <c r="H558" s="5">
        <v>1012.66</v>
      </c>
      <c r="I558" s="5">
        <v>51106.938000000002</v>
      </c>
      <c r="J558" s="5">
        <v>28845.925660000001</v>
      </c>
      <c r="K558" s="5">
        <v>0</v>
      </c>
      <c r="L558" s="5">
        <v>-11192.98611</v>
      </c>
      <c r="M558" s="5">
        <v>16013.006740000001</v>
      </c>
      <c r="N558" s="5">
        <v>0</v>
      </c>
      <c r="O558" s="5">
        <v>0</v>
      </c>
      <c r="P558" s="5">
        <v>0</v>
      </c>
      <c r="Q558" s="6">
        <v>104394.08129</v>
      </c>
      <c r="R558" s="5">
        <v>104394.08129</v>
      </c>
      <c r="S558" s="17" t="s">
        <v>25</v>
      </c>
    </row>
    <row r="559" spans="1:19" hidden="1" x14ac:dyDescent="0.2">
      <c r="A559" s="19" t="s">
        <v>577</v>
      </c>
      <c r="B559" s="11">
        <v>23280.215670343201</v>
      </c>
      <c r="C559" s="12">
        <v>1940.0179725286</v>
      </c>
      <c r="D559" s="13">
        <v>2237.61211</v>
      </c>
      <c r="E559" s="13">
        <v>2084.2534799999999</v>
      </c>
      <c r="F559" s="13">
        <v>1938.04171</v>
      </c>
      <c r="G559" s="13">
        <v>2009.2800199999999</v>
      </c>
      <c r="H559" s="13">
        <v>1948.9029700000001</v>
      </c>
      <c r="I559" s="13">
        <v>1902.6593</v>
      </c>
      <c r="J559" s="13">
        <v>2185.42722</v>
      </c>
      <c r="K559" s="13">
        <v>1936.45047</v>
      </c>
      <c r="L559" s="13">
        <v>1977.13842</v>
      </c>
      <c r="M559" s="13">
        <v>2070.1159499999999</v>
      </c>
      <c r="N559" s="13">
        <v>1988.8357100000001</v>
      </c>
      <c r="O559" s="13">
        <v>1894.4771699999999</v>
      </c>
      <c r="P559" s="13">
        <v>23280.215670343201</v>
      </c>
      <c r="Q559" s="14">
        <v>24173.194530000001</v>
      </c>
      <c r="R559" s="13">
        <v>892.97885965677801</v>
      </c>
      <c r="S559" s="18">
        <v>1.0383578430839999</v>
      </c>
    </row>
    <row r="560" spans="1:19" hidden="1" x14ac:dyDescent="0.2">
      <c r="A560" s="10" t="s">
        <v>578</v>
      </c>
      <c r="B560" s="11">
        <v>23280.215670343201</v>
      </c>
      <c r="C560" s="12">
        <v>1940.0179725286</v>
      </c>
      <c r="D560" s="13">
        <v>2237.61211</v>
      </c>
      <c r="E560" s="13">
        <v>2084.2534799999999</v>
      </c>
      <c r="F560" s="13">
        <v>1938.04171</v>
      </c>
      <c r="G560" s="13">
        <v>2009.2800199999999</v>
      </c>
      <c r="H560" s="13">
        <v>1948.9029700000001</v>
      </c>
      <c r="I560" s="13">
        <v>1902.6593</v>
      </c>
      <c r="J560" s="13">
        <v>2185.42722</v>
      </c>
      <c r="K560" s="13">
        <v>1936.45047</v>
      </c>
      <c r="L560" s="13">
        <v>1977.13842</v>
      </c>
      <c r="M560" s="13">
        <v>2070.1159499999999</v>
      </c>
      <c r="N560" s="13">
        <v>1988.8357100000001</v>
      </c>
      <c r="O560" s="13">
        <v>1894.4771699999999</v>
      </c>
      <c r="P560" s="13">
        <v>23280.215670343201</v>
      </c>
      <c r="Q560" s="14">
        <v>24173.194530000001</v>
      </c>
      <c r="R560" s="13">
        <v>892.97885965677801</v>
      </c>
      <c r="S560" s="18">
        <v>1.0383578430839999</v>
      </c>
    </row>
    <row r="561" spans="1:19" hidden="1" x14ac:dyDescent="0.2">
      <c r="A561" s="16" t="s">
        <v>579</v>
      </c>
      <c r="B561" s="3">
        <v>9400.0000000024702</v>
      </c>
      <c r="C561" s="4">
        <v>783.33333333353903</v>
      </c>
      <c r="D561" s="5">
        <v>799.95367999999905</v>
      </c>
      <c r="E561" s="5">
        <v>828.45483000000002</v>
      </c>
      <c r="F561" s="5">
        <v>826.97650999999996</v>
      </c>
      <c r="G561" s="5">
        <v>803.91036999999903</v>
      </c>
      <c r="H561" s="5">
        <v>805.01736000000005</v>
      </c>
      <c r="I561" s="5">
        <v>796.93617000000097</v>
      </c>
      <c r="J561" s="5">
        <v>760.45645000000104</v>
      </c>
      <c r="K561" s="5">
        <v>781.32685000000004</v>
      </c>
      <c r="L561" s="5">
        <v>814.14555000000098</v>
      </c>
      <c r="M561" s="5">
        <v>824.87641000000099</v>
      </c>
      <c r="N561" s="5">
        <v>819.389240000001</v>
      </c>
      <c r="O561" s="5">
        <v>778.54846999999995</v>
      </c>
      <c r="P561" s="5">
        <v>9400.0000000024702</v>
      </c>
      <c r="Q561" s="6">
        <v>9639.9918899999993</v>
      </c>
      <c r="R561" s="5">
        <v>239.99188999753301</v>
      </c>
      <c r="S561" s="7">
        <v>1.025531052127</v>
      </c>
    </row>
    <row r="562" spans="1:19" hidden="1" x14ac:dyDescent="0.2">
      <c r="A562" s="16" t="s">
        <v>580</v>
      </c>
      <c r="B562" s="3">
        <v>1000.00000000026</v>
      </c>
      <c r="C562" s="4">
        <v>83.333333333355</v>
      </c>
      <c r="D562" s="5">
        <v>93.11</v>
      </c>
      <c r="E562" s="5">
        <v>93.11</v>
      </c>
      <c r="F562" s="5">
        <v>93.11</v>
      </c>
      <c r="G562" s="5">
        <v>93.11</v>
      </c>
      <c r="H562" s="5">
        <v>93.11</v>
      </c>
      <c r="I562" s="5">
        <v>93.11</v>
      </c>
      <c r="J562" s="5">
        <v>92.51</v>
      </c>
      <c r="K562" s="5">
        <v>92.51</v>
      </c>
      <c r="L562" s="5">
        <v>92.51</v>
      </c>
      <c r="M562" s="5">
        <v>92.245000000000005</v>
      </c>
      <c r="N562" s="5">
        <v>87.260999999999996</v>
      </c>
      <c r="O562" s="5">
        <v>72.308999999999997</v>
      </c>
      <c r="P562" s="5">
        <v>1000.00000000026</v>
      </c>
      <c r="Q562" s="6">
        <v>1088.0050000000001</v>
      </c>
      <c r="R562" s="5">
        <v>88.004999999736995</v>
      </c>
      <c r="S562" s="7">
        <v>1.088004999999</v>
      </c>
    </row>
    <row r="563" spans="1:19" hidden="1" x14ac:dyDescent="0.2">
      <c r="A563" s="16" t="s">
        <v>581</v>
      </c>
      <c r="B563" s="3">
        <v>7200.2156703390001</v>
      </c>
      <c r="C563" s="4">
        <v>600.01797252824997</v>
      </c>
      <c r="D563" s="5">
        <v>774.15787</v>
      </c>
      <c r="E563" s="5">
        <v>615.98663999999997</v>
      </c>
      <c r="F563" s="5">
        <v>613.88797999999997</v>
      </c>
      <c r="G563" s="5">
        <v>716.38730999999996</v>
      </c>
      <c r="H563" s="5">
        <v>621.75400999999999</v>
      </c>
      <c r="I563" s="5">
        <v>618.90398000000005</v>
      </c>
      <c r="J563" s="5">
        <v>854.47288000000003</v>
      </c>
      <c r="K563" s="5">
        <v>624.23175000000003</v>
      </c>
      <c r="L563" s="5">
        <v>633.63039000000003</v>
      </c>
      <c r="M563" s="5">
        <v>725.02486999999996</v>
      </c>
      <c r="N563" s="5">
        <v>638.86207000000002</v>
      </c>
      <c r="O563" s="5">
        <v>638.59473000000003</v>
      </c>
      <c r="P563" s="5">
        <v>7200.2156703390001</v>
      </c>
      <c r="Q563" s="6">
        <v>8075.8944799999999</v>
      </c>
      <c r="R563" s="5">
        <v>875.67880966100097</v>
      </c>
      <c r="S563" s="7">
        <v>1.1216184139130001</v>
      </c>
    </row>
    <row r="564" spans="1:19" hidden="1" x14ac:dyDescent="0.2">
      <c r="A564" s="16" t="s">
        <v>582</v>
      </c>
      <c r="B564" s="3">
        <v>4300.0000000011296</v>
      </c>
      <c r="C564" s="4">
        <v>358.33333333342802</v>
      </c>
      <c r="D564" s="5">
        <v>426.24068999999997</v>
      </c>
      <c r="E564" s="5">
        <v>462.82641999999998</v>
      </c>
      <c r="F564" s="5">
        <v>346.69454000000002</v>
      </c>
      <c r="G564" s="5">
        <v>335.70283999999998</v>
      </c>
      <c r="H564" s="5">
        <v>377.72437000000002</v>
      </c>
      <c r="I564" s="5">
        <v>336.20281999999997</v>
      </c>
      <c r="J564" s="5">
        <v>378.11676</v>
      </c>
      <c r="K564" s="5">
        <v>384.08481</v>
      </c>
      <c r="L564" s="5">
        <v>382.65908000000002</v>
      </c>
      <c r="M564" s="5">
        <v>365.86192999999997</v>
      </c>
      <c r="N564" s="5">
        <v>388.16025999999999</v>
      </c>
      <c r="O564" s="5">
        <v>341.73674</v>
      </c>
      <c r="P564" s="5">
        <v>4300.0000000011296</v>
      </c>
      <c r="Q564" s="6">
        <v>4526.0112600000002</v>
      </c>
      <c r="R564" s="5">
        <v>226.01125999886801</v>
      </c>
      <c r="S564" s="7">
        <v>1.052560758139</v>
      </c>
    </row>
    <row r="565" spans="1:19" hidden="1" x14ac:dyDescent="0.2">
      <c r="A565" s="16" t="s">
        <v>583</v>
      </c>
      <c r="B565" s="3">
        <v>640.00000000016803</v>
      </c>
      <c r="C565" s="4">
        <v>53.333333333346999</v>
      </c>
      <c r="D565" s="5">
        <v>124.30995</v>
      </c>
      <c r="E565" s="5">
        <v>64.035669999999996</v>
      </c>
      <c r="F565" s="5">
        <v>37.532760000000003</v>
      </c>
      <c r="G565" s="5">
        <v>39.128480000000003</v>
      </c>
      <c r="H565" s="5">
        <v>30.255980000000001</v>
      </c>
      <c r="I565" s="5">
        <v>36.65598</v>
      </c>
      <c r="J565" s="5">
        <v>78.829880000000003</v>
      </c>
      <c r="K565" s="5">
        <v>33.255809999999997</v>
      </c>
      <c r="L565" s="5">
        <v>33.343049999999998</v>
      </c>
      <c r="M565" s="5">
        <v>41.257390000000001</v>
      </c>
      <c r="N565" s="5">
        <v>33.284889999999997</v>
      </c>
      <c r="O565" s="5">
        <v>43.009889999999999</v>
      </c>
      <c r="P565" s="5">
        <v>640.00000000016803</v>
      </c>
      <c r="Q565" s="6">
        <v>594.89972999999998</v>
      </c>
      <c r="R565" s="5">
        <v>-45.100270000168003</v>
      </c>
      <c r="S565" s="7">
        <v>0.92953082812400001</v>
      </c>
    </row>
    <row r="566" spans="1:19" hidden="1" x14ac:dyDescent="0.2">
      <c r="A566" s="16" t="s">
        <v>584</v>
      </c>
      <c r="B566" s="3">
        <v>740.00000000019497</v>
      </c>
      <c r="C566" s="4">
        <v>61.666666666681998</v>
      </c>
      <c r="D566" s="5">
        <v>19.839919999999999</v>
      </c>
      <c r="E566" s="5">
        <v>19.839919999999999</v>
      </c>
      <c r="F566" s="5">
        <v>19.839919999999999</v>
      </c>
      <c r="G566" s="5">
        <v>21.04102</v>
      </c>
      <c r="H566" s="5">
        <v>21.041250000000002</v>
      </c>
      <c r="I566" s="5">
        <v>20.850349999999999</v>
      </c>
      <c r="J566" s="5">
        <v>21.041250000000002</v>
      </c>
      <c r="K566" s="5">
        <v>21.041250000000002</v>
      </c>
      <c r="L566" s="5">
        <v>20.850349999999999</v>
      </c>
      <c r="M566" s="5">
        <v>20.850349999999999</v>
      </c>
      <c r="N566" s="5">
        <v>21.878250000000001</v>
      </c>
      <c r="O566" s="5">
        <v>20.27834</v>
      </c>
      <c r="P566" s="5">
        <v>740.00000000019497</v>
      </c>
      <c r="Q566" s="6">
        <v>248.39216999999999</v>
      </c>
      <c r="R566" s="5">
        <v>-491.60783000019501</v>
      </c>
      <c r="S566" s="7">
        <v>0.33566509459400001</v>
      </c>
    </row>
    <row r="567" spans="1:19" hidden="1" x14ac:dyDescent="0.2">
      <c r="A567" s="9" t="s">
        <v>585</v>
      </c>
      <c r="B567" s="3">
        <v>290821.00000007602</v>
      </c>
      <c r="C567" s="4">
        <v>24235.0833333396</v>
      </c>
      <c r="D567" s="5">
        <v>24725.66072</v>
      </c>
      <c r="E567" s="5">
        <v>22427.66733</v>
      </c>
      <c r="F567" s="5">
        <v>31536.131710000001</v>
      </c>
      <c r="G567" s="5">
        <v>31796.761109999999</v>
      </c>
      <c r="H567" s="5">
        <v>26053.306</v>
      </c>
      <c r="I567" s="5">
        <v>35065.814579999998</v>
      </c>
      <c r="J567" s="5">
        <v>25248.406709999999</v>
      </c>
      <c r="K567" s="5">
        <v>19718.93648</v>
      </c>
      <c r="L567" s="5">
        <v>34977.073380000002</v>
      </c>
      <c r="M567" s="5">
        <v>28205.930670000002</v>
      </c>
      <c r="N567" s="5">
        <v>23523.095969999998</v>
      </c>
      <c r="O567" s="5">
        <v>36268.798009999999</v>
      </c>
      <c r="P567" s="5">
        <v>290821.00000007602</v>
      </c>
      <c r="Q567" s="6">
        <v>339547.58266999997</v>
      </c>
      <c r="R567" s="5">
        <v>48726.582669924399</v>
      </c>
      <c r="S567" s="7">
        <v>1.167548363666</v>
      </c>
    </row>
    <row r="568" spans="1:19" hidden="1" x14ac:dyDescent="0.2">
      <c r="A568" s="10" t="s">
        <v>586</v>
      </c>
      <c r="B568" s="11">
        <v>3476.00000000005</v>
      </c>
      <c r="C568" s="12">
        <v>289.66666666667101</v>
      </c>
      <c r="D568" s="13">
        <v>227.45767000000001</v>
      </c>
      <c r="E568" s="13">
        <v>238.88878</v>
      </c>
      <c r="F568" s="13">
        <v>297.91667000000001</v>
      </c>
      <c r="G568" s="13">
        <v>275.06247999999999</v>
      </c>
      <c r="H568" s="13">
        <v>294.62659000000002</v>
      </c>
      <c r="I568" s="13">
        <v>317.88808</v>
      </c>
      <c r="J568" s="13">
        <v>238.78689</v>
      </c>
      <c r="K568" s="13">
        <v>244.17649</v>
      </c>
      <c r="L568" s="13">
        <v>234.26309000000001</v>
      </c>
      <c r="M568" s="13">
        <v>241.89343</v>
      </c>
      <c r="N568" s="13">
        <v>251.04255000000001</v>
      </c>
      <c r="O568" s="13">
        <v>193.58821</v>
      </c>
      <c r="P568" s="13">
        <v>3476.00000000005</v>
      </c>
      <c r="Q568" s="14">
        <v>3055.5909299999998</v>
      </c>
      <c r="R568" s="13">
        <v>-420.40907000004597</v>
      </c>
      <c r="S568" s="18">
        <v>0.87905377733000001</v>
      </c>
    </row>
    <row r="569" spans="1:19" hidden="1" x14ac:dyDescent="0.2">
      <c r="A569" s="16" t="s">
        <v>587</v>
      </c>
      <c r="B569" s="3">
        <v>3300</v>
      </c>
      <c r="C569" s="4">
        <v>275</v>
      </c>
      <c r="D569" s="5">
        <v>214.51128</v>
      </c>
      <c r="E569" s="5">
        <v>231.41481999999999</v>
      </c>
      <c r="F569" s="5">
        <v>286.88754</v>
      </c>
      <c r="G569" s="5">
        <v>267.72239999999999</v>
      </c>
      <c r="H569" s="5">
        <v>284.59987999999998</v>
      </c>
      <c r="I569" s="5">
        <v>292.35728</v>
      </c>
      <c r="J569" s="5">
        <v>230.83527000000001</v>
      </c>
      <c r="K569" s="5">
        <v>226.59730999999999</v>
      </c>
      <c r="L569" s="5">
        <v>226.56187</v>
      </c>
      <c r="M569" s="5">
        <v>227.17607000000001</v>
      </c>
      <c r="N569" s="5">
        <v>232.09898000000001</v>
      </c>
      <c r="O569" s="5">
        <v>185.15891999999999</v>
      </c>
      <c r="P569" s="5">
        <v>3300</v>
      </c>
      <c r="Q569" s="6">
        <v>2905.9216200000001</v>
      </c>
      <c r="R569" s="5">
        <v>-394.07837999999998</v>
      </c>
      <c r="S569" s="7">
        <v>0.88058230909000001</v>
      </c>
    </row>
    <row r="570" spans="1:19" hidden="1" x14ac:dyDescent="0.2">
      <c r="A570" s="16" t="s">
        <v>588</v>
      </c>
      <c r="B570" s="3">
        <v>176.00000000004599</v>
      </c>
      <c r="C570" s="4">
        <v>14.66666666667</v>
      </c>
      <c r="D570" s="5">
        <v>12.946389999999999</v>
      </c>
      <c r="E570" s="5">
        <v>7.4739599999999999</v>
      </c>
      <c r="F570" s="5">
        <v>11.02913</v>
      </c>
      <c r="G570" s="5">
        <v>7.3400800000000004</v>
      </c>
      <c r="H570" s="5">
        <v>10.02671</v>
      </c>
      <c r="I570" s="5">
        <v>25.530799999999999</v>
      </c>
      <c r="J570" s="5">
        <v>7.9516200000000001</v>
      </c>
      <c r="K570" s="5">
        <v>17.579180000000001</v>
      </c>
      <c r="L570" s="5">
        <v>7.7012200000000002</v>
      </c>
      <c r="M570" s="5">
        <v>14.717359999999999</v>
      </c>
      <c r="N570" s="5">
        <v>18.943570000000001</v>
      </c>
      <c r="O570" s="5">
        <v>8.4292899999999999</v>
      </c>
      <c r="P570" s="5">
        <v>176.00000000004599</v>
      </c>
      <c r="Q570" s="6">
        <v>149.66931</v>
      </c>
      <c r="R570" s="5">
        <v>-26.330690000046001</v>
      </c>
      <c r="S570" s="7">
        <v>0.85039380681700005</v>
      </c>
    </row>
    <row r="571" spans="1:19" hidden="1" x14ac:dyDescent="0.2">
      <c r="A571" s="10" t="s">
        <v>589</v>
      </c>
      <c r="B571" s="11">
        <v>287345.00000007602</v>
      </c>
      <c r="C571" s="12">
        <v>23945.416666673002</v>
      </c>
      <c r="D571" s="13">
        <v>24498.20305</v>
      </c>
      <c r="E571" s="13">
        <v>22188.778549999999</v>
      </c>
      <c r="F571" s="13">
        <v>31238.215039999999</v>
      </c>
      <c r="G571" s="13">
        <v>31521.698629999999</v>
      </c>
      <c r="H571" s="13">
        <v>25758.679410000001</v>
      </c>
      <c r="I571" s="13">
        <v>34747.926500000001</v>
      </c>
      <c r="J571" s="13">
        <v>25009.61982</v>
      </c>
      <c r="K571" s="13">
        <v>19474.759989999999</v>
      </c>
      <c r="L571" s="13">
        <v>34742.810290000001</v>
      </c>
      <c r="M571" s="13">
        <v>27964.037240000001</v>
      </c>
      <c r="N571" s="13">
        <v>23272.05342</v>
      </c>
      <c r="O571" s="13">
        <v>36075.209799999997</v>
      </c>
      <c r="P571" s="13">
        <v>287345.00000007602</v>
      </c>
      <c r="Q571" s="14">
        <v>336491.99174000003</v>
      </c>
      <c r="R571" s="13">
        <v>49146.9917399244</v>
      </c>
      <c r="S571" s="18">
        <v>1.1710382701619999</v>
      </c>
    </row>
    <row r="572" spans="1:19" hidden="1" x14ac:dyDescent="0.2">
      <c r="A572" s="16" t="s">
        <v>590</v>
      </c>
      <c r="B572" s="3">
        <v>19550.0000000051</v>
      </c>
      <c r="C572" s="4">
        <v>1629.1666666670999</v>
      </c>
      <c r="D572" s="5">
        <v>1940.67074</v>
      </c>
      <c r="E572" s="5">
        <v>1839.25946</v>
      </c>
      <c r="F572" s="5">
        <v>2000.46513</v>
      </c>
      <c r="G572" s="5">
        <v>2054.8525100000002</v>
      </c>
      <c r="H572" s="5">
        <v>1829.0909300000001</v>
      </c>
      <c r="I572" s="5">
        <v>2026.6590799999999</v>
      </c>
      <c r="J572" s="5">
        <v>1765.38796</v>
      </c>
      <c r="K572" s="5">
        <v>1562.85529</v>
      </c>
      <c r="L572" s="5">
        <v>2121.9040300000001</v>
      </c>
      <c r="M572" s="5">
        <v>2067.2148999999999</v>
      </c>
      <c r="N572" s="5">
        <v>1759.93532</v>
      </c>
      <c r="O572" s="5">
        <v>1982.6648499999999</v>
      </c>
      <c r="P572" s="5">
        <v>19550.0000000051</v>
      </c>
      <c r="Q572" s="6">
        <v>22950.960200000001</v>
      </c>
      <c r="R572" s="5">
        <v>3400.96019999486</v>
      </c>
      <c r="S572" s="7">
        <v>1.1739621585669999</v>
      </c>
    </row>
    <row r="573" spans="1:19" hidden="1" x14ac:dyDescent="0.2">
      <c r="A573" s="16" t="s">
        <v>591</v>
      </c>
      <c r="B573" s="3">
        <v>1320.0000000003499</v>
      </c>
      <c r="C573" s="4">
        <v>110.000000000029</v>
      </c>
      <c r="D573" s="5">
        <v>210.65276</v>
      </c>
      <c r="E573" s="5">
        <v>56.36345</v>
      </c>
      <c r="F573" s="5">
        <v>154.56956</v>
      </c>
      <c r="G573" s="5">
        <v>78.115290000000002</v>
      </c>
      <c r="H573" s="5">
        <v>96.038250000000005</v>
      </c>
      <c r="I573" s="5">
        <v>35.008159999999997</v>
      </c>
      <c r="J573" s="5">
        <v>41.209020000000002</v>
      </c>
      <c r="K573" s="5">
        <v>19.624649999999999</v>
      </c>
      <c r="L573" s="5">
        <v>67.082310000000007</v>
      </c>
      <c r="M573" s="5">
        <v>264.20776000000001</v>
      </c>
      <c r="N573" s="5">
        <v>161.07863</v>
      </c>
      <c r="O573" s="5">
        <v>111.94141999999999</v>
      </c>
      <c r="P573" s="5">
        <v>1320.0000000003499</v>
      </c>
      <c r="Q573" s="6">
        <v>1295.8912600000001</v>
      </c>
      <c r="R573" s="5">
        <v>-24.108740000347002</v>
      </c>
      <c r="S573" s="7">
        <v>0.98173580302999996</v>
      </c>
    </row>
    <row r="574" spans="1:19" hidden="1" x14ac:dyDescent="0.2">
      <c r="A574" s="16" t="s">
        <v>592</v>
      </c>
      <c r="B574" s="3">
        <v>3320.0000000008699</v>
      </c>
      <c r="C574" s="4">
        <v>276.66666666673899</v>
      </c>
      <c r="D574" s="5">
        <v>0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5">
        <v>3320.0000000008699</v>
      </c>
      <c r="Q574" s="6">
        <v>0</v>
      </c>
      <c r="R574" s="5">
        <v>-3320.0000000008699</v>
      </c>
      <c r="S574" s="7">
        <v>0</v>
      </c>
    </row>
    <row r="575" spans="1:19" hidden="1" x14ac:dyDescent="0.2">
      <c r="A575" s="16" t="s">
        <v>593</v>
      </c>
      <c r="B575" s="3">
        <v>4800.0000000012597</v>
      </c>
      <c r="C575" s="4">
        <v>400.00000000010499</v>
      </c>
      <c r="D575" s="5">
        <v>338.47548</v>
      </c>
      <c r="E575" s="5">
        <v>103.83448</v>
      </c>
      <c r="F575" s="5">
        <v>380.46929999999998</v>
      </c>
      <c r="G575" s="5">
        <v>181.45401000000001</v>
      </c>
      <c r="H575" s="5">
        <v>279.64440000000002</v>
      </c>
      <c r="I575" s="5">
        <v>333.15143</v>
      </c>
      <c r="J575" s="5">
        <v>209.62067999999999</v>
      </c>
      <c r="K575" s="5">
        <v>218.65190999999999</v>
      </c>
      <c r="L575" s="5">
        <v>11.592180000000001</v>
      </c>
      <c r="M575" s="5">
        <v>490.74376999999998</v>
      </c>
      <c r="N575" s="5">
        <v>456.18115999999998</v>
      </c>
      <c r="O575" s="5">
        <v>279.14265</v>
      </c>
      <c r="P575" s="5">
        <v>4800.0000000012597</v>
      </c>
      <c r="Q575" s="6">
        <v>3282.9614499999998</v>
      </c>
      <c r="R575" s="5">
        <v>-1517.0385500012601</v>
      </c>
      <c r="S575" s="7">
        <v>0.68395030208300001</v>
      </c>
    </row>
    <row r="576" spans="1:19" hidden="1" x14ac:dyDescent="0.2">
      <c r="A576" s="16" t="s">
        <v>594</v>
      </c>
      <c r="B576" s="3">
        <v>97700.000000025699</v>
      </c>
      <c r="C576" s="4">
        <v>8141.6666666687997</v>
      </c>
      <c r="D576" s="5">
        <v>8028.3132999999998</v>
      </c>
      <c r="E576" s="5">
        <v>6356.7595899999997</v>
      </c>
      <c r="F576" s="5">
        <v>10400.233689999999</v>
      </c>
      <c r="G576" s="5">
        <v>11500.15717</v>
      </c>
      <c r="H576" s="5">
        <v>8095.7400799999996</v>
      </c>
      <c r="I576" s="5">
        <v>11538.34554</v>
      </c>
      <c r="J576" s="5">
        <v>9044.9773800000003</v>
      </c>
      <c r="K576" s="5">
        <v>5670.3269899999996</v>
      </c>
      <c r="L576" s="5">
        <v>12347.365330000001</v>
      </c>
      <c r="M576" s="5">
        <v>9077.0206500000004</v>
      </c>
      <c r="N576" s="5">
        <v>7153.2902599999998</v>
      </c>
      <c r="O576" s="5">
        <v>12799.29233</v>
      </c>
      <c r="P576" s="5">
        <v>97700.000000025699</v>
      </c>
      <c r="Q576" s="6">
        <v>112011.82231</v>
      </c>
      <c r="R576" s="5">
        <v>14311.822309974399</v>
      </c>
      <c r="S576" s="7">
        <v>1.146487434083</v>
      </c>
    </row>
    <row r="577" spans="1:19" hidden="1" x14ac:dyDescent="0.2">
      <c r="A577" s="16" t="s">
        <v>595</v>
      </c>
      <c r="B577" s="3">
        <v>116190.000000031</v>
      </c>
      <c r="C577" s="4">
        <v>9682.5000000025502</v>
      </c>
      <c r="D577" s="5">
        <v>10086.26276</v>
      </c>
      <c r="E577" s="5">
        <v>9678.4427099999994</v>
      </c>
      <c r="F577" s="5">
        <v>13775.9624</v>
      </c>
      <c r="G577" s="5">
        <v>13690.80334</v>
      </c>
      <c r="H577" s="5">
        <v>11251.797989999999</v>
      </c>
      <c r="I577" s="5">
        <v>16037.591560000001</v>
      </c>
      <c r="J577" s="5">
        <v>10359.278840000001</v>
      </c>
      <c r="K577" s="5">
        <v>7482.7598900000003</v>
      </c>
      <c r="L577" s="5">
        <v>15933.61767</v>
      </c>
      <c r="M577" s="5">
        <v>11852.057839999999</v>
      </c>
      <c r="N577" s="5">
        <v>9633.09357000001</v>
      </c>
      <c r="O577" s="5">
        <v>16264.35403</v>
      </c>
      <c r="P577" s="5">
        <v>116190.000000031</v>
      </c>
      <c r="Q577" s="6">
        <v>146046.0226</v>
      </c>
      <c r="R577" s="5">
        <v>29856.022599969401</v>
      </c>
      <c r="S577" s="7">
        <v>1.2569586246660001</v>
      </c>
    </row>
    <row r="578" spans="1:19" hidden="1" x14ac:dyDescent="0.2">
      <c r="A578" s="16" t="s">
        <v>596</v>
      </c>
      <c r="B578" s="3">
        <v>2440.0000000006398</v>
      </c>
      <c r="C578" s="4">
        <v>203.333333333387</v>
      </c>
      <c r="D578" s="5">
        <v>294.88119999999998</v>
      </c>
      <c r="E578" s="5">
        <v>301.81608999999997</v>
      </c>
      <c r="F578" s="5">
        <v>364.82281999999998</v>
      </c>
      <c r="G578" s="5">
        <v>366.79302000000001</v>
      </c>
      <c r="H578" s="5">
        <v>371.09992</v>
      </c>
      <c r="I578" s="5">
        <v>432.39945999999998</v>
      </c>
      <c r="J578" s="5">
        <v>303.38643999999999</v>
      </c>
      <c r="K578" s="5">
        <v>305.68446</v>
      </c>
      <c r="L578" s="5">
        <v>341.07652999999999</v>
      </c>
      <c r="M578" s="5">
        <v>379.14179000000001</v>
      </c>
      <c r="N578" s="5">
        <v>307.06448999999998</v>
      </c>
      <c r="O578" s="5">
        <v>369.48602</v>
      </c>
      <c r="P578" s="5">
        <v>2440.0000000006398</v>
      </c>
      <c r="Q578" s="6">
        <v>4137.6522400000003</v>
      </c>
      <c r="R578" s="5">
        <v>1697.6522399993601</v>
      </c>
      <c r="S578" s="7">
        <v>1.695759114753</v>
      </c>
    </row>
    <row r="579" spans="1:19" hidden="1" x14ac:dyDescent="0.2">
      <c r="A579" s="16" t="s">
        <v>597</v>
      </c>
      <c r="B579" s="3">
        <v>13830.0000000036</v>
      </c>
      <c r="C579" s="4">
        <v>1152.5000000002999</v>
      </c>
      <c r="D579" s="5">
        <v>1069.8752199999999</v>
      </c>
      <c r="E579" s="5">
        <v>1225.4346700000001</v>
      </c>
      <c r="F579" s="5">
        <v>1229.1635900000001</v>
      </c>
      <c r="G579" s="5">
        <v>1050.00918</v>
      </c>
      <c r="H579" s="5">
        <v>1177.84103</v>
      </c>
      <c r="I579" s="5">
        <v>1387.6263799999999</v>
      </c>
      <c r="J579" s="5">
        <v>1004.35045</v>
      </c>
      <c r="K579" s="5">
        <v>1434.1842799999999</v>
      </c>
      <c r="L579" s="5">
        <v>1203.7657300000001</v>
      </c>
      <c r="M579" s="5">
        <v>1158.0056400000001</v>
      </c>
      <c r="N579" s="5">
        <v>1164.0935099999999</v>
      </c>
      <c r="O579" s="5">
        <v>1304.8771300000001</v>
      </c>
      <c r="P579" s="5">
        <v>13830.0000000036</v>
      </c>
      <c r="Q579" s="6">
        <v>14409.22681</v>
      </c>
      <c r="R579" s="5">
        <v>579.22680999635702</v>
      </c>
      <c r="S579" s="7">
        <v>1.0418819096159999</v>
      </c>
    </row>
    <row r="580" spans="1:19" hidden="1" x14ac:dyDescent="0.2">
      <c r="A580" s="16" t="s">
        <v>598</v>
      </c>
      <c r="B580" s="3">
        <v>17560.000000004598</v>
      </c>
      <c r="C580" s="4">
        <v>1463.33333333372</v>
      </c>
      <c r="D580" s="5">
        <v>1436.05807</v>
      </c>
      <c r="E580" s="5">
        <v>1515.45463</v>
      </c>
      <c r="F580" s="5">
        <v>1694.67688</v>
      </c>
      <c r="G580" s="5">
        <v>1407.6808599999999</v>
      </c>
      <c r="H580" s="5">
        <v>1559.16236</v>
      </c>
      <c r="I580" s="5">
        <v>1511.1438700000001</v>
      </c>
      <c r="J580" s="5">
        <v>1444.6323600000001</v>
      </c>
      <c r="K580" s="5">
        <v>1615.75407</v>
      </c>
      <c r="L580" s="5">
        <v>1622.92382</v>
      </c>
      <c r="M580" s="5">
        <v>1378.60715</v>
      </c>
      <c r="N580" s="5">
        <v>1516.3686399999999</v>
      </c>
      <c r="O580" s="5">
        <v>1738.74569</v>
      </c>
      <c r="P580" s="5">
        <v>17560.000000004598</v>
      </c>
      <c r="Q580" s="6">
        <v>18441.2084</v>
      </c>
      <c r="R580" s="5">
        <v>881.20839999538703</v>
      </c>
      <c r="S580" s="7">
        <v>1.0501827107049999</v>
      </c>
    </row>
    <row r="581" spans="1:19" hidden="1" x14ac:dyDescent="0.2">
      <c r="A581" s="16" t="s">
        <v>599</v>
      </c>
      <c r="B581" s="3">
        <v>0</v>
      </c>
      <c r="C581" s="4">
        <v>0</v>
      </c>
      <c r="D581" s="5">
        <v>229.13381000000001</v>
      </c>
      <c r="E581" s="5">
        <v>228.37452999999999</v>
      </c>
      <c r="F581" s="5">
        <v>378.65057000000002</v>
      </c>
      <c r="G581" s="5">
        <v>261.44952000000001</v>
      </c>
      <c r="H581" s="5">
        <v>213.06807000000001</v>
      </c>
      <c r="I581" s="5">
        <v>493.35052999999999</v>
      </c>
      <c r="J581" s="5">
        <v>196.98522</v>
      </c>
      <c r="K581" s="5">
        <v>195.55549999999999</v>
      </c>
      <c r="L581" s="5">
        <v>203.07735</v>
      </c>
      <c r="M581" s="5">
        <v>235.85885999999999</v>
      </c>
      <c r="N581" s="5">
        <v>235.76417000000001</v>
      </c>
      <c r="O581" s="5">
        <v>140.82274000000001</v>
      </c>
      <c r="P581" s="5">
        <v>0</v>
      </c>
      <c r="Q581" s="6">
        <v>3012.09087</v>
      </c>
      <c r="R581" s="5">
        <v>3012.09087</v>
      </c>
      <c r="S581" s="17" t="s">
        <v>25</v>
      </c>
    </row>
    <row r="582" spans="1:19" hidden="1" x14ac:dyDescent="0.2">
      <c r="A582" s="16" t="s">
        <v>600</v>
      </c>
      <c r="B582" s="3">
        <v>480.00000000012602</v>
      </c>
      <c r="C582" s="4">
        <v>40.000000000009997</v>
      </c>
      <c r="D582" s="5">
        <v>30.130759999999999</v>
      </c>
      <c r="E582" s="5">
        <v>48.367699999999999</v>
      </c>
      <c r="F582" s="5">
        <v>6.2964599999999997</v>
      </c>
      <c r="G582" s="5">
        <v>43.644910000000003</v>
      </c>
      <c r="H582" s="5">
        <v>23.363399999999999</v>
      </c>
      <c r="I582" s="5">
        <v>19.578299999999999</v>
      </c>
      <c r="J582" s="5">
        <v>31.073910000000001</v>
      </c>
      <c r="K582" s="5">
        <v>53.14302</v>
      </c>
      <c r="L582" s="5">
        <v>29.17473</v>
      </c>
      <c r="M582" s="5">
        <v>24.19285</v>
      </c>
      <c r="N582" s="5">
        <v>7.4081799999999998</v>
      </c>
      <c r="O582" s="5">
        <v>57.451799999999999</v>
      </c>
      <c r="P582" s="5">
        <v>480.00000000012602</v>
      </c>
      <c r="Q582" s="6">
        <v>373.82602000000003</v>
      </c>
      <c r="R582" s="5">
        <v>-106.17398000012599</v>
      </c>
      <c r="S582" s="7">
        <v>0.77880420833300001</v>
      </c>
    </row>
    <row r="583" spans="1:19" hidden="1" x14ac:dyDescent="0.2">
      <c r="A583" s="16" t="s">
        <v>601</v>
      </c>
      <c r="B583" s="3">
        <v>105.000000000028</v>
      </c>
      <c r="C583" s="4">
        <v>8.7500000000020002</v>
      </c>
      <c r="D583" s="5">
        <v>21.477930000000001</v>
      </c>
      <c r="E583" s="5">
        <v>22.434760000000001</v>
      </c>
      <c r="F583" s="5">
        <v>0</v>
      </c>
      <c r="G583" s="5">
        <v>1.5010600000000001</v>
      </c>
      <c r="H583" s="5">
        <v>15.76727</v>
      </c>
      <c r="I583" s="5">
        <v>25.315339999999999</v>
      </c>
      <c r="J583" s="5">
        <v>13.741099999999999</v>
      </c>
      <c r="K583" s="5">
        <v>23.814520000000002</v>
      </c>
      <c r="L583" s="5">
        <v>3.0021399999999998</v>
      </c>
      <c r="M583" s="5">
        <v>112.12611</v>
      </c>
      <c r="N583" s="5">
        <v>0</v>
      </c>
      <c r="O583" s="5">
        <v>44.449100000000001</v>
      </c>
      <c r="P583" s="5">
        <v>105.000000000028</v>
      </c>
      <c r="Q583" s="6">
        <v>283.62932999999998</v>
      </c>
      <c r="R583" s="5">
        <v>178.62932999997199</v>
      </c>
      <c r="S583" s="7">
        <v>2.701231714285</v>
      </c>
    </row>
    <row r="584" spans="1:19" hidden="1" x14ac:dyDescent="0.2">
      <c r="A584" s="16" t="s">
        <v>602</v>
      </c>
      <c r="B584" s="3">
        <v>1090.0000000002899</v>
      </c>
      <c r="C584" s="4">
        <v>90.833333333357004</v>
      </c>
      <c r="D584" s="5">
        <v>54.830440000000003</v>
      </c>
      <c r="E584" s="5">
        <v>57.66939</v>
      </c>
      <c r="F584" s="5">
        <v>48.230289999999997</v>
      </c>
      <c r="G584" s="5">
        <v>73.721699999999998</v>
      </c>
      <c r="H584" s="5">
        <v>71.008279999999999</v>
      </c>
      <c r="I584" s="5">
        <v>80.430430000000001</v>
      </c>
      <c r="J584" s="5">
        <v>13.71739</v>
      </c>
      <c r="K584" s="5">
        <v>87.334779999999995</v>
      </c>
      <c r="L584" s="5">
        <v>88.826089999999994</v>
      </c>
      <c r="M584" s="5">
        <v>100.93456999999999</v>
      </c>
      <c r="N584" s="5">
        <v>103.44347999999999</v>
      </c>
      <c r="O584" s="5">
        <v>60.886539999999997</v>
      </c>
      <c r="P584" s="5">
        <v>1090.0000000002899</v>
      </c>
      <c r="Q584" s="6">
        <v>841.03337999999997</v>
      </c>
      <c r="R584" s="5">
        <v>-248.96662000028701</v>
      </c>
      <c r="S584" s="7">
        <v>0.77159025688000005</v>
      </c>
    </row>
    <row r="585" spans="1:19" hidden="1" x14ac:dyDescent="0.2">
      <c r="A585" s="16" t="s">
        <v>603</v>
      </c>
      <c r="B585" s="3">
        <v>750.00000000019702</v>
      </c>
      <c r="C585" s="4">
        <v>62.500000000016001</v>
      </c>
      <c r="D585" s="5">
        <v>36.391309999999997</v>
      </c>
      <c r="E585" s="5">
        <v>57.099980000000002</v>
      </c>
      <c r="F585" s="5">
        <v>50.943469999999998</v>
      </c>
      <c r="G585" s="5">
        <v>52.473909999999997</v>
      </c>
      <c r="H585" s="5">
        <v>77.191029999999998</v>
      </c>
      <c r="I585" s="5">
        <v>74.621669999999995</v>
      </c>
      <c r="J585" s="5">
        <v>5.2867800000000003</v>
      </c>
      <c r="K585" s="5">
        <v>86.830439999999996</v>
      </c>
      <c r="L585" s="5">
        <v>26.765219999999999</v>
      </c>
      <c r="M585" s="5">
        <v>80.508489999999995</v>
      </c>
      <c r="N585" s="5">
        <v>63.352159999999998</v>
      </c>
      <c r="O585" s="5">
        <v>43.869570000000003</v>
      </c>
      <c r="P585" s="5">
        <v>750.00000000019702</v>
      </c>
      <c r="Q585" s="6">
        <v>655.33402999999998</v>
      </c>
      <c r="R585" s="5">
        <v>-94.665970000197007</v>
      </c>
      <c r="S585" s="7">
        <v>0.87377870666599999</v>
      </c>
    </row>
    <row r="586" spans="1:19" hidden="1" x14ac:dyDescent="0.2">
      <c r="A586" s="16" t="s">
        <v>604</v>
      </c>
      <c r="B586" s="3">
        <v>1940.00000000051</v>
      </c>
      <c r="C586" s="4">
        <v>161.66666666670901</v>
      </c>
      <c r="D586" s="5">
        <v>87.563479999999998</v>
      </c>
      <c r="E586" s="5">
        <v>127.80754</v>
      </c>
      <c r="F586" s="5">
        <v>141.37044</v>
      </c>
      <c r="G586" s="5">
        <v>133.66406000000001</v>
      </c>
      <c r="H586" s="5">
        <v>124.00038000000001</v>
      </c>
      <c r="I586" s="5">
        <v>123.52668</v>
      </c>
      <c r="J586" s="5">
        <v>11.418850000000001</v>
      </c>
      <c r="K586" s="5">
        <v>236.60847000000001</v>
      </c>
      <c r="L586" s="5">
        <v>132.60524000000001</v>
      </c>
      <c r="M586" s="5">
        <v>96.124340000000004</v>
      </c>
      <c r="N586" s="5">
        <v>135.50954999999999</v>
      </c>
      <c r="O586" s="5">
        <v>98.340140000000005</v>
      </c>
      <c r="P586" s="5">
        <v>1940.00000000051</v>
      </c>
      <c r="Q586" s="6">
        <v>1448.53917</v>
      </c>
      <c r="R586" s="5">
        <v>-491.46083000050902</v>
      </c>
      <c r="S586" s="7">
        <v>0.74666967525700001</v>
      </c>
    </row>
    <row r="587" spans="1:19" hidden="1" x14ac:dyDescent="0.2">
      <c r="A587" s="16" t="s">
        <v>605</v>
      </c>
      <c r="B587" s="3">
        <v>6270.0000000016498</v>
      </c>
      <c r="C587" s="4">
        <v>522.50000000013699</v>
      </c>
      <c r="D587" s="5">
        <v>633.56404999999995</v>
      </c>
      <c r="E587" s="5">
        <v>569.58131000000003</v>
      </c>
      <c r="F587" s="5">
        <v>612.36044000000004</v>
      </c>
      <c r="G587" s="5">
        <v>625.37809000000004</v>
      </c>
      <c r="H587" s="5">
        <v>573.86602000000005</v>
      </c>
      <c r="I587" s="5">
        <v>629.17807000000005</v>
      </c>
      <c r="J587" s="5">
        <v>564.55344000000002</v>
      </c>
      <c r="K587" s="5">
        <v>481.63171999999997</v>
      </c>
      <c r="L587" s="5">
        <v>610.03192000000001</v>
      </c>
      <c r="M587" s="5">
        <v>647.29251999999997</v>
      </c>
      <c r="N587" s="5">
        <v>575.47029999999995</v>
      </c>
      <c r="O587" s="5">
        <v>778.88579000000004</v>
      </c>
      <c r="P587" s="5">
        <v>6270.0000000016498</v>
      </c>
      <c r="Q587" s="6">
        <v>7301.79367</v>
      </c>
      <c r="R587" s="5">
        <v>1031.79366999835</v>
      </c>
      <c r="S587" s="7">
        <v>1.1645603939389999</v>
      </c>
    </row>
    <row r="588" spans="1:19" hidden="1" x14ac:dyDescent="0.2">
      <c r="A588" s="19" t="s">
        <v>606</v>
      </c>
      <c r="B588" s="11">
        <v>4200.0000000010996</v>
      </c>
      <c r="C588" s="12">
        <v>350.00000000009197</v>
      </c>
      <c r="D588" s="13">
        <v>356.08</v>
      </c>
      <c r="E588" s="13">
        <v>333.73</v>
      </c>
      <c r="F588" s="13">
        <v>433.59</v>
      </c>
      <c r="G588" s="13">
        <v>423.76</v>
      </c>
      <c r="H588" s="13">
        <v>410.86</v>
      </c>
      <c r="I588" s="13">
        <v>464.5</v>
      </c>
      <c r="J588" s="13">
        <v>465.21</v>
      </c>
      <c r="K588" s="13">
        <v>423.69</v>
      </c>
      <c r="L588" s="13">
        <v>395.61554000000001</v>
      </c>
      <c r="M588" s="13">
        <v>368.62</v>
      </c>
      <c r="N588" s="13">
        <v>371.47</v>
      </c>
      <c r="O588" s="13">
        <v>479.79899999999998</v>
      </c>
      <c r="P588" s="13">
        <v>4200.0000000010996</v>
      </c>
      <c r="Q588" s="14">
        <v>4926.92454</v>
      </c>
      <c r="R588" s="13">
        <v>726.92453999889699</v>
      </c>
      <c r="S588" s="18">
        <v>1.173077271428</v>
      </c>
    </row>
    <row r="589" spans="1:19" hidden="1" x14ac:dyDescent="0.2">
      <c r="A589" s="10" t="s">
        <v>607</v>
      </c>
      <c r="B589" s="11">
        <v>4200.0000000010996</v>
      </c>
      <c r="C589" s="12">
        <v>350.00000000009197</v>
      </c>
      <c r="D589" s="13">
        <v>356.08</v>
      </c>
      <c r="E589" s="13">
        <v>333.73</v>
      </c>
      <c r="F589" s="13">
        <v>433.59</v>
      </c>
      <c r="G589" s="13">
        <v>423.76</v>
      </c>
      <c r="H589" s="13">
        <v>410.86</v>
      </c>
      <c r="I589" s="13">
        <v>464.5</v>
      </c>
      <c r="J589" s="13">
        <v>465.21</v>
      </c>
      <c r="K589" s="13">
        <v>423.69</v>
      </c>
      <c r="L589" s="13">
        <v>395.61554000000001</v>
      </c>
      <c r="M589" s="13">
        <v>368.62</v>
      </c>
      <c r="N589" s="13">
        <v>371.47</v>
      </c>
      <c r="O589" s="13">
        <v>479.79899999999998</v>
      </c>
      <c r="P589" s="13">
        <v>4200.0000000010996</v>
      </c>
      <c r="Q589" s="14">
        <v>4926.92454</v>
      </c>
      <c r="R589" s="13">
        <v>726.92453999889699</v>
      </c>
      <c r="S589" s="18">
        <v>1.173077271428</v>
      </c>
    </row>
    <row r="590" spans="1:19" hidden="1" x14ac:dyDescent="0.2">
      <c r="A590" s="16" t="s">
        <v>608</v>
      </c>
      <c r="B590" s="3">
        <v>4200.0000000010996</v>
      </c>
      <c r="C590" s="4">
        <v>350.00000000009197</v>
      </c>
      <c r="D590" s="5">
        <v>356.08</v>
      </c>
      <c r="E590" s="5">
        <v>333.73</v>
      </c>
      <c r="F590" s="5">
        <v>433.59</v>
      </c>
      <c r="G590" s="5">
        <v>423.76</v>
      </c>
      <c r="H590" s="5">
        <v>410.86</v>
      </c>
      <c r="I590" s="5">
        <v>464.5</v>
      </c>
      <c r="J590" s="5">
        <v>465.21</v>
      </c>
      <c r="K590" s="5">
        <v>423.69</v>
      </c>
      <c r="L590" s="5">
        <v>395.61554000000001</v>
      </c>
      <c r="M590" s="5">
        <v>368.62</v>
      </c>
      <c r="N590" s="5">
        <v>371.47</v>
      </c>
      <c r="O590" s="5">
        <v>479.79899999999998</v>
      </c>
      <c r="P590" s="5">
        <v>4200.0000000010996</v>
      </c>
      <c r="Q590" s="6">
        <v>4926.92454</v>
      </c>
      <c r="R590" s="5">
        <v>726.92453999889699</v>
      </c>
      <c r="S590" s="7">
        <v>1.173077271428</v>
      </c>
    </row>
    <row r="591" spans="1:19" hidden="1" x14ac:dyDescent="0.2">
      <c r="A591" s="8" t="s">
        <v>609</v>
      </c>
      <c r="B591" s="3">
        <v>170422.024391054</v>
      </c>
      <c r="C591" s="4">
        <v>14201.835365921201</v>
      </c>
      <c r="D591" s="5">
        <v>7363.4316399999998</v>
      </c>
      <c r="E591" s="5">
        <v>15411.21494</v>
      </c>
      <c r="F591" s="5">
        <v>17107.71139</v>
      </c>
      <c r="G591" s="5">
        <v>9670.0391400000008</v>
      </c>
      <c r="H591" s="5">
        <v>17585.925589999999</v>
      </c>
      <c r="I591" s="5">
        <v>17213.450430000001</v>
      </c>
      <c r="J591" s="5">
        <v>12949.05672</v>
      </c>
      <c r="K591" s="5">
        <v>9487.5595200000007</v>
      </c>
      <c r="L591" s="5">
        <v>20540.529289999999</v>
      </c>
      <c r="M591" s="5">
        <v>19326.839530000001</v>
      </c>
      <c r="N591" s="5">
        <v>13796.481680000001</v>
      </c>
      <c r="O591" s="5">
        <v>21984.648130000001</v>
      </c>
      <c r="P591" s="5">
        <v>170422.024391054</v>
      </c>
      <c r="Q591" s="6">
        <v>182436.88800000001</v>
      </c>
      <c r="R591" s="5">
        <v>12014.8636089461</v>
      </c>
      <c r="S591" s="7">
        <v>1.0705006506750001</v>
      </c>
    </row>
    <row r="592" spans="1:19" hidden="1" x14ac:dyDescent="0.2">
      <c r="A592" s="9" t="s">
        <v>610</v>
      </c>
      <c r="B592" s="3">
        <v>0</v>
      </c>
      <c r="C592" s="4">
        <v>0</v>
      </c>
      <c r="D592" s="5">
        <v>137.1925</v>
      </c>
      <c r="E592" s="5">
        <v>138.42842999999999</v>
      </c>
      <c r="F592" s="5">
        <v>-26.413540000000001</v>
      </c>
      <c r="G592" s="5">
        <v>249.98612</v>
      </c>
      <c r="H592" s="5">
        <v>330.91669999999999</v>
      </c>
      <c r="I592" s="5">
        <v>258.36568</v>
      </c>
      <c r="J592" s="5">
        <v>225.94674000000001</v>
      </c>
      <c r="K592" s="5">
        <v>133.64399</v>
      </c>
      <c r="L592" s="5">
        <v>8.9270399999999999</v>
      </c>
      <c r="M592" s="5">
        <v>631.71235000000001</v>
      </c>
      <c r="N592" s="5">
        <v>-152.09725</v>
      </c>
      <c r="O592" s="5">
        <v>343.49549999999999</v>
      </c>
      <c r="P592" s="5">
        <v>0</v>
      </c>
      <c r="Q592" s="6">
        <v>2280.1042600000001</v>
      </c>
      <c r="R592" s="5">
        <v>2280.1042600000001</v>
      </c>
      <c r="S592" s="17" t="s">
        <v>25</v>
      </c>
    </row>
    <row r="593" spans="1:19" hidden="1" x14ac:dyDescent="0.2">
      <c r="A593" s="10" t="s">
        <v>611</v>
      </c>
      <c r="B593" s="11">
        <v>0</v>
      </c>
      <c r="C593" s="12">
        <v>0</v>
      </c>
      <c r="D593" s="13">
        <v>137.1925</v>
      </c>
      <c r="E593" s="13">
        <v>138.42842999999999</v>
      </c>
      <c r="F593" s="13">
        <v>-26.413540000000001</v>
      </c>
      <c r="G593" s="13">
        <v>249.98612</v>
      </c>
      <c r="H593" s="13">
        <v>330.91669999999999</v>
      </c>
      <c r="I593" s="13">
        <v>258.36568</v>
      </c>
      <c r="J593" s="13">
        <v>225.94674000000001</v>
      </c>
      <c r="K593" s="13">
        <v>133.64399</v>
      </c>
      <c r="L593" s="13">
        <v>8.9270399999999999</v>
      </c>
      <c r="M593" s="13">
        <v>631.71235000000001</v>
      </c>
      <c r="N593" s="13">
        <v>-152.09725</v>
      </c>
      <c r="O593" s="13">
        <v>343.49549999999999</v>
      </c>
      <c r="P593" s="13">
        <v>0</v>
      </c>
      <c r="Q593" s="14">
        <v>2280.1042600000001</v>
      </c>
      <c r="R593" s="13">
        <v>2280.1042600000001</v>
      </c>
      <c r="S593" s="15" t="s">
        <v>25</v>
      </c>
    </row>
    <row r="594" spans="1:19" hidden="1" x14ac:dyDescent="0.2">
      <c r="A594" s="16" t="s">
        <v>612</v>
      </c>
      <c r="B594" s="3">
        <v>0</v>
      </c>
      <c r="C594" s="4">
        <v>0</v>
      </c>
      <c r="D594" s="5">
        <v>136.63225</v>
      </c>
      <c r="E594" s="5">
        <v>141.03143</v>
      </c>
      <c r="F594" s="5">
        <v>-26.999680000000001</v>
      </c>
      <c r="G594" s="5">
        <v>249.09701000000001</v>
      </c>
      <c r="H594" s="5">
        <v>330.29068999999998</v>
      </c>
      <c r="I594" s="5">
        <v>250.57703000000001</v>
      </c>
      <c r="J594" s="5">
        <v>223.88893999999999</v>
      </c>
      <c r="K594" s="5">
        <v>133.16299000000001</v>
      </c>
      <c r="L594" s="5">
        <v>8.7784499999999994</v>
      </c>
      <c r="M594" s="5">
        <v>631.32149000000004</v>
      </c>
      <c r="N594" s="5">
        <v>-153.22234</v>
      </c>
      <c r="O594" s="5">
        <v>342.38180999999997</v>
      </c>
      <c r="P594" s="5">
        <v>0</v>
      </c>
      <c r="Q594" s="6">
        <v>2266.9400700000001</v>
      </c>
      <c r="R594" s="5">
        <v>2266.9400700000001</v>
      </c>
      <c r="S594" s="17" t="s">
        <v>25</v>
      </c>
    </row>
    <row r="595" spans="1:19" hidden="1" x14ac:dyDescent="0.2">
      <c r="A595" s="16" t="s">
        <v>613</v>
      </c>
      <c r="B595" s="3">
        <v>0</v>
      </c>
      <c r="C595" s="4">
        <v>0</v>
      </c>
      <c r="D595" s="5">
        <v>-0.33274999999999999</v>
      </c>
      <c r="E595" s="5">
        <v>-2.3889999999999998</v>
      </c>
      <c r="F595" s="5">
        <v>0</v>
      </c>
      <c r="G595" s="5">
        <v>0</v>
      </c>
      <c r="H595" s="5">
        <v>0</v>
      </c>
      <c r="I595" s="5">
        <v>6.6866500000000002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v>0.34956999999999999</v>
      </c>
      <c r="P595" s="5">
        <v>0</v>
      </c>
      <c r="Q595" s="6">
        <v>4.31447</v>
      </c>
      <c r="R595" s="5">
        <v>4.31447</v>
      </c>
      <c r="S595" s="17" t="s">
        <v>25</v>
      </c>
    </row>
    <row r="596" spans="1:19" hidden="1" x14ac:dyDescent="0.2">
      <c r="A596" s="16" t="s">
        <v>614</v>
      </c>
      <c r="B596" s="3">
        <v>0</v>
      </c>
      <c r="C596" s="4">
        <v>0</v>
      </c>
      <c r="D596" s="5">
        <v>0.78</v>
      </c>
      <c r="E596" s="5">
        <v>-0.214</v>
      </c>
      <c r="F596" s="5">
        <v>0.58613999999999999</v>
      </c>
      <c r="G596" s="5">
        <v>0.88910999999999996</v>
      </c>
      <c r="H596" s="5">
        <v>0.62600999999999996</v>
      </c>
      <c r="I596" s="5">
        <v>0.86699999999999999</v>
      </c>
      <c r="J596" s="5">
        <v>1.6708000000000001</v>
      </c>
      <c r="K596" s="5">
        <v>0.48099999999999998</v>
      </c>
      <c r="L596" s="5">
        <v>0.14859</v>
      </c>
      <c r="M596" s="5">
        <v>0.39085999999999999</v>
      </c>
      <c r="N596" s="5">
        <v>1.1250899999999999</v>
      </c>
      <c r="O596" s="5">
        <v>0.76412000000000002</v>
      </c>
      <c r="P596" s="5">
        <v>0</v>
      </c>
      <c r="Q596" s="6">
        <v>8.1147200000000002</v>
      </c>
      <c r="R596" s="5">
        <v>8.1147200000000002</v>
      </c>
      <c r="S596" s="17" t="s">
        <v>25</v>
      </c>
    </row>
    <row r="597" spans="1:19" hidden="1" x14ac:dyDescent="0.2">
      <c r="A597" s="16" t="s">
        <v>615</v>
      </c>
      <c r="B597" s="3">
        <v>0</v>
      </c>
      <c r="C597" s="4">
        <v>0</v>
      </c>
      <c r="D597" s="5">
        <v>0.113</v>
      </c>
      <c r="E597" s="5">
        <v>0</v>
      </c>
      <c r="F597" s="5">
        <v>0</v>
      </c>
      <c r="G597" s="5">
        <v>0</v>
      </c>
      <c r="H597" s="5">
        <v>0</v>
      </c>
      <c r="I597" s="5">
        <v>0.23499999999999999</v>
      </c>
      <c r="J597" s="5">
        <v>0.38700000000000001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6">
        <v>0.73499999999999999</v>
      </c>
      <c r="R597" s="5">
        <v>0.73499999999999999</v>
      </c>
      <c r="S597" s="17" t="s">
        <v>25</v>
      </c>
    </row>
    <row r="598" spans="1:19" hidden="1" x14ac:dyDescent="0.2">
      <c r="A598" s="9" t="s">
        <v>616</v>
      </c>
      <c r="B598" s="3">
        <v>0</v>
      </c>
      <c r="C598" s="4">
        <v>0</v>
      </c>
      <c r="D598" s="5">
        <v>0</v>
      </c>
      <c r="E598" s="5">
        <v>0</v>
      </c>
      <c r="F598" s="5">
        <v>0</v>
      </c>
      <c r="G598" s="5">
        <v>0</v>
      </c>
      <c r="H598" s="5">
        <v>0</v>
      </c>
      <c r="I598" s="5">
        <v>0</v>
      </c>
      <c r="J598" s="5">
        <v>0.5</v>
      </c>
      <c r="K598" s="5">
        <v>0</v>
      </c>
      <c r="L598" s="5">
        <v>0</v>
      </c>
      <c r="M598" s="5">
        <v>0</v>
      </c>
      <c r="N598" s="5">
        <v>0</v>
      </c>
      <c r="O598" s="5">
        <v>0</v>
      </c>
      <c r="P598" s="5">
        <v>0</v>
      </c>
      <c r="Q598" s="6">
        <v>0.5</v>
      </c>
      <c r="R598" s="5">
        <v>0.5</v>
      </c>
      <c r="S598" s="17" t="s">
        <v>39</v>
      </c>
    </row>
    <row r="599" spans="1:19" hidden="1" x14ac:dyDescent="0.2">
      <c r="A599" s="10" t="s">
        <v>617</v>
      </c>
      <c r="B599" s="11">
        <v>0</v>
      </c>
      <c r="C599" s="12">
        <v>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13">
        <v>0.5</v>
      </c>
      <c r="K599" s="13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4">
        <v>0.5</v>
      </c>
      <c r="R599" s="13">
        <v>0.5</v>
      </c>
      <c r="S599" s="15" t="s">
        <v>39</v>
      </c>
    </row>
    <row r="600" spans="1:19" hidden="1" x14ac:dyDescent="0.2">
      <c r="A600" s="16" t="s">
        <v>618</v>
      </c>
      <c r="B600" s="3">
        <v>0</v>
      </c>
      <c r="C600" s="4">
        <v>0</v>
      </c>
      <c r="D600" s="5">
        <v>0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0.5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6">
        <v>0.5</v>
      </c>
      <c r="R600" s="5">
        <v>0.5</v>
      </c>
      <c r="S600" s="17" t="s">
        <v>39</v>
      </c>
    </row>
    <row r="601" spans="1:19" hidden="1" x14ac:dyDescent="0.2">
      <c r="A601" s="19" t="s">
        <v>619</v>
      </c>
      <c r="B601" s="11">
        <v>0</v>
      </c>
      <c r="C601" s="12">
        <v>0</v>
      </c>
      <c r="D601" s="13">
        <v>0.4</v>
      </c>
      <c r="E601" s="13">
        <v>0</v>
      </c>
      <c r="F601" s="13">
        <v>0</v>
      </c>
      <c r="G601" s="13">
        <v>0</v>
      </c>
      <c r="H601" s="13">
        <v>0.4</v>
      </c>
      <c r="I601" s="13">
        <v>1.44</v>
      </c>
      <c r="J601" s="13">
        <v>0</v>
      </c>
      <c r="K601" s="13">
        <v>0</v>
      </c>
      <c r="L601" s="13">
        <v>0</v>
      </c>
      <c r="M601" s="13">
        <v>0</v>
      </c>
      <c r="N601" s="13">
        <v>0.15</v>
      </c>
      <c r="O601" s="13">
        <v>0</v>
      </c>
      <c r="P601" s="13">
        <v>0</v>
      </c>
      <c r="Q601" s="14">
        <v>2.39</v>
      </c>
      <c r="R601" s="13">
        <v>2.39</v>
      </c>
      <c r="S601" s="15" t="s">
        <v>25</v>
      </c>
    </row>
    <row r="602" spans="1:19" hidden="1" x14ac:dyDescent="0.2">
      <c r="A602" s="10" t="s">
        <v>620</v>
      </c>
      <c r="B602" s="11">
        <v>0</v>
      </c>
      <c r="C602" s="12">
        <v>0</v>
      </c>
      <c r="D602" s="13">
        <v>0.4</v>
      </c>
      <c r="E602" s="13">
        <v>0</v>
      </c>
      <c r="F602" s="13">
        <v>0</v>
      </c>
      <c r="G602" s="13">
        <v>0</v>
      </c>
      <c r="H602" s="13">
        <v>0.4</v>
      </c>
      <c r="I602" s="13">
        <v>1.44</v>
      </c>
      <c r="J602" s="13">
        <v>0</v>
      </c>
      <c r="K602" s="13">
        <v>0</v>
      </c>
      <c r="L602" s="13">
        <v>0</v>
      </c>
      <c r="M602" s="13">
        <v>0</v>
      </c>
      <c r="N602" s="13">
        <v>0.15</v>
      </c>
      <c r="O602" s="13">
        <v>0</v>
      </c>
      <c r="P602" s="13">
        <v>0</v>
      </c>
      <c r="Q602" s="14">
        <v>2.39</v>
      </c>
      <c r="R602" s="13">
        <v>2.39</v>
      </c>
      <c r="S602" s="15" t="s">
        <v>25</v>
      </c>
    </row>
    <row r="603" spans="1:19" hidden="1" x14ac:dyDescent="0.2">
      <c r="A603" s="16" t="s">
        <v>621</v>
      </c>
      <c r="B603" s="3">
        <v>0</v>
      </c>
      <c r="C603" s="4">
        <v>0</v>
      </c>
      <c r="D603" s="5">
        <v>0.4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6">
        <v>0.4</v>
      </c>
      <c r="R603" s="5">
        <v>0.4</v>
      </c>
      <c r="S603" s="17" t="s">
        <v>25</v>
      </c>
    </row>
    <row r="604" spans="1:19" hidden="1" x14ac:dyDescent="0.2">
      <c r="A604" s="16" t="s">
        <v>622</v>
      </c>
      <c r="B604" s="3">
        <v>0</v>
      </c>
      <c r="C604" s="4">
        <v>0</v>
      </c>
      <c r="D604" s="5">
        <v>0</v>
      </c>
      <c r="E604" s="5">
        <v>0</v>
      </c>
      <c r="F604" s="5">
        <v>0</v>
      </c>
      <c r="G604" s="5">
        <v>0</v>
      </c>
      <c r="H604" s="5">
        <v>0.4</v>
      </c>
      <c r="I604" s="5">
        <v>1.44</v>
      </c>
      <c r="J604" s="5">
        <v>0</v>
      </c>
      <c r="K604" s="5">
        <v>0</v>
      </c>
      <c r="L604" s="5">
        <v>0</v>
      </c>
      <c r="M604" s="5">
        <v>0</v>
      </c>
      <c r="N604" s="5">
        <v>0.15</v>
      </c>
      <c r="O604" s="5">
        <v>0</v>
      </c>
      <c r="P604" s="5">
        <v>0</v>
      </c>
      <c r="Q604" s="6">
        <v>1.99</v>
      </c>
      <c r="R604" s="5">
        <v>1.99</v>
      </c>
      <c r="S604" s="17" t="s">
        <v>25</v>
      </c>
    </row>
    <row r="605" spans="1:19" hidden="1" x14ac:dyDescent="0.2">
      <c r="A605" s="9" t="s">
        <v>623</v>
      </c>
      <c r="B605" s="3">
        <v>53925.000000014501</v>
      </c>
      <c r="C605" s="4">
        <v>4493.7500000012096</v>
      </c>
      <c r="D605" s="5">
        <v>2444.1248999999998</v>
      </c>
      <c r="E605" s="5">
        <v>2049.4945499999999</v>
      </c>
      <c r="F605" s="5">
        <v>4818.4682000000003</v>
      </c>
      <c r="G605" s="5">
        <v>2503.2211499999999</v>
      </c>
      <c r="H605" s="5">
        <v>9238.9212499999994</v>
      </c>
      <c r="I605" s="5">
        <v>1679.7752499999999</v>
      </c>
      <c r="J605" s="5">
        <v>6242.59195</v>
      </c>
      <c r="K605" s="5">
        <v>1253.0262</v>
      </c>
      <c r="L605" s="5">
        <v>8700.2939999999999</v>
      </c>
      <c r="M605" s="5">
        <v>5475.5366000000004</v>
      </c>
      <c r="N605" s="5">
        <v>6483.3255200000003</v>
      </c>
      <c r="O605" s="5">
        <v>5724.5442000000003</v>
      </c>
      <c r="P605" s="5">
        <v>53925.000000014501</v>
      </c>
      <c r="Q605" s="6">
        <v>56613.323770000003</v>
      </c>
      <c r="R605" s="5">
        <v>2688.3237699855399</v>
      </c>
      <c r="S605" s="7">
        <v>1.049853013815</v>
      </c>
    </row>
    <row r="606" spans="1:19" hidden="1" x14ac:dyDescent="0.2">
      <c r="A606" s="10" t="s">
        <v>624</v>
      </c>
      <c r="B606" s="11">
        <v>53925.000000014501</v>
      </c>
      <c r="C606" s="12">
        <v>4493.7500000012096</v>
      </c>
      <c r="D606" s="13">
        <v>2444.1248999999998</v>
      </c>
      <c r="E606" s="13">
        <v>2049.4945499999999</v>
      </c>
      <c r="F606" s="13">
        <v>4818.4682000000003</v>
      </c>
      <c r="G606" s="13">
        <v>2503.2211499999999</v>
      </c>
      <c r="H606" s="13">
        <v>9238.9212499999994</v>
      </c>
      <c r="I606" s="13">
        <v>1679.7752499999999</v>
      </c>
      <c r="J606" s="13">
        <v>6242.59195</v>
      </c>
      <c r="K606" s="13">
        <v>1253.0262</v>
      </c>
      <c r="L606" s="13">
        <v>8700.2939999999999</v>
      </c>
      <c r="M606" s="13">
        <v>5475.5366000000004</v>
      </c>
      <c r="N606" s="13">
        <v>6483.3255200000003</v>
      </c>
      <c r="O606" s="13">
        <v>5724.5442000000003</v>
      </c>
      <c r="P606" s="13">
        <v>53925.000000014501</v>
      </c>
      <c r="Q606" s="14">
        <v>56613.323770000003</v>
      </c>
      <c r="R606" s="13">
        <v>2688.3237699855399</v>
      </c>
      <c r="S606" s="18">
        <v>1.049853013815</v>
      </c>
    </row>
    <row r="607" spans="1:19" hidden="1" x14ac:dyDescent="0.2">
      <c r="A607" s="16" t="s">
        <v>625</v>
      </c>
      <c r="B607" s="3">
        <v>15225.0000000041</v>
      </c>
      <c r="C607" s="4">
        <v>1268.7500000003399</v>
      </c>
      <c r="D607" s="5">
        <v>1298.809</v>
      </c>
      <c r="E607" s="5">
        <v>1416.9349999999999</v>
      </c>
      <c r="F607" s="5">
        <v>997.65099999999995</v>
      </c>
      <c r="G607" s="5">
        <v>1211.712</v>
      </c>
      <c r="H607" s="5">
        <v>1227.067</v>
      </c>
      <c r="I607" s="5">
        <v>1185.309</v>
      </c>
      <c r="J607" s="5">
        <v>1087.8579999999999</v>
      </c>
      <c r="K607" s="5">
        <v>1230.6179999999999</v>
      </c>
      <c r="L607" s="5">
        <v>1292.307</v>
      </c>
      <c r="M607" s="5">
        <v>1279.4169999999999</v>
      </c>
      <c r="N607" s="5">
        <v>1042.3315700000001</v>
      </c>
      <c r="O607" s="5">
        <v>1358.8320000000001</v>
      </c>
      <c r="P607" s="5">
        <v>15225.0000000041</v>
      </c>
      <c r="Q607" s="6">
        <v>14628.84657</v>
      </c>
      <c r="R607" s="5">
        <v>-596.15343000408598</v>
      </c>
      <c r="S607" s="7">
        <v>0.96084378128000003</v>
      </c>
    </row>
    <row r="608" spans="1:19" hidden="1" x14ac:dyDescent="0.2">
      <c r="A608" s="16" t="s">
        <v>626</v>
      </c>
      <c r="B608" s="3">
        <v>38500.000000010303</v>
      </c>
      <c r="C608" s="4">
        <v>3208.3333333341898</v>
      </c>
      <c r="D608" s="5">
        <v>1077.1845000000001</v>
      </c>
      <c r="E608" s="5">
        <v>626.56754999999998</v>
      </c>
      <c r="F608" s="5">
        <v>3801.77</v>
      </c>
      <c r="G608" s="5">
        <v>1260.36015</v>
      </c>
      <c r="H608" s="5">
        <v>7998.9610499999999</v>
      </c>
      <c r="I608" s="5">
        <v>481.79284999999999</v>
      </c>
      <c r="J608" s="5">
        <v>5148.6293500000002</v>
      </c>
      <c r="K608" s="5">
        <v>0</v>
      </c>
      <c r="L608" s="5">
        <v>7331.1532999999999</v>
      </c>
      <c r="M608" s="5">
        <v>4180.5519000000004</v>
      </c>
      <c r="N608" s="5">
        <v>5428.6147499999997</v>
      </c>
      <c r="O608" s="5">
        <v>4326.5703999999996</v>
      </c>
      <c r="P608" s="5">
        <v>38500.000000010303</v>
      </c>
      <c r="Q608" s="6">
        <v>41662.1558</v>
      </c>
      <c r="R608" s="5">
        <v>3162.15579998968</v>
      </c>
      <c r="S608" s="7">
        <v>1.0821339168819999</v>
      </c>
    </row>
    <row r="609" spans="1:19" hidden="1" x14ac:dyDescent="0.2">
      <c r="A609" s="16" t="s">
        <v>627</v>
      </c>
      <c r="B609" s="3">
        <v>100.000000000027</v>
      </c>
      <c r="C609" s="4">
        <v>8.3333333333350001</v>
      </c>
      <c r="D609" s="5">
        <v>63.686999999999998</v>
      </c>
      <c r="E609" s="5">
        <v>0</v>
      </c>
      <c r="F609" s="5">
        <v>14.6052</v>
      </c>
      <c r="G609" s="5">
        <v>25.08</v>
      </c>
      <c r="H609" s="5">
        <v>0</v>
      </c>
      <c r="I609" s="5">
        <v>3.85</v>
      </c>
      <c r="J609" s="5">
        <v>0</v>
      </c>
      <c r="K609" s="5">
        <v>0</v>
      </c>
      <c r="L609" s="5">
        <v>69.517499999999998</v>
      </c>
      <c r="M609" s="5">
        <v>0</v>
      </c>
      <c r="N609" s="5">
        <v>0</v>
      </c>
      <c r="O609" s="5">
        <v>0</v>
      </c>
      <c r="P609" s="5">
        <v>100.000000000027</v>
      </c>
      <c r="Q609" s="6">
        <v>176.7397</v>
      </c>
      <c r="R609" s="5">
        <v>76.739699999972999</v>
      </c>
      <c r="S609" s="7">
        <v>1.767396999999</v>
      </c>
    </row>
    <row r="610" spans="1:19" hidden="1" x14ac:dyDescent="0.2">
      <c r="A610" s="16" t="s">
        <v>628</v>
      </c>
      <c r="B610" s="3">
        <v>0</v>
      </c>
      <c r="C610" s="4">
        <v>0</v>
      </c>
      <c r="D610" s="5">
        <v>0</v>
      </c>
      <c r="E610" s="5">
        <v>0</v>
      </c>
      <c r="F610" s="5">
        <v>0</v>
      </c>
      <c r="G610" s="5">
        <v>0</v>
      </c>
      <c r="H610" s="5">
        <v>2.8923999999999999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5">
        <v>0</v>
      </c>
      <c r="Q610" s="6">
        <v>2.8923999999999999</v>
      </c>
      <c r="R610" s="5">
        <v>2.8923999999999999</v>
      </c>
      <c r="S610" s="17" t="s">
        <v>25</v>
      </c>
    </row>
    <row r="611" spans="1:19" hidden="1" x14ac:dyDescent="0.2">
      <c r="A611" s="16" t="s">
        <v>629</v>
      </c>
      <c r="B611" s="3">
        <v>100.00000000002601</v>
      </c>
      <c r="C611" s="4">
        <v>8.3333333333350001</v>
      </c>
      <c r="D611" s="5">
        <v>4.4443999999999999</v>
      </c>
      <c r="E611" s="5">
        <v>5.992</v>
      </c>
      <c r="F611" s="5">
        <v>4.4420000000000002</v>
      </c>
      <c r="G611" s="5">
        <v>6.069</v>
      </c>
      <c r="H611" s="5">
        <v>10.0008</v>
      </c>
      <c r="I611" s="5">
        <v>8.8233999999999995</v>
      </c>
      <c r="J611" s="5">
        <v>6.1045999999999996</v>
      </c>
      <c r="K611" s="5">
        <v>22.408200000000001</v>
      </c>
      <c r="L611" s="5">
        <v>7.3162000000000003</v>
      </c>
      <c r="M611" s="5">
        <v>15.5677</v>
      </c>
      <c r="N611" s="5">
        <v>12.379200000000001</v>
      </c>
      <c r="O611" s="5">
        <v>39.141800000000003</v>
      </c>
      <c r="P611" s="5">
        <v>100.00000000002601</v>
      </c>
      <c r="Q611" s="6">
        <v>142.6893</v>
      </c>
      <c r="R611" s="5">
        <v>42.689299999973002</v>
      </c>
      <c r="S611" s="7">
        <v>1.4268929999990001</v>
      </c>
    </row>
    <row r="612" spans="1:19" hidden="1" x14ac:dyDescent="0.2">
      <c r="A612" s="9" t="s">
        <v>630</v>
      </c>
      <c r="B612" s="3">
        <v>0</v>
      </c>
      <c r="C612" s="4">
        <v>0</v>
      </c>
      <c r="D612" s="5">
        <v>0</v>
      </c>
      <c r="E612" s="5">
        <v>0</v>
      </c>
      <c r="F612" s="5">
        <v>0.20699999999999999</v>
      </c>
      <c r="G612" s="5">
        <v>0</v>
      </c>
      <c r="H612" s="5">
        <v>2.81</v>
      </c>
      <c r="I612" s="5">
        <v>0</v>
      </c>
      <c r="J612" s="5">
        <v>0</v>
      </c>
      <c r="K612" s="5">
        <v>0.2</v>
      </c>
      <c r="L612" s="5">
        <v>1.2889200000000001</v>
      </c>
      <c r="M612" s="5">
        <v>0</v>
      </c>
      <c r="N612" s="5">
        <v>1.1000000000000001</v>
      </c>
      <c r="O612" s="5">
        <v>0</v>
      </c>
      <c r="P612" s="5">
        <v>0</v>
      </c>
      <c r="Q612" s="6">
        <v>5.6059200000000002</v>
      </c>
      <c r="R612" s="5">
        <v>5.6059200000000002</v>
      </c>
      <c r="S612" s="17" t="s">
        <v>39</v>
      </c>
    </row>
    <row r="613" spans="1:19" hidden="1" x14ac:dyDescent="0.2">
      <c r="A613" s="10" t="s">
        <v>631</v>
      </c>
      <c r="B613" s="11">
        <v>0</v>
      </c>
      <c r="C613" s="12">
        <v>0</v>
      </c>
      <c r="D613" s="13">
        <v>0</v>
      </c>
      <c r="E613" s="13">
        <v>0</v>
      </c>
      <c r="F613" s="13">
        <v>0.20699999999999999</v>
      </c>
      <c r="G613" s="13">
        <v>0</v>
      </c>
      <c r="H613" s="13">
        <v>2.81</v>
      </c>
      <c r="I613" s="13">
        <v>0</v>
      </c>
      <c r="J613" s="13">
        <v>0</v>
      </c>
      <c r="K613" s="13">
        <v>0.2</v>
      </c>
      <c r="L613" s="13">
        <v>1.2889200000000001</v>
      </c>
      <c r="M613" s="13">
        <v>0</v>
      </c>
      <c r="N613" s="13">
        <v>1.1000000000000001</v>
      </c>
      <c r="O613" s="13">
        <v>0</v>
      </c>
      <c r="P613" s="13">
        <v>0</v>
      </c>
      <c r="Q613" s="14">
        <v>5.6059200000000002</v>
      </c>
      <c r="R613" s="13">
        <v>5.6059200000000002</v>
      </c>
      <c r="S613" s="15" t="s">
        <v>39</v>
      </c>
    </row>
    <row r="614" spans="1:19" hidden="1" x14ac:dyDescent="0.2">
      <c r="A614" s="16" t="s">
        <v>632</v>
      </c>
      <c r="B614" s="3">
        <v>0</v>
      </c>
      <c r="C614" s="4">
        <v>0</v>
      </c>
      <c r="D614" s="5">
        <v>0</v>
      </c>
      <c r="E614" s="5">
        <v>0</v>
      </c>
      <c r="F614" s="5">
        <v>0.20699999999999999</v>
      </c>
      <c r="G614" s="5">
        <v>0</v>
      </c>
      <c r="H614" s="5">
        <v>2.81</v>
      </c>
      <c r="I614" s="5">
        <v>0</v>
      </c>
      <c r="J614" s="5">
        <v>0</v>
      </c>
      <c r="K614" s="5">
        <v>0.2</v>
      </c>
      <c r="L614" s="5">
        <v>1.2889200000000001</v>
      </c>
      <c r="M614" s="5">
        <v>0</v>
      </c>
      <c r="N614" s="5">
        <v>1.1000000000000001</v>
      </c>
      <c r="O614" s="5">
        <v>0</v>
      </c>
      <c r="P614" s="5">
        <v>0</v>
      </c>
      <c r="Q614" s="6">
        <v>5.6059200000000002</v>
      </c>
      <c r="R614" s="5">
        <v>5.6059200000000002</v>
      </c>
      <c r="S614" s="17" t="s">
        <v>39</v>
      </c>
    </row>
    <row r="615" spans="1:19" hidden="1" x14ac:dyDescent="0.2">
      <c r="A615" s="9" t="s">
        <v>633</v>
      </c>
      <c r="B615" s="3">
        <v>3117.0000000002901</v>
      </c>
      <c r="C615" s="4">
        <v>259.75000000002501</v>
      </c>
      <c r="D615" s="5">
        <v>105.63345</v>
      </c>
      <c r="E615" s="5">
        <v>241.65335999999999</v>
      </c>
      <c r="F615" s="5">
        <v>112.44674000000001</v>
      </c>
      <c r="G615" s="5">
        <v>401.40490999999997</v>
      </c>
      <c r="H615" s="5">
        <v>107.50578</v>
      </c>
      <c r="I615" s="5">
        <v>568.63634999999999</v>
      </c>
      <c r="J615" s="5">
        <v>321.66676000000001</v>
      </c>
      <c r="K615" s="5">
        <v>550.14158999999995</v>
      </c>
      <c r="L615" s="5">
        <v>273.93356999999997</v>
      </c>
      <c r="M615" s="5">
        <v>514.28342999999995</v>
      </c>
      <c r="N615" s="5">
        <v>451.60194000000001</v>
      </c>
      <c r="O615" s="5">
        <v>697.14676999999995</v>
      </c>
      <c r="P615" s="5">
        <v>3117.0000000002901</v>
      </c>
      <c r="Q615" s="6">
        <v>4346.05465</v>
      </c>
      <c r="R615" s="5">
        <v>1229.0546499997099</v>
      </c>
      <c r="S615" s="7">
        <v>1.394306913698</v>
      </c>
    </row>
    <row r="616" spans="1:19" hidden="1" x14ac:dyDescent="0.2">
      <c r="A616" s="10" t="s">
        <v>634</v>
      </c>
      <c r="B616" s="11">
        <v>2000</v>
      </c>
      <c r="C616" s="12">
        <v>166.666666666667</v>
      </c>
      <c r="D616" s="13">
        <v>3.7027700000000001</v>
      </c>
      <c r="E616" s="13">
        <v>146.65950000000001</v>
      </c>
      <c r="F616" s="13">
        <v>3.2637800000000001</v>
      </c>
      <c r="G616" s="13">
        <v>299.43583999999998</v>
      </c>
      <c r="H616" s="13">
        <v>13.045999999999999</v>
      </c>
      <c r="I616" s="13">
        <v>466.78199999999998</v>
      </c>
      <c r="J616" s="13">
        <v>234.86095</v>
      </c>
      <c r="K616" s="13">
        <v>466.08051999999998</v>
      </c>
      <c r="L616" s="13">
        <v>172.64935</v>
      </c>
      <c r="M616" s="13">
        <v>410.47573999999997</v>
      </c>
      <c r="N616" s="13">
        <v>352.12734</v>
      </c>
      <c r="O616" s="13">
        <v>605.90214000000003</v>
      </c>
      <c r="P616" s="13">
        <v>2000</v>
      </c>
      <c r="Q616" s="14">
        <v>3174.9859299999998</v>
      </c>
      <c r="R616" s="13">
        <v>1174.9859300000001</v>
      </c>
      <c r="S616" s="18">
        <v>1.587492965</v>
      </c>
    </row>
    <row r="617" spans="1:19" hidden="1" x14ac:dyDescent="0.2">
      <c r="A617" s="16" t="s">
        <v>635</v>
      </c>
      <c r="B617" s="3">
        <v>2000</v>
      </c>
      <c r="C617" s="4">
        <v>166.666666666667</v>
      </c>
      <c r="D617" s="5">
        <v>3.7027700000000001</v>
      </c>
      <c r="E617" s="5">
        <v>146.65950000000001</v>
      </c>
      <c r="F617" s="5">
        <v>3.2637800000000001</v>
      </c>
      <c r="G617" s="5">
        <v>299.43583999999998</v>
      </c>
      <c r="H617" s="5">
        <v>13.045999999999999</v>
      </c>
      <c r="I617" s="5">
        <v>466.78199999999998</v>
      </c>
      <c r="J617" s="5">
        <v>234.86095</v>
      </c>
      <c r="K617" s="5">
        <v>466.08051999999998</v>
      </c>
      <c r="L617" s="5">
        <v>172.64935</v>
      </c>
      <c r="M617" s="5">
        <v>410.47573999999997</v>
      </c>
      <c r="N617" s="5">
        <v>352.12734</v>
      </c>
      <c r="O617" s="5">
        <v>605.90214000000003</v>
      </c>
      <c r="P617" s="5">
        <v>2000</v>
      </c>
      <c r="Q617" s="6">
        <v>3174.9859299999998</v>
      </c>
      <c r="R617" s="5">
        <v>1174.9859300000001</v>
      </c>
      <c r="S617" s="7">
        <v>1.587492965</v>
      </c>
    </row>
    <row r="618" spans="1:19" hidden="1" x14ac:dyDescent="0.2">
      <c r="A618" s="10" t="s">
        <v>636</v>
      </c>
      <c r="B618" s="11">
        <v>1117.0000000002899</v>
      </c>
      <c r="C618" s="12">
        <v>93.083333333357004</v>
      </c>
      <c r="D618" s="13">
        <v>101.93068</v>
      </c>
      <c r="E618" s="13">
        <v>94.993859999999998</v>
      </c>
      <c r="F618" s="13">
        <v>109.18295999999999</v>
      </c>
      <c r="G618" s="13">
        <v>101.96907</v>
      </c>
      <c r="H618" s="13">
        <v>94.459779999999995</v>
      </c>
      <c r="I618" s="13">
        <v>101.85435</v>
      </c>
      <c r="J618" s="13">
        <v>86.805809999999994</v>
      </c>
      <c r="K618" s="13">
        <v>84.061070000000001</v>
      </c>
      <c r="L618" s="13">
        <v>101.28422</v>
      </c>
      <c r="M618" s="13">
        <v>103.80768999999999</v>
      </c>
      <c r="N618" s="13">
        <v>99.474599999999995</v>
      </c>
      <c r="O618" s="13">
        <v>91.244630000000001</v>
      </c>
      <c r="P618" s="13">
        <v>1117.0000000002899</v>
      </c>
      <c r="Q618" s="14">
        <v>1171.06872</v>
      </c>
      <c r="R618" s="13">
        <v>54.068719999705003</v>
      </c>
      <c r="S618" s="18">
        <v>1.04840529991</v>
      </c>
    </row>
    <row r="619" spans="1:19" hidden="1" x14ac:dyDescent="0.2">
      <c r="A619" s="16" t="s">
        <v>637</v>
      </c>
      <c r="B619" s="3">
        <v>1117.0000000002899</v>
      </c>
      <c r="C619" s="4">
        <v>93.083333333357004</v>
      </c>
      <c r="D619" s="5">
        <v>101.93068</v>
      </c>
      <c r="E619" s="5">
        <v>94.993859999999998</v>
      </c>
      <c r="F619" s="5">
        <v>109.18295999999999</v>
      </c>
      <c r="G619" s="5">
        <v>101.96907</v>
      </c>
      <c r="H619" s="5">
        <v>94.459779999999995</v>
      </c>
      <c r="I619" s="5">
        <v>101.85435</v>
      </c>
      <c r="J619" s="5">
        <v>86.805809999999994</v>
      </c>
      <c r="K619" s="5">
        <v>84.061070000000001</v>
      </c>
      <c r="L619" s="5">
        <v>101.28422</v>
      </c>
      <c r="M619" s="5">
        <v>103.80768999999999</v>
      </c>
      <c r="N619" s="5">
        <v>99.474599999999995</v>
      </c>
      <c r="O619" s="5">
        <v>91.244630000000001</v>
      </c>
      <c r="P619" s="5">
        <v>1117.0000000002899</v>
      </c>
      <c r="Q619" s="6">
        <v>1171.06872</v>
      </c>
      <c r="R619" s="5">
        <v>54.068719999705003</v>
      </c>
      <c r="S619" s="7">
        <v>1.04840529991</v>
      </c>
    </row>
    <row r="620" spans="1:19" hidden="1" x14ac:dyDescent="0.2">
      <c r="A620" s="19" t="s">
        <v>638</v>
      </c>
      <c r="B620" s="11">
        <v>113380.024391039</v>
      </c>
      <c r="C620" s="12">
        <v>9448.3353659199402</v>
      </c>
      <c r="D620" s="13">
        <v>4676.08079</v>
      </c>
      <c r="E620" s="13">
        <v>12981.6386</v>
      </c>
      <c r="F620" s="13">
        <v>12203.002990000001</v>
      </c>
      <c r="G620" s="13">
        <v>6515.4269599999998</v>
      </c>
      <c r="H620" s="13">
        <v>7905.3718600000002</v>
      </c>
      <c r="I620" s="13">
        <v>14705.23315</v>
      </c>
      <c r="J620" s="13">
        <v>6158.3512700000001</v>
      </c>
      <c r="K620" s="13">
        <v>7550.54774</v>
      </c>
      <c r="L620" s="13">
        <v>11556.08576</v>
      </c>
      <c r="M620" s="13">
        <v>12705.307150000001</v>
      </c>
      <c r="N620" s="13">
        <v>7012.4014699999998</v>
      </c>
      <c r="O620" s="13">
        <v>15219.461660000001</v>
      </c>
      <c r="P620" s="13">
        <v>113380.024391039</v>
      </c>
      <c r="Q620" s="14">
        <v>119188.9094</v>
      </c>
      <c r="R620" s="13">
        <v>5808.8850089607404</v>
      </c>
      <c r="S620" s="18">
        <v>1.0512337604449999</v>
      </c>
    </row>
    <row r="621" spans="1:19" hidden="1" x14ac:dyDescent="0.2">
      <c r="A621" s="10" t="s">
        <v>639</v>
      </c>
      <c r="B621" s="11">
        <v>0</v>
      </c>
      <c r="C621" s="12">
        <v>0</v>
      </c>
      <c r="D621" s="13">
        <v>0</v>
      </c>
      <c r="E621" s="13">
        <v>0</v>
      </c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3">
        <v>2755.2060000000001</v>
      </c>
      <c r="L621" s="13">
        <v>0</v>
      </c>
      <c r="M621" s="13">
        <v>0</v>
      </c>
      <c r="N621" s="13">
        <v>0</v>
      </c>
      <c r="O621" s="13">
        <v>0</v>
      </c>
      <c r="P621" s="13">
        <v>0</v>
      </c>
      <c r="Q621" s="14">
        <v>2755.2060000000001</v>
      </c>
      <c r="R621" s="13">
        <v>2755.2060000000001</v>
      </c>
      <c r="S621" s="15" t="s">
        <v>39</v>
      </c>
    </row>
    <row r="622" spans="1:19" hidden="1" x14ac:dyDescent="0.2">
      <c r="A622" s="16" t="s">
        <v>640</v>
      </c>
      <c r="B622" s="3">
        <v>0</v>
      </c>
      <c r="C622" s="4">
        <v>0</v>
      </c>
      <c r="D622" s="5">
        <v>0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2755.2060000000001</v>
      </c>
      <c r="L622" s="5">
        <v>0</v>
      </c>
      <c r="M622" s="5">
        <v>0</v>
      </c>
      <c r="N622" s="5">
        <v>0</v>
      </c>
      <c r="O622" s="5">
        <v>0</v>
      </c>
      <c r="P622" s="5">
        <v>0</v>
      </c>
      <c r="Q622" s="6">
        <v>2755.2060000000001</v>
      </c>
      <c r="R622" s="5">
        <v>2755.2060000000001</v>
      </c>
      <c r="S622" s="17" t="s">
        <v>39</v>
      </c>
    </row>
    <row r="623" spans="1:19" hidden="1" x14ac:dyDescent="0.2">
      <c r="A623" s="10" t="s">
        <v>641</v>
      </c>
      <c r="B623" s="11">
        <v>0</v>
      </c>
      <c r="C623" s="12">
        <v>0</v>
      </c>
      <c r="D623" s="13">
        <v>0</v>
      </c>
      <c r="E623" s="13">
        <v>0</v>
      </c>
      <c r="F623" s="13">
        <v>0.95199999999999996</v>
      </c>
      <c r="G623" s="13">
        <v>20</v>
      </c>
      <c r="H623" s="13">
        <v>5</v>
      </c>
      <c r="I623" s="13">
        <v>6</v>
      </c>
      <c r="J623" s="13">
        <v>5.9960000000000004</v>
      </c>
      <c r="K623" s="13">
        <v>0</v>
      </c>
      <c r="L623" s="13">
        <v>74.933000000000007</v>
      </c>
      <c r="M623" s="13">
        <v>18.783000000000001</v>
      </c>
      <c r="N623" s="13">
        <v>0</v>
      </c>
      <c r="O623" s="13">
        <v>5.4269999999999996</v>
      </c>
      <c r="P623" s="13">
        <v>0</v>
      </c>
      <c r="Q623" s="14">
        <v>137.09100000000001</v>
      </c>
      <c r="R623" s="13">
        <v>137.09100000000001</v>
      </c>
      <c r="S623" s="15" t="s">
        <v>25</v>
      </c>
    </row>
    <row r="624" spans="1:19" hidden="1" x14ac:dyDescent="0.2">
      <c r="A624" s="16" t="s">
        <v>642</v>
      </c>
      <c r="B624" s="3">
        <v>0</v>
      </c>
      <c r="C624" s="4">
        <v>0</v>
      </c>
      <c r="D624" s="5">
        <v>0</v>
      </c>
      <c r="E624" s="5">
        <v>0</v>
      </c>
      <c r="F624" s="5">
        <v>0.95199999999999996</v>
      </c>
      <c r="G624" s="5">
        <v>20</v>
      </c>
      <c r="H624" s="5">
        <v>5</v>
      </c>
      <c r="I624" s="5">
        <v>6</v>
      </c>
      <c r="J624" s="5">
        <v>5.9960000000000004</v>
      </c>
      <c r="K624" s="5">
        <v>0</v>
      </c>
      <c r="L624" s="5">
        <v>74.933000000000007</v>
      </c>
      <c r="M624" s="5">
        <v>18.783000000000001</v>
      </c>
      <c r="N624" s="5">
        <v>0</v>
      </c>
      <c r="O624" s="5">
        <v>5.4269999999999996</v>
      </c>
      <c r="P624" s="5">
        <v>0</v>
      </c>
      <c r="Q624" s="6">
        <v>137.09100000000001</v>
      </c>
      <c r="R624" s="5">
        <v>137.09100000000001</v>
      </c>
      <c r="S624" s="17" t="s">
        <v>25</v>
      </c>
    </row>
    <row r="625" spans="1:19" hidden="1" x14ac:dyDescent="0.2">
      <c r="A625" s="10" t="s">
        <v>643</v>
      </c>
      <c r="B625" s="11">
        <v>1085.0000000002899</v>
      </c>
      <c r="C625" s="12">
        <v>90.416666666690006</v>
      </c>
      <c r="D625" s="13">
        <v>81.380920000000003</v>
      </c>
      <c r="E625" s="13">
        <v>165.60645</v>
      </c>
      <c r="F625" s="13">
        <v>153.04166000000001</v>
      </c>
      <c r="G625" s="13">
        <v>374.67946000000001</v>
      </c>
      <c r="H625" s="13">
        <v>374.88447000000002</v>
      </c>
      <c r="I625" s="13">
        <v>68.591309999999993</v>
      </c>
      <c r="J625" s="13">
        <v>313.23617999999999</v>
      </c>
      <c r="K625" s="13">
        <v>111.25024000000001</v>
      </c>
      <c r="L625" s="13">
        <v>129.92961</v>
      </c>
      <c r="M625" s="13">
        <v>438.95289000000002</v>
      </c>
      <c r="N625" s="13">
        <v>199.13265000000001</v>
      </c>
      <c r="O625" s="13">
        <v>2707.7387800000001</v>
      </c>
      <c r="P625" s="13">
        <v>1085.0000000002899</v>
      </c>
      <c r="Q625" s="14">
        <v>5118.4246199999998</v>
      </c>
      <c r="R625" s="13">
        <v>4033.4246199997101</v>
      </c>
      <c r="S625" s="18">
        <v>4.7174420460809996</v>
      </c>
    </row>
    <row r="626" spans="1:19" hidden="1" x14ac:dyDescent="0.2">
      <c r="A626" s="16" t="s">
        <v>644</v>
      </c>
      <c r="B626" s="3">
        <v>0</v>
      </c>
      <c r="C626" s="4">
        <v>0</v>
      </c>
      <c r="D626" s="5">
        <v>2.8240000000000001E-2</v>
      </c>
      <c r="E626" s="5">
        <v>2.393E-2</v>
      </c>
      <c r="F626" s="5">
        <v>1.626E-2</v>
      </c>
      <c r="G626" s="5">
        <v>7.1300000000000002E-2</v>
      </c>
      <c r="H626" s="5">
        <v>4.5319999999999999E-2</v>
      </c>
      <c r="I626" s="5">
        <v>0.20171</v>
      </c>
      <c r="J626" s="5">
        <v>4.9029999999999997E-2</v>
      </c>
      <c r="K626" s="5">
        <v>0.19458</v>
      </c>
      <c r="L626" s="5">
        <v>0.11146</v>
      </c>
      <c r="M626" s="5">
        <v>4.9189999999999998E-2</v>
      </c>
      <c r="N626" s="5">
        <v>5.2850000000000001E-2</v>
      </c>
      <c r="O626" s="5">
        <v>1.9230000000000001E-2</v>
      </c>
      <c r="P626" s="5">
        <v>0</v>
      </c>
      <c r="Q626" s="6">
        <v>0.86309999999999998</v>
      </c>
      <c r="R626" s="5">
        <v>0.86309999999999998</v>
      </c>
      <c r="S626" s="17" t="s">
        <v>25</v>
      </c>
    </row>
    <row r="627" spans="1:19" hidden="1" x14ac:dyDescent="0.2">
      <c r="A627" s="16" t="s">
        <v>645</v>
      </c>
      <c r="B627" s="3">
        <v>0</v>
      </c>
      <c r="C627" s="4">
        <v>0</v>
      </c>
      <c r="D627" s="5">
        <v>0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2617.8240000000001</v>
      </c>
      <c r="P627" s="5">
        <v>0</v>
      </c>
      <c r="Q627" s="6">
        <v>2617.8240000000001</v>
      </c>
      <c r="R627" s="5">
        <v>2617.8240000000001</v>
      </c>
      <c r="S627" s="17" t="s">
        <v>25</v>
      </c>
    </row>
    <row r="628" spans="1:19" hidden="1" x14ac:dyDescent="0.2">
      <c r="A628" s="16" t="s">
        <v>646</v>
      </c>
      <c r="B628" s="3">
        <v>0</v>
      </c>
      <c r="C628" s="4">
        <v>0</v>
      </c>
      <c r="D628" s="5">
        <v>6.6358800000000002</v>
      </c>
      <c r="E628" s="5">
        <v>1.1614199999999999</v>
      </c>
      <c r="F628" s="5">
        <v>20.0778</v>
      </c>
      <c r="G628" s="5">
        <v>253.19740999999999</v>
      </c>
      <c r="H628" s="5">
        <v>109.31</v>
      </c>
      <c r="I628" s="5">
        <v>7.4</v>
      </c>
      <c r="J628" s="5">
        <v>1.8</v>
      </c>
      <c r="K628" s="5">
        <v>2.9953599999999998</v>
      </c>
      <c r="L628" s="5">
        <v>17.056999999999999</v>
      </c>
      <c r="M628" s="5">
        <v>138.58000000000001</v>
      </c>
      <c r="N628" s="5">
        <v>43.862900000000003</v>
      </c>
      <c r="O628" s="5">
        <v>37.427</v>
      </c>
      <c r="P628" s="5">
        <v>0</v>
      </c>
      <c r="Q628" s="6">
        <v>639.50477000000001</v>
      </c>
      <c r="R628" s="5">
        <v>639.50477000000001</v>
      </c>
      <c r="S628" s="17" t="s">
        <v>25</v>
      </c>
    </row>
    <row r="629" spans="1:19" hidden="1" x14ac:dyDescent="0.2">
      <c r="A629" s="16" t="s">
        <v>647</v>
      </c>
      <c r="B629" s="3">
        <v>250.000000000066</v>
      </c>
      <c r="C629" s="4">
        <v>20.833333333338</v>
      </c>
      <c r="D629" s="5">
        <v>0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  <c r="J629" s="5">
        <v>145.07980000000001</v>
      </c>
      <c r="K629" s="5">
        <v>0</v>
      </c>
      <c r="L629" s="5">
        <v>0</v>
      </c>
      <c r="M629" s="5">
        <v>150</v>
      </c>
      <c r="N629" s="5">
        <v>0</v>
      </c>
      <c r="O629" s="5">
        <v>-239.1</v>
      </c>
      <c r="P629" s="5">
        <v>250.000000000066</v>
      </c>
      <c r="Q629" s="6">
        <v>55.979799999999003</v>
      </c>
      <c r="R629" s="5">
        <v>-194.02020000006601</v>
      </c>
      <c r="S629" s="7">
        <v>0.22391919999900001</v>
      </c>
    </row>
    <row r="630" spans="1:19" hidden="1" x14ac:dyDescent="0.2">
      <c r="A630" s="16" t="s">
        <v>648</v>
      </c>
      <c r="B630" s="3">
        <v>0</v>
      </c>
      <c r="C630" s="4">
        <v>0</v>
      </c>
      <c r="D630" s="5">
        <v>0</v>
      </c>
      <c r="E630" s="5">
        <v>68.106999999999999</v>
      </c>
      <c r="F630" s="5">
        <v>5</v>
      </c>
      <c r="G630" s="5">
        <v>6.8</v>
      </c>
      <c r="H630" s="5">
        <v>56.771999999999998</v>
      </c>
      <c r="I630" s="5">
        <v>-2.133</v>
      </c>
      <c r="J630" s="5">
        <v>10.840999999999999</v>
      </c>
      <c r="K630" s="5">
        <v>2.0830000000000002</v>
      </c>
      <c r="L630" s="5">
        <v>0</v>
      </c>
      <c r="M630" s="5">
        <v>0</v>
      </c>
      <c r="N630" s="5">
        <v>6.5549999999999997</v>
      </c>
      <c r="O630" s="5">
        <v>193.4</v>
      </c>
      <c r="P630" s="5">
        <v>0</v>
      </c>
      <c r="Q630" s="6">
        <v>347.42500000000001</v>
      </c>
      <c r="R630" s="5">
        <v>347.42500000000001</v>
      </c>
      <c r="S630" s="17" t="s">
        <v>25</v>
      </c>
    </row>
    <row r="631" spans="1:19" hidden="1" x14ac:dyDescent="0.2">
      <c r="A631" s="16" t="s">
        <v>649</v>
      </c>
      <c r="B631" s="3">
        <v>0</v>
      </c>
      <c r="C631" s="4">
        <v>0</v>
      </c>
      <c r="D631" s="5">
        <v>0</v>
      </c>
      <c r="E631" s="5">
        <v>0</v>
      </c>
      <c r="F631" s="5">
        <v>0</v>
      </c>
      <c r="G631" s="5">
        <v>0</v>
      </c>
      <c r="H631" s="5">
        <v>0.64429999999999998</v>
      </c>
      <c r="I631" s="5">
        <v>0.3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6">
        <v>0.94430000000000003</v>
      </c>
      <c r="R631" s="5">
        <v>0.94430000000000003</v>
      </c>
      <c r="S631" s="17" t="s">
        <v>25</v>
      </c>
    </row>
    <row r="632" spans="1:19" hidden="1" x14ac:dyDescent="0.2">
      <c r="A632" s="16" t="s">
        <v>650</v>
      </c>
      <c r="B632" s="3">
        <v>0</v>
      </c>
      <c r="C632" s="4">
        <v>0</v>
      </c>
      <c r="D632" s="5">
        <v>39.822000000000003</v>
      </c>
      <c r="E632" s="5">
        <v>36.396999999999998</v>
      </c>
      <c r="F632" s="5">
        <v>0</v>
      </c>
      <c r="G632" s="5">
        <v>0</v>
      </c>
      <c r="H632" s="5">
        <v>123.33499999999999</v>
      </c>
      <c r="I632" s="5">
        <v>41.856999999999999</v>
      </c>
      <c r="J632" s="5">
        <v>141.59100000000001</v>
      </c>
      <c r="K632" s="5">
        <v>29.774999999999999</v>
      </c>
      <c r="L632" s="5">
        <v>27.013999999999999</v>
      </c>
      <c r="M632" s="5">
        <v>52.052</v>
      </c>
      <c r="N632" s="5">
        <v>0</v>
      </c>
      <c r="O632" s="5">
        <v>0</v>
      </c>
      <c r="P632" s="5">
        <v>0</v>
      </c>
      <c r="Q632" s="6">
        <v>491.84300000000002</v>
      </c>
      <c r="R632" s="5">
        <v>491.84300000000002</v>
      </c>
      <c r="S632" s="17" t="s">
        <v>25</v>
      </c>
    </row>
    <row r="633" spans="1:19" hidden="1" x14ac:dyDescent="0.2">
      <c r="A633" s="16" t="s">
        <v>651</v>
      </c>
      <c r="B633" s="3">
        <v>835.00000000021998</v>
      </c>
      <c r="C633" s="4">
        <v>69.583333333351007</v>
      </c>
      <c r="D633" s="5">
        <v>34.894799999999996</v>
      </c>
      <c r="E633" s="5">
        <v>59.917099999999998</v>
      </c>
      <c r="F633" s="5">
        <v>127.94759999999999</v>
      </c>
      <c r="G633" s="5">
        <v>114.61075</v>
      </c>
      <c r="H633" s="5">
        <v>84.777850000000001</v>
      </c>
      <c r="I633" s="5">
        <v>20.965599999999998</v>
      </c>
      <c r="J633" s="5">
        <v>13.875349999999999</v>
      </c>
      <c r="K633" s="5">
        <v>13.5343</v>
      </c>
      <c r="L633" s="5">
        <v>85.747150000000005</v>
      </c>
      <c r="M633" s="5">
        <v>160.93969999999999</v>
      </c>
      <c r="N633" s="5">
        <v>148.6619</v>
      </c>
      <c r="O633" s="5">
        <v>98.168549999999996</v>
      </c>
      <c r="P633" s="5">
        <v>835.00000000021998</v>
      </c>
      <c r="Q633" s="6">
        <v>964.04065000000003</v>
      </c>
      <c r="R633" s="5">
        <v>129.04064999977999</v>
      </c>
      <c r="S633" s="7">
        <v>1.154539700598</v>
      </c>
    </row>
    <row r="634" spans="1:19" hidden="1" x14ac:dyDescent="0.2">
      <c r="A634" s="10" t="s">
        <v>652</v>
      </c>
      <c r="B634" s="11">
        <v>106735.02439103799</v>
      </c>
      <c r="C634" s="12">
        <v>8894.5853659197892</v>
      </c>
      <c r="D634" s="13">
        <v>4004.1787800000002</v>
      </c>
      <c r="E634" s="13">
        <v>12245.86198</v>
      </c>
      <c r="F634" s="13">
        <v>11577.77152</v>
      </c>
      <c r="G634" s="13">
        <v>5730.09602</v>
      </c>
      <c r="H634" s="13">
        <v>7177.1888900000004</v>
      </c>
      <c r="I634" s="13">
        <v>14417.30948</v>
      </c>
      <c r="J634" s="13">
        <v>5495.8782700000002</v>
      </c>
      <c r="K634" s="13">
        <v>4247.4764599999999</v>
      </c>
      <c r="L634" s="13">
        <v>10978.486360000001</v>
      </c>
      <c r="M634" s="13">
        <v>11717.24159</v>
      </c>
      <c r="N634" s="13">
        <v>6366.8395200000105</v>
      </c>
      <c r="O634" s="13">
        <v>11233.498799999999</v>
      </c>
      <c r="P634" s="13">
        <v>106735.02439103799</v>
      </c>
      <c r="Q634" s="14">
        <v>105191.82767</v>
      </c>
      <c r="R634" s="13">
        <v>-1543.1967210374901</v>
      </c>
      <c r="S634" s="18">
        <v>0.98554179633299999</v>
      </c>
    </row>
    <row r="635" spans="1:19" hidden="1" x14ac:dyDescent="0.2">
      <c r="A635" s="16" t="s">
        <v>653</v>
      </c>
      <c r="B635" s="3">
        <v>200.00000000005301</v>
      </c>
      <c r="C635" s="4">
        <v>16.666666666670999</v>
      </c>
      <c r="D635" s="5">
        <v>0</v>
      </c>
      <c r="E635" s="5">
        <v>191</v>
      </c>
      <c r="F635" s="5">
        <v>47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5">
        <v>200.00000000005301</v>
      </c>
      <c r="Q635" s="6">
        <v>238</v>
      </c>
      <c r="R635" s="5">
        <v>37.999999999947001</v>
      </c>
      <c r="S635" s="7">
        <v>1.1899999999990001</v>
      </c>
    </row>
    <row r="636" spans="1:19" hidden="1" x14ac:dyDescent="0.2">
      <c r="A636" s="16" t="s">
        <v>654</v>
      </c>
      <c r="B636" s="3">
        <v>130.00000000003399</v>
      </c>
      <c r="C636" s="4">
        <v>10.833333333336</v>
      </c>
      <c r="D636" s="5">
        <v>43.455730000000003</v>
      </c>
      <c r="E636" s="5">
        <v>11.494899999999999</v>
      </c>
      <c r="F636" s="5">
        <v>16.464580000000002</v>
      </c>
      <c r="G636" s="5">
        <v>7.3550800000000001</v>
      </c>
      <c r="H636" s="5">
        <v>8.2750800000000009</v>
      </c>
      <c r="I636" s="5">
        <v>15.354660000000001</v>
      </c>
      <c r="J636" s="5">
        <v>14.68473</v>
      </c>
      <c r="K636" s="5">
        <v>8.8350799999999996</v>
      </c>
      <c r="L636" s="5">
        <v>8.6250800000000005</v>
      </c>
      <c r="M636" s="5">
        <v>7.7850799999999998</v>
      </c>
      <c r="N636" s="5">
        <v>33.528149999999997</v>
      </c>
      <c r="O636" s="5">
        <v>26.99849</v>
      </c>
      <c r="P636" s="5">
        <v>130.00000000003399</v>
      </c>
      <c r="Q636" s="6">
        <v>202.85664</v>
      </c>
      <c r="R636" s="5">
        <v>72.856639999964997</v>
      </c>
      <c r="S636" s="7">
        <v>1.560435692307</v>
      </c>
    </row>
    <row r="637" spans="1:19" hidden="1" x14ac:dyDescent="0.2">
      <c r="A637" s="16" t="s">
        <v>655</v>
      </c>
      <c r="B637" s="3">
        <v>3800</v>
      </c>
      <c r="C637" s="4">
        <v>316.66666666666703</v>
      </c>
      <c r="D637" s="5">
        <v>0</v>
      </c>
      <c r="E637" s="5">
        <v>180</v>
      </c>
      <c r="F637" s="5">
        <v>532</v>
      </c>
      <c r="G637" s="5">
        <v>360.25</v>
      </c>
      <c r="H637" s="5">
        <v>24</v>
      </c>
      <c r="I637" s="5">
        <v>118.45646000000001</v>
      </c>
      <c r="J637" s="5">
        <v>0</v>
      </c>
      <c r="K637" s="5">
        <v>0</v>
      </c>
      <c r="L637" s="5">
        <v>166.13200000000001</v>
      </c>
      <c r="M637" s="5">
        <v>1740.9502</v>
      </c>
      <c r="N637" s="5">
        <v>160.51468</v>
      </c>
      <c r="O637" s="5">
        <v>1918</v>
      </c>
      <c r="P637" s="5">
        <v>3800</v>
      </c>
      <c r="Q637" s="6">
        <v>5200.3033400000004</v>
      </c>
      <c r="R637" s="5">
        <v>1400.3033399999999</v>
      </c>
      <c r="S637" s="7">
        <v>1.3685008789469999</v>
      </c>
    </row>
    <row r="638" spans="1:19" hidden="1" x14ac:dyDescent="0.2">
      <c r="A638" s="16" t="s">
        <v>656</v>
      </c>
      <c r="B638" s="3">
        <v>11162.000000002899</v>
      </c>
      <c r="C638" s="4">
        <v>930.16666666691106</v>
      </c>
      <c r="D638" s="5">
        <v>990.50108</v>
      </c>
      <c r="E638" s="5">
        <v>878.31723999999997</v>
      </c>
      <c r="F638" s="5">
        <v>1063.07323</v>
      </c>
      <c r="G638" s="5">
        <v>994.33276999999998</v>
      </c>
      <c r="H638" s="5">
        <v>921.43636000000004</v>
      </c>
      <c r="I638" s="5">
        <v>992.59091000000001</v>
      </c>
      <c r="J638" s="5">
        <v>867.19091000000003</v>
      </c>
      <c r="K638" s="5">
        <v>830.7</v>
      </c>
      <c r="L638" s="5">
        <v>987.65454999999997</v>
      </c>
      <c r="M638" s="5">
        <v>1013.26363</v>
      </c>
      <c r="N638" s="5">
        <v>971.45455000000095</v>
      </c>
      <c r="O638" s="5">
        <v>895.39089999999999</v>
      </c>
      <c r="P638" s="5">
        <v>11162.000000002899</v>
      </c>
      <c r="Q638" s="6">
        <v>11405.906129999999</v>
      </c>
      <c r="R638" s="5">
        <v>243.90612999706701</v>
      </c>
      <c r="S638" s="7">
        <v>1.0218514719580001</v>
      </c>
    </row>
    <row r="639" spans="1:19" hidden="1" x14ac:dyDescent="0.2">
      <c r="A639" s="16" t="s">
        <v>657</v>
      </c>
      <c r="B639" s="3">
        <v>1395.0000000003699</v>
      </c>
      <c r="C639" s="4">
        <v>116.25000000003099</v>
      </c>
      <c r="D639" s="5">
        <v>65.671779999999998</v>
      </c>
      <c r="E639" s="5">
        <v>109.41204999999999</v>
      </c>
      <c r="F639" s="5">
        <v>220.44675000000001</v>
      </c>
      <c r="G639" s="5">
        <v>195.25906000000001</v>
      </c>
      <c r="H639" s="5">
        <v>147.12</v>
      </c>
      <c r="I639" s="5">
        <v>41.22</v>
      </c>
      <c r="J639" s="5">
        <v>27.93</v>
      </c>
      <c r="K639" s="5">
        <v>28.11</v>
      </c>
      <c r="L639" s="5">
        <v>151.68</v>
      </c>
      <c r="M639" s="5">
        <v>278.16000000000003</v>
      </c>
      <c r="N639" s="5">
        <v>258.51</v>
      </c>
      <c r="O639" s="5">
        <v>170.25</v>
      </c>
      <c r="P639" s="5">
        <v>1395.0000000003699</v>
      </c>
      <c r="Q639" s="6">
        <v>1693.76964</v>
      </c>
      <c r="R639" s="5">
        <v>298.769639999633</v>
      </c>
      <c r="S639" s="7">
        <v>1.214171784945</v>
      </c>
    </row>
    <row r="640" spans="1:19" hidden="1" x14ac:dyDescent="0.2">
      <c r="A640" s="16" t="s">
        <v>658</v>
      </c>
      <c r="B640" s="3">
        <v>330.00000000008703</v>
      </c>
      <c r="C640" s="4">
        <v>27.500000000006999</v>
      </c>
      <c r="D640" s="5">
        <v>37.526000000000003</v>
      </c>
      <c r="E640" s="5">
        <v>36.585000000000001</v>
      </c>
      <c r="F640" s="5">
        <v>35.820999999999998</v>
      </c>
      <c r="G640" s="5">
        <v>25.495999999999999</v>
      </c>
      <c r="H640" s="5">
        <v>29.036000000000001</v>
      </c>
      <c r="I640" s="5">
        <v>25.167999999999999</v>
      </c>
      <c r="J640" s="5">
        <v>15.369</v>
      </c>
      <c r="K640" s="5">
        <v>30.082000000000001</v>
      </c>
      <c r="L640" s="5">
        <v>30.184999999999999</v>
      </c>
      <c r="M640" s="5">
        <v>26.135999999999999</v>
      </c>
      <c r="N640" s="5">
        <v>17.440999999999999</v>
      </c>
      <c r="O640" s="5">
        <v>9.4380000000000006</v>
      </c>
      <c r="P640" s="5">
        <v>330.00000000008703</v>
      </c>
      <c r="Q640" s="6">
        <v>318.28300000000002</v>
      </c>
      <c r="R640" s="5">
        <v>-11.717000000085999</v>
      </c>
      <c r="S640" s="7">
        <v>0.96449393939299999</v>
      </c>
    </row>
    <row r="641" spans="1:19" hidden="1" x14ac:dyDescent="0.2">
      <c r="A641" s="16" t="s">
        <v>659</v>
      </c>
      <c r="B641" s="3">
        <v>3000.0000000007899</v>
      </c>
      <c r="C641" s="4">
        <v>250.000000000066</v>
      </c>
      <c r="D641" s="5">
        <v>170</v>
      </c>
      <c r="E641" s="5">
        <v>305</v>
      </c>
      <c r="F641" s="5">
        <v>170</v>
      </c>
      <c r="G641" s="5">
        <v>130</v>
      </c>
      <c r="H641" s="5">
        <v>255</v>
      </c>
      <c r="I641" s="5">
        <v>290</v>
      </c>
      <c r="J641" s="5">
        <v>440</v>
      </c>
      <c r="K641" s="5">
        <v>350</v>
      </c>
      <c r="L641" s="5">
        <v>155</v>
      </c>
      <c r="M641" s="5">
        <v>270</v>
      </c>
      <c r="N641" s="5">
        <v>150</v>
      </c>
      <c r="O641" s="5">
        <v>170</v>
      </c>
      <c r="P641" s="5">
        <v>3000.0000000007899</v>
      </c>
      <c r="Q641" s="6">
        <v>2855</v>
      </c>
      <c r="R641" s="5">
        <v>-145.00000000078899</v>
      </c>
      <c r="S641" s="7">
        <v>0.95166666666599997</v>
      </c>
    </row>
    <row r="642" spans="1:19" hidden="1" x14ac:dyDescent="0.2">
      <c r="A642" s="16" t="s">
        <v>660</v>
      </c>
      <c r="B642" s="3">
        <v>50000.000000013097</v>
      </c>
      <c r="C642" s="4">
        <v>4166.6666666677602</v>
      </c>
      <c r="D642" s="5">
        <v>723.66656999999998</v>
      </c>
      <c r="E642" s="5">
        <v>6868.5551599999999</v>
      </c>
      <c r="F642" s="5">
        <v>6888.9640200000003</v>
      </c>
      <c r="G642" s="5">
        <v>1543.02955</v>
      </c>
      <c r="H642" s="5">
        <v>2423.1780399999998</v>
      </c>
      <c r="I642" s="5">
        <v>5774.1176500000001</v>
      </c>
      <c r="J642" s="5">
        <v>2305.48819</v>
      </c>
      <c r="K642" s="5">
        <v>1339.1816699999999</v>
      </c>
      <c r="L642" s="5">
        <v>6145.0137999999997</v>
      </c>
      <c r="M642" s="5">
        <v>5146.6873800000003</v>
      </c>
      <c r="N642" s="5">
        <v>1665.0855100000001</v>
      </c>
      <c r="O642" s="5">
        <v>1630.21237</v>
      </c>
      <c r="P642" s="5">
        <v>50000.000000013097</v>
      </c>
      <c r="Q642" s="6">
        <v>42453.179909999999</v>
      </c>
      <c r="R642" s="5">
        <v>-7546.8200900131396</v>
      </c>
      <c r="S642" s="7">
        <v>0.84906359819900001</v>
      </c>
    </row>
    <row r="643" spans="1:19" hidden="1" x14ac:dyDescent="0.2">
      <c r="A643" s="16" t="s">
        <v>661</v>
      </c>
      <c r="B643" s="3">
        <v>15000.0000000039</v>
      </c>
      <c r="C643" s="4">
        <v>1250.0000000003299</v>
      </c>
      <c r="D643" s="5">
        <v>0.99167999999900003</v>
      </c>
      <c r="E643" s="5">
        <v>1355.5550800000001</v>
      </c>
      <c r="F643" s="5">
        <v>535.56448999999998</v>
      </c>
      <c r="G643" s="5">
        <v>864.07270000000005</v>
      </c>
      <c r="H643" s="5">
        <v>1078.67625</v>
      </c>
      <c r="I643" s="5">
        <v>2505.8721700000001</v>
      </c>
      <c r="J643" s="5">
        <v>154.03870000000001</v>
      </c>
      <c r="K643" s="5">
        <v>673.23906999999997</v>
      </c>
      <c r="L643" s="5">
        <v>853.35302999999999</v>
      </c>
      <c r="M643" s="5">
        <v>867.32021999999995</v>
      </c>
      <c r="N643" s="5">
        <v>1097.3822399999999</v>
      </c>
      <c r="O643" s="5">
        <v>1381.1466700000001</v>
      </c>
      <c r="P643" s="5">
        <v>15000.0000000039</v>
      </c>
      <c r="Q643" s="6">
        <v>11367.212299999999</v>
      </c>
      <c r="R643" s="5">
        <v>-3632.7877000039398</v>
      </c>
      <c r="S643" s="7">
        <v>0.75781415333299995</v>
      </c>
    </row>
    <row r="644" spans="1:19" hidden="1" x14ac:dyDescent="0.2">
      <c r="A644" s="16" t="s">
        <v>662</v>
      </c>
      <c r="B644" s="3">
        <v>3000.0000000007899</v>
      </c>
      <c r="C644" s="4">
        <v>250.000000000066</v>
      </c>
      <c r="D644" s="5">
        <v>419.00826999999998</v>
      </c>
      <c r="E644" s="5">
        <v>1044.19775</v>
      </c>
      <c r="F644" s="5">
        <v>209.73134999999999</v>
      </c>
      <c r="G644" s="5">
        <v>61.965000000000003</v>
      </c>
      <c r="H644" s="5">
        <v>945.74643000000003</v>
      </c>
      <c r="I644" s="5">
        <v>2877.4200500000002</v>
      </c>
      <c r="J644" s="5">
        <v>366.28113999999999</v>
      </c>
      <c r="K644" s="5">
        <v>5.4875999999999996</v>
      </c>
      <c r="L644" s="5">
        <v>876.29462000000001</v>
      </c>
      <c r="M644" s="5">
        <v>748.85060999999996</v>
      </c>
      <c r="N644" s="5">
        <v>278.94456000000002</v>
      </c>
      <c r="O644" s="5">
        <v>88.971410000000006</v>
      </c>
      <c r="P644" s="5">
        <v>3000.0000000007899</v>
      </c>
      <c r="Q644" s="6">
        <v>7922.8987900000002</v>
      </c>
      <c r="R644" s="5">
        <v>4922.8987899992098</v>
      </c>
      <c r="S644" s="7">
        <v>2.6409662633319999</v>
      </c>
    </row>
    <row r="645" spans="1:19" hidden="1" x14ac:dyDescent="0.2">
      <c r="A645" s="16" t="s">
        <v>663</v>
      </c>
      <c r="B645" s="3">
        <v>50</v>
      </c>
      <c r="C645" s="4">
        <v>4.1666666666659999</v>
      </c>
      <c r="D645" s="5">
        <v>3.4644400000000002</v>
      </c>
      <c r="E645" s="5">
        <v>2.7519</v>
      </c>
      <c r="F645" s="5">
        <v>2.3729200000000001</v>
      </c>
      <c r="G645" s="5">
        <v>2.5278700000000001</v>
      </c>
      <c r="H645" s="5">
        <v>3.25745</v>
      </c>
      <c r="I645" s="5">
        <v>3.6565400000000001</v>
      </c>
      <c r="J645" s="5">
        <v>4.6031599999999999</v>
      </c>
      <c r="K645" s="5">
        <v>2.7214399999999999</v>
      </c>
      <c r="L645" s="5">
        <v>3.5857600000000001</v>
      </c>
      <c r="M645" s="5">
        <v>7.29033</v>
      </c>
      <c r="N645" s="5">
        <v>2.3686400000000001</v>
      </c>
      <c r="O645" s="5">
        <v>3.1023000000000001</v>
      </c>
      <c r="P645" s="5">
        <v>50</v>
      </c>
      <c r="Q645" s="6">
        <v>41.702750000000002</v>
      </c>
      <c r="R645" s="5">
        <v>-8.29725</v>
      </c>
      <c r="S645" s="7">
        <v>0.83405499999999999</v>
      </c>
    </row>
    <row r="646" spans="1:19" hidden="1" x14ac:dyDescent="0.2">
      <c r="A646" s="16" t="s">
        <v>664</v>
      </c>
      <c r="B646" s="3">
        <v>400</v>
      </c>
      <c r="C646" s="4">
        <v>33.333333333333002</v>
      </c>
      <c r="D646" s="5">
        <v>10.5</v>
      </c>
      <c r="E646" s="5">
        <v>35.57734</v>
      </c>
      <c r="F646" s="5">
        <v>36.575000000000003</v>
      </c>
      <c r="G646" s="5">
        <v>66.5</v>
      </c>
      <c r="H646" s="5">
        <v>31</v>
      </c>
      <c r="I646" s="5">
        <v>51.31</v>
      </c>
      <c r="J646" s="5">
        <v>101.7</v>
      </c>
      <c r="K646" s="5">
        <v>9.1</v>
      </c>
      <c r="L646" s="5">
        <v>51.22</v>
      </c>
      <c r="M646" s="5">
        <v>113.575</v>
      </c>
      <c r="N646" s="5">
        <v>100.08499999999999</v>
      </c>
      <c r="O646" s="5">
        <v>25.9</v>
      </c>
      <c r="P646" s="5">
        <v>400</v>
      </c>
      <c r="Q646" s="6">
        <v>633.04233999999997</v>
      </c>
      <c r="R646" s="5">
        <v>233.04234</v>
      </c>
      <c r="S646" s="7">
        <v>1.58260585</v>
      </c>
    </row>
    <row r="647" spans="1:19" x14ac:dyDescent="0.2">
      <c r="A647" s="16" t="s">
        <v>665</v>
      </c>
      <c r="B647" s="3">
        <v>0</v>
      </c>
      <c r="C647" s="4">
        <v>0</v>
      </c>
      <c r="D647" s="5">
        <v>0</v>
      </c>
      <c r="E647" s="5">
        <v>0</v>
      </c>
      <c r="F647" s="5">
        <v>571.82333000000006</v>
      </c>
      <c r="G647" s="5">
        <v>584.47136</v>
      </c>
      <c r="H647" s="5">
        <v>544.45712000000003</v>
      </c>
      <c r="I647" s="5">
        <v>570.35650999999996</v>
      </c>
      <c r="J647" s="5">
        <v>404.30378000000002</v>
      </c>
      <c r="K647" s="5">
        <v>352.71170999999998</v>
      </c>
      <c r="L647" s="5">
        <v>538.08554000000004</v>
      </c>
      <c r="M647" s="5">
        <v>551.17165</v>
      </c>
      <c r="N647" s="5">
        <v>592.21889999999996</v>
      </c>
      <c r="O647" s="5">
        <v>503.50491</v>
      </c>
      <c r="P647" s="5">
        <v>0</v>
      </c>
      <c r="Q647" s="6">
        <v>5213.1048099999998</v>
      </c>
      <c r="R647" s="5">
        <v>5213.1048099999998</v>
      </c>
      <c r="S647" s="17" t="s">
        <v>39</v>
      </c>
    </row>
    <row r="648" spans="1:19" x14ac:dyDescent="0.2">
      <c r="A648" s="16" t="s">
        <v>666</v>
      </c>
      <c r="B648" s="3">
        <v>0</v>
      </c>
      <c r="C648" s="4">
        <v>0</v>
      </c>
      <c r="D648" s="5">
        <v>0</v>
      </c>
      <c r="E648" s="5">
        <v>0</v>
      </c>
      <c r="F648" s="5">
        <v>131.57311999999999</v>
      </c>
      <c r="G648" s="5">
        <v>76.369439999999003</v>
      </c>
      <c r="H648" s="5">
        <v>58.352679999999999</v>
      </c>
      <c r="I648" s="5">
        <v>48.9298</v>
      </c>
      <c r="J648" s="5">
        <v>32.89432</v>
      </c>
      <c r="K648" s="5">
        <v>30.580220000000001</v>
      </c>
      <c r="L648" s="5">
        <v>95.540559999999005</v>
      </c>
      <c r="M648" s="5">
        <v>195.70441</v>
      </c>
      <c r="N648" s="5">
        <v>96.250240000000005</v>
      </c>
      <c r="O648" s="5">
        <v>6.6128</v>
      </c>
      <c r="P648" s="5">
        <v>0</v>
      </c>
      <c r="Q648" s="6">
        <v>772.80759</v>
      </c>
      <c r="R648" s="5">
        <v>772.80759</v>
      </c>
      <c r="S648" s="17" t="s">
        <v>39</v>
      </c>
    </row>
    <row r="649" spans="1:19" x14ac:dyDescent="0.2">
      <c r="A649" s="16" t="s">
        <v>667</v>
      </c>
      <c r="B649" s="3">
        <v>400.00000000010499</v>
      </c>
      <c r="C649" s="4">
        <v>33.333333333341997</v>
      </c>
      <c r="D649" s="5">
        <v>275.20746000000003</v>
      </c>
      <c r="E649" s="5">
        <v>3.8839999999999999</v>
      </c>
      <c r="F649" s="5">
        <v>5.0416299999999996</v>
      </c>
      <c r="G649" s="5">
        <v>7.9341400000000002</v>
      </c>
      <c r="H649" s="5">
        <v>11.735889999999999</v>
      </c>
      <c r="I649" s="5">
        <v>2.9760900000000001</v>
      </c>
      <c r="J649" s="5">
        <v>1.07446</v>
      </c>
      <c r="K649" s="5">
        <v>1.6536</v>
      </c>
      <c r="L649" s="5">
        <v>3.6360000000000001</v>
      </c>
      <c r="M649" s="5">
        <v>1.2396799999999999</v>
      </c>
      <c r="N649" s="5">
        <v>8.3080000000000001E-2</v>
      </c>
      <c r="O649" s="5">
        <v>0.21356</v>
      </c>
      <c r="P649" s="5">
        <v>400.00000000010499</v>
      </c>
      <c r="Q649" s="6">
        <v>314.67959000000002</v>
      </c>
      <c r="R649" s="5">
        <v>-85.320410000104999</v>
      </c>
      <c r="S649" s="7">
        <v>0.78669897499899999</v>
      </c>
    </row>
    <row r="650" spans="1:19" hidden="1" x14ac:dyDescent="0.2">
      <c r="A650" s="16" t="s">
        <v>668</v>
      </c>
      <c r="B650" s="3">
        <v>3000</v>
      </c>
      <c r="C650" s="4">
        <v>250</v>
      </c>
      <c r="D650" s="5">
        <v>0</v>
      </c>
      <c r="E650" s="5">
        <v>0</v>
      </c>
      <c r="F650" s="5">
        <v>0</v>
      </c>
      <c r="G650" s="5">
        <v>0</v>
      </c>
      <c r="H650" s="5">
        <v>28</v>
      </c>
      <c r="I650" s="5">
        <v>15.4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2999.9879999999998</v>
      </c>
      <c r="P650" s="5">
        <v>3000</v>
      </c>
      <c r="Q650" s="6">
        <v>3043.3879999999999</v>
      </c>
      <c r="R650" s="5">
        <v>43.387999999999998</v>
      </c>
      <c r="S650" s="7">
        <v>1.0144626666659999</v>
      </c>
    </row>
    <row r="651" spans="1:19" x14ac:dyDescent="0.2">
      <c r="A651" s="16" t="s">
        <v>669</v>
      </c>
      <c r="B651" s="3">
        <v>5700.0000000014998</v>
      </c>
      <c r="C651" s="4">
        <v>475.000000000125</v>
      </c>
      <c r="D651" s="5">
        <v>566.28098999999997</v>
      </c>
      <c r="E651" s="5">
        <v>494.16528</v>
      </c>
      <c r="F651" s="5">
        <v>0</v>
      </c>
      <c r="G651" s="5">
        <v>0</v>
      </c>
      <c r="H651" s="5">
        <v>0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5">
        <v>5700.0000000014998</v>
      </c>
      <c r="Q651" s="6">
        <v>1060.4462699999999</v>
      </c>
      <c r="R651" s="5">
        <v>-4639.5537300015003</v>
      </c>
      <c r="S651" s="7">
        <v>0.186043205263</v>
      </c>
    </row>
    <row r="652" spans="1:19" hidden="1" x14ac:dyDescent="0.2">
      <c r="A652" s="16" t="s">
        <v>670</v>
      </c>
      <c r="B652" s="3">
        <v>1599.9240745833799</v>
      </c>
      <c r="C652" s="4">
        <v>133.32700621528099</v>
      </c>
      <c r="D652" s="5">
        <v>120.24803</v>
      </c>
      <c r="E652" s="5">
        <v>116.28267</v>
      </c>
      <c r="F652" s="5">
        <v>325.92272000000003</v>
      </c>
      <c r="G652" s="5">
        <v>64.703190000000006</v>
      </c>
      <c r="H652" s="5">
        <v>48.910400000000003</v>
      </c>
      <c r="I652" s="5">
        <v>272.42991000000001</v>
      </c>
      <c r="J652" s="5">
        <v>238.17296999999999</v>
      </c>
      <c r="K652" s="5">
        <v>108.21108</v>
      </c>
      <c r="L652" s="5">
        <v>294.41924999999998</v>
      </c>
      <c r="M652" s="5">
        <v>128.4572</v>
      </c>
      <c r="N652" s="5">
        <v>142.05703</v>
      </c>
      <c r="O652" s="5">
        <v>334.18423999999999</v>
      </c>
      <c r="P652" s="5">
        <v>1599.9240745833799</v>
      </c>
      <c r="Q652" s="6">
        <v>2193.9986899999999</v>
      </c>
      <c r="R652" s="5">
        <v>594.07461541662497</v>
      </c>
      <c r="S652" s="7">
        <v>1.371314254753</v>
      </c>
    </row>
    <row r="653" spans="1:19" hidden="1" x14ac:dyDescent="0.2">
      <c r="A653" s="16" t="s">
        <v>671</v>
      </c>
      <c r="B653" s="3">
        <v>20.000000000004999</v>
      </c>
      <c r="C653" s="4">
        <v>1.666666666667</v>
      </c>
      <c r="D653" s="5">
        <v>0.14509</v>
      </c>
      <c r="E653" s="5">
        <v>0.17</v>
      </c>
      <c r="F653" s="5">
        <v>0.16508999999999999</v>
      </c>
      <c r="G653" s="5">
        <v>0.12617999999999999</v>
      </c>
      <c r="H653" s="5">
        <v>0.36418</v>
      </c>
      <c r="I653" s="5">
        <v>0.23780000000000001</v>
      </c>
      <c r="J653" s="5">
        <v>0.54400000000000004</v>
      </c>
      <c r="K653" s="5">
        <v>0.33509</v>
      </c>
      <c r="L653" s="5">
        <v>0.60355000000000003</v>
      </c>
      <c r="M653" s="5">
        <v>1.25458</v>
      </c>
      <c r="N653" s="5">
        <v>3.9050699999999998</v>
      </c>
      <c r="O653" s="5">
        <v>0.54215000000000002</v>
      </c>
      <c r="P653" s="5">
        <v>20.000000000004999</v>
      </c>
      <c r="Q653" s="6">
        <v>8.3927800000000001</v>
      </c>
      <c r="R653" s="5">
        <v>-11.607220000005</v>
      </c>
      <c r="S653" s="7">
        <v>0.41963899999900001</v>
      </c>
    </row>
    <row r="654" spans="1:19" x14ac:dyDescent="0.2">
      <c r="A654" s="16" t="s">
        <v>672</v>
      </c>
      <c r="B654" s="3">
        <v>0</v>
      </c>
      <c r="C654" s="4">
        <v>0</v>
      </c>
      <c r="D654" s="5">
        <v>0</v>
      </c>
      <c r="E654" s="5">
        <v>0</v>
      </c>
      <c r="F654" s="5">
        <v>13.2226</v>
      </c>
      <c r="G654" s="5">
        <v>9.9169999999999998</v>
      </c>
      <c r="H654" s="5">
        <v>6.6111899999999997</v>
      </c>
      <c r="I654" s="5">
        <v>11.846019999999999</v>
      </c>
      <c r="J654" s="5">
        <v>4.9584000000000001</v>
      </c>
      <c r="K654" s="5">
        <v>5.7847999999999997</v>
      </c>
      <c r="L654" s="5">
        <v>10.908480000000001</v>
      </c>
      <c r="M654" s="5">
        <v>5.1236800000000002</v>
      </c>
      <c r="N654" s="5">
        <v>22.619589999999999</v>
      </c>
      <c r="O654" s="5">
        <v>7.3287199999999997</v>
      </c>
      <c r="P654" s="5">
        <v>0</v>
      </c>
      <c r="Q654" s="6">
        <v>98.320480000000003</v>
      </c>
      <c r="R654" s="5">
        <v>98.320480000000003</v>
      </c>
      <c r="S654" s="17" t="s">
        <v>39</v>
      </c>
    </row>
    <row r="655" spans="1:19" hidden="1" x14ac:dyDescent="0.2">
      <c r="A655" s="16" t="s">
        <v>673</v>
      </c>
      <c r="B655" s="3">
        <v>1999.8980164289401</v>
      </c>
      <c r="C655" s="4">
        <v>166.65816803574501</v>
      </c>
      <c r="D655" s="5">
        <v>120.12878000000001</v>
      </c>
      <c r="E655" s="5">
        <v>125.43785</v>
      </c>
      <c r="F655" s="5">
        <v>251.40648999999999</v>
      </c>
      <c r="G655" s="5">
        <v>266.32364000000001</v>
      </c>
      <c r="H655" s="5">
        <v>158.67752999999999</v>
      </c>
      <c r="I655" s="5">
        <v>312.44776999999999</v>
      </c>
      <c r="J655" s="5">
        <v>132.27242000000001</v>
      </c>
      <c r="K655" s="5">
        <v>112.73524999999999</v>
      </c>
      <c r="L655" s="5">
        <v>161.48758000000001</v>
      </c>
      <c r="M655" s="5">
        <v>172.45463000000001</v>
      </c>
      <c r="N655" s="5">
        <v>329.65156000000002</v>
      </c>
      <c r="O655" s="5">
        <v>672.1807</v>
      </c>
      <c r="P655" s="5">
        <v>1999.8980164289401</v>
      </c>
      <c r="Q655" s="6">
        <v>2815.2042000000001</v>
      </c>
      <c r="R655" s="5">
        <v>815.306183571063</v>
      </c>
      <c r="S655" s="7">
        <v>1.407673879804</v>
      </c>
    </row>
    <row r="656" spans="1:19" hidden="1" x14ac:dyDescent="0.2">
      <c r="A656" s="16" t="s">
        <v>674</v>
      </c>
      <c r="B656" s="3">
        <v>260.00000000006798</v>
      </c>
      <c r="C656" s="4">
        <v>21.666666666672</v>
      </c>
      <c r="D656" s="5">
        <v>19.379079999999998</v>
      </c>
      <c r="E656" s="5">
        <v>18.263439999999999</v>
      </c>
      <c r="F656" s="5">
        <v>23.412739999999999</v>
      </c>
      <c r="G656" s="5">
        <v>20.081520000000001</v>
      </c>
      <c r="H656" s="5">
        <v>24.378799999999998</v>
      </c>
      <c r="I656" s="5">
        <v>21.191369999999999</v>
      </c>
      <c r="J656" s="5">
        <v>19.255120000000002</v>
      </c>
      <c r="K656" s="5">
        <v>18.015519999999999</v>
      </c>
      <c r="L656" s="5">
        <v>22.478079999999999</v>
      </c>
      <c r="M656" s="5">
        <v>22.064879999999999</v>
      </c>
      <c r="N656" s="5">
        <v>17.02384</v>
      </c>
      <c r="O656" s="5">
        <v>25.287949999999999</v>
      </c>
      <c r="P656" s="5">
        <v>260.00000000006798</v>
      </c>
      <c r="Q656" s="6">
        <v>250.83233999999999</v>
      </c>
      <c r="R656" s="5">
        <v>-9.1676600000680004</v>
      </c>
      <c r="S656" s="7">
        <v>0.96473976923000004</v>
      </c>
    </row>
    <row r="657" spans="1:19" hidden="1" x14ac:dyDescent="0.2">
      <c r="A657" s="16" t="s">
        <v>675</v>
      </c>
      <c r="B657" s="3">
        <v>3558.00000000094</v>
      </c>
      <c r="C657" s="4">
        <v>296.50000000007799</v>
      </c>
      <c r="D657" s="5">
        <v>284.43169999999998</v>
      </c>
      <c r="E657" s="5">
        <v>330.1164</v>
      </c>
      <c r="F657" s="5">
        <v>328.83834999999999</v>
      </c>
      <c r="G657" s="5">
        <v>298.35174000000001</v>
      </c>
      <c r="H657" s="5">
        <v>290.37828999999999</v>
      </c>
      <c r="I657" s="5">
        <v>309.50317999999999</v>
      </c>
      <c r="J657" s="5">
        <v>223.14608000000001</v>
      </c>
      <c r="K657" s="5">
        <v>202.39664999999999</v>
      </c>
      <c r="L657" s="5">
        <v>280.89983999999998</v>
      </c>
      <c r="M657" s="5">
        <v>281.02953000000002</v>
      </c>
      <c r="N657" s="5">
        <v>279.35451</v>
      </c>
      <c r="O657" s="5">
        <v>231.57283000000001</v>
      </c>
      <c r="P657" s="5">
        <v>3558.00000000094</v>
      </c>
      <c r="Q657" s="6">
        <v>3340.0191</v>
      </c>
      <c r="R657" s="5">
        <v>-217.980900000936</v>
      </c>
      <c r="S657" s="7">
        <v>0.938734991568</v>
      </c>
    </row>
    <row r="658" spans="1:19" hidden="1" x14ac:dyDescent="0.2">
      <c r="A658" s="16" t="s">
        <v>676</v>
      </c>
      <c r="B658" s="3">
        <v>1730.00000000046</v>
      </c>
      <c r="C658" s="4">
        <v>144.166666666705</v>
      </c>
      <c r="D658" s="5">
        <v>153.57210000000001</v>
      </c>
      <c r="E658" s="5">
        <v>139.09592000000001</v>
      </c>
      <c r="F658" s="5">
        <v>168.35211000000001</v>
      </c>
      <c r="G658" s="5">
        <v>151.02977999999999</v>
      </c>
      <c r="H658" s="5">
        <v>138.59719999999999</v>
      </c>
      <c r="I658" s="5">
        <v>156.82459</v>
      </c>
      <c r="J658" s="5">
        <v>141.97089</v>
      </c>
      <c r="K658" s="5">
        <v>137.59567999999999</v>
      </c>
      <c r="L658" s="5">
        <v>141.68364</v>
      </c>
      <c r="M658" s="5">
        <v>138.72290000000001</v>
      </c>
      <c r="N658" s="5">
        <v>148.36136999999999</v>
      </c>
      <c r="O658" s="5">
        <v>132.6728</v>
      </c>
      <c r="P658" s="5">
        <v>1730.00000000046</v>
      </c>
      <c r="Q658" s="6">
        <v>1748.4789800000001</v>
      </c>
      <c r="R658" s="5">
        <v>18.478979999543999</v>
      </c>
      <c r="S658" s="7">
        <v>1.0106814913290001</v>
      </c>
    </row>
    <row r="659" spans="1:19" hidden="1" x14ac:dyDescent="0.2">
      <c r="A659" s="16" t="s">
        <v>677</v>
      </c>
      <c r="B659" s="3">
        <v>0.20230000000000001</v>
      </c>
      <c r="C659" s="4">
        <v>1.6858333332999999E-2</v>
      </c>
      <c r="D659" s="5">
        <v>0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0.20230000000000001</v>
      </c>
      <c r="Q659" s="6">
        <v>0</v>
      </c>
      <c r="R659" s="5">
        <v>-0.20230000000000001</v>
      </c>
      <c r="S659" s="7">
        <v>0</v>
      </c>
    </row>
    <row r="660" spans="1:19" hidden="1" x14ac:dyDescent="0.2">
      <c r="A660" s="10" t="s">
        <v>678</v>
      </c>
      <c r="B660" s="11">
        <v>4560.0000000011996</v>
      </c>
      <c r="C660" s="12">
        <v>380.00000000009999</v>
      </c>
      <c r="D660" s="13">
        <v>509.72289000000001</v>
      </c>
      <c r="E660" s="13">
        <v>457.70916999999997</v>
      </c>
      <c r="F660" s="13">
        <v>431.33181000000002</v>
      </c>
      <c r="G660" s="13">
        <v>390.65147999999999</v>
      </c>
      <c r="H660" s="13">
        <v>342.26949999999999</v>
      </c>
      <c r="I660" s="13">
        <v>164.28836000000001</v>
      </c>
      <c r="J660" s="13">
        <v>329.98381999999998</v>
      </c>
      <c r="K660" s="13">
        <v>309.75504000000001</v>
      </c>
      <c r="L660" s="13">
        <v>327.60779000000002</v>
      </c>
      <c r="M660" s="13">
        <v>405.03766999999999</v>
      </c>
      <c r="N660" s="13">
        <v>423.70030000000003</v>
      </c>
      <c r="O660" s="13">
        <v>301.26101999999997</v>
      </c>
      <c r="P660" s="13">
        <v>4560.0000000011996</v>
      </c>
      <c r="Q660" s="14">
        <v>4393.3188499999997</v>
      </c>
      <c r="R660" s="13">
        <v>-166.68115000120099</v>
      </c>
      <c r="S660" s="18">
        <v>0.96344711622699997</v>
      </c>
    </row>
    <row r="661" spans="1:19" hidden="1" x14ac:dyDescent="0.2">
      <c r="A661" s="16" t="s">
        <v>679</v>
      </c>
      <c r="B661" s="3">
        <v>200.00000000005301</v>
      </c>
      <c r="C661" s="4">
        <v>16.666666666670999</v>
      </c>
      <c r="D661" s="5">
        <v>32.532069999999997</v>
      </c>
      <c r="E661" s="5">
        <v>27.273119999999999</v>
      </c>
      <c r="F661" s="5">
        <v>19.99559</v>
      </c>
      <c r="G661" s="5">
        <v>13.84071</v>
      </c>
      <c r="H661" s="5">
        <v>2.3771300000000002</v>
      </c>
      <c r="I661" s="5">
        <v>0.33978999999999998</v>
      </c>
      <c r="J661" s="5">
        <v>1.159E-2</v>
      </c>
      <c r="K661" s="5">
        <v>0.10298</v>
      </c>
      <c r="L661" s="5">
        <v>0.25184000000000001</v>
      </c>
      <c r="M661" s="5">
        <v>12.484159999999999</v>
      </c>
      <c r="N661" s="5">
        <v>15.51262</v>
      </c>
      <c r="O661" s="5">
        <v>22.935919999999999</v>
      </c>
      <c r="P661" s="5">
        <v>200.00000000005301</v>
      </c>
      <c r="Q661" s="6">
        <v>147.65752000000001</v>
      </c>
      <c r="R661" s="5">
        <v>-52.342480000051999</v>
      </c>
      <c r="S661" s="7">
        <v>0.73828759999899995</v>
      </c>
    </row>
    <row r="662" spans="1:19" hidden="1" x14ac:dyDescent="0.2">
      <c r="A662" s="16" t="s">
        <v>680</v>
      </c>
      <c r="B662" s="3">
        <v>2100.0000000005498</v>
      </c>
      <c r="C662" s="4">
        <v>175.00000000004599</v>
      </c>
      <c r="D662" s="5">
        <v>226.14935</v>
      </c>
      <c r="E662" s="5">
        <v>201.51581999999999</v>
      </c>
      <c r="F662" s="5">
        <v>194.63861</v>
      </c>
      <c r="G662" s="5">
        <v>185.69225</v>
      </c>
      <c r="H662" s="5">
        <v>177.20331999999999</v>
      </c>
      <c r="I662" s="5">
        <v>32.200929999998998</v>
      </c>
      <c r="J662" s="5">
        <v>182.44221999999999</v>
      </c>
      <c r="K662" s="5">
        <v>172.75020000000001</v>
      </c>
      <c r="L662" s="5">
        <v>187.84886</v>
      </c>
      <c r="M662" s="5">
        <v>198.1506</v>
      </c>
      <c r="N662" s="5">
        <v>200.97868</v>
      </c>
      <c r="O662" s="5">
        <v>39.611909999999</v>
      </c>
      <c r="P662" s="5">
        <v>2100.0000000005498</v>
      </c>
      <c r="Q662" s="6">
        <v>1999.1827499999999</v>
      </c>
      <c r="R662" s="5">
        <v>-100.817250000554</v>
      </c>
      <c r="S662" s="7">
        <v>0.95199178571400001</v>
      </c>
    </row>
    <row r="663" spans="1:19" hidden="1" x14ac:dyDescent="0.2">
      <c r="A663" s="16" t="s">
        <v>681</v>
      </c>
      <c r="B663" s="3">
        <v>1600.00000000042</v>
      </c>
      <c r="C663" s="4">
        <v>133.33333333336799</v>
      </c>
      <c r="D663" s="5">
        <v>164.30099000000001</v>
      </c>
      <c r="E663" s="5">
        <v>150.57049000000001</v>
      </c>
      <c r="F663" s="5">
        <v>138.28579999999999</v>
      </c>
      <c r="G663" s="5">
        <v>113.12164</v>
      </c>
      <c r="H663" s="5">
        <v>86.730559999999997</v>
      </c>
      <c r="I663" s="5">
        <v>67.749359999999996</v>
      </c>
      <c r="J663" s="5">
        <v>70.029839999999993</v>
      </c>
      <c r="K663" s="5">
        <v>61.672280000000001</v>
      </c>
      <c r="L663" s="5">
        <v>63.28642</v>
      </c>
      <c r="M663" s="5">
        <v>112.55842</v>
      </c>
      <c r="N663" s="5">
        <v>127.27736</v>
      </c>
      <c r="O663" s="5">
        <v>158.46985000000001</v>
      </c>
      <c r="P663" s="5">
        <v>1600.00000000042</v>
      </c>
      <c r="Q663" s="6">
        <v>1314.0530100000001</v>
      </c>
      <c r="R663" s="5">
        <v>-285.94699000042101</v>
      </c>
      <c r="S663" s="7">
        <v>0.82128313124899999</v>
      </c>
    </row>
    <row r="664" spans="1:19" hidden="1" x14ac:dyDescent="0.2">
      <c r="A664" s="16" t="s">
        <v>682</v>
      </c>
      <c r="B664" s="3">
        <v>660.00000000017405</v>
      </c>
      <c r="C664" s="4">
        <v>55.000000000013998</v>
      </c>
      <c r="D664" s="5">
        <v>61.040640000000003</v>
      </c>
      <c r="E664" s="5">
        <v>56.638170000000002</v>
      </c>
      <c r="F664" s="5">
        <v>58.2624</v>
      </c>
      <c r="G664" s="5">
        <v>59.985199999999999</v>
      </c>
      <c r="H664" s="5">
        <v>57.827599999999997</v>
      </c>
      <c r="I664" s="5">
        <v>37.549140000000001</v>
      </c>
      <c r="J664" s="5">
        <v>60.40137</v>
      </c>
      <c r="K664" s="5">
        <v>59.436630000000001</v>
      </c>
      <c r="L664" s="5">
        <v>59.465629999999997</v>
      </c>
      <c r="M664" s="5">
        <v>61.109569999999998</v>
      </c>
      <c r="N664" s="5">
        <v>58.614519999999999</v>
      </c>
      <c r="O664" s="5">
        <v>49.664270000000002</v>
      </c>
      <c r="P664" s="5">
        <v>660.00000000017405</v>
      </c>
      <c r="Q664" s="6">
        <v>679.99513999999999</v>
      </c>
      <c r="R664" s="5">
        <v>19.995139999826002</v>
      </c>
      <c r="S664" s="7">
        <v>1.0302956666659999</v>
      </c>
    </row>
    <row r="665" spans="1:19" hidden="1" x14ac:dyDescent="0.2">
      <c r="A665" s="16" t="s">
        <v>683</v>
      </c>
      <c r="B665" s="3">
        <v>0</v>
      </c>
      <c r="C665" s="4">
        <v>0</v>
      </c>
      <c r="D665" s="5">
        <v>24.700209999999998</v>
      </c>
      <c r="E665" s="5">
        <v>20.711939999999998</v>
      </c>
      <c r="F665" s="5">
        <v>19.14978</v>
      </c>
      <c r="G665" s="5">
        <v>17.012049999999999</v>
      </c>
      <c r="H665" s="5">
        <v>16.648119999999999</v>
      </c>
      <c r="I665" s="5">
        <v>25.303149999999999</v>
      </c>
      <c r="J665" s="5">
        <v>16.099170000000001</v>
      </c>
      <c r="K665" s="5">
        <v>14.79332</v>
      </c>
      <c r="L665" s="5">
        <v>15.66615</v>
      </c>
      <c r="M665" s="5">
        <v>19.735289999999999</v>
      </c>
      <c r="N665" s="5">
        <v>20.19848</v>
      </c>
      <c r="O665" s="5">
        <v>29.42671</v>
      </c>
      <c r="P665" s="5">
        <v>0</v>
      </c>
      <c r="Q665" s="6">
        <v>239.44436999999999</v>
      </c>
      <c r="R665" s="5">
        <v>239.44436999999999</v>
      </c>
      <c r="S665" s="17" t="s">
        <v>25</v>
      </c>
    </row>
    <row r="666" spans="1:19" hidden="1" x14ac:dyDescent="0.2">
      <c r="A666" s="16" t="s">
        <v>684</v>
      </c>
      <c r="B666" s="3">
        <v>0</v>
      </c>
      <c r="C666" s="4">
        <v>0</v>
      </c>
      <c r="D666" s="5">
        <v>0.99963000000000002</v>
      </c>
      <c r="E666" s="5">
        <v>0.99963000000000002</v>
      </c>
      <c r="F666" s="5">
        <v>0.99963000000000002</v>
      </c>
      <c r="G666" s="5">
        <v>0.99963000000000002</v>
      </c>
      <c r="H666" s="5">
        <v>1.4827699999999999</v>
      </c>
      <c r="I666" s="5">
        <v>1.1459900000000001</v>
      </c>
      <c r="J666" s="5">
        <v>0.99963000000000002</v>
      </c>
      <c r="K666" s="5">
        <v>0.99963000000000002</v>
      </c>
      <c r="L666" s="5">
        <v>1.0888899999999999</v>
      </c>
      <c r="M666" s="5">
        <v>0.99963000000000002</v>
      </c>
      <c r="N666" s="5">
        <v>1.1186400000000001</v>
      </c>
      <c r="O666" s="5">
        <v>1.1523600000000001</v>
      </c>
      <c r="P666" s="5">
        <v>0</v>
      </c>
      <c r="Q666" s="6">
        <v>12.98606</v>
      </c>
      <c r="R666" s="5">
        <v>12.98606</v>
      </c>
      <c r="S666" s="17" t="s">
        <v>25</v>
      </c>
    </row>
    <row r="667" spans="1:19" hidden="1" x14ac:dyDescent="0.2">
      <c r="A667" s="10" t="s">
        <v>685</v>
      </c>
      <c r="B667" s="11">
        <v>1000.00000000026</v>
      </c>
      <c r="C667" s="12">
        <v>83.333333333355</v>
      </c>
      <c r="D667" s="13">
        <v>80.798199999999994</v>
      </c>
      <c r="E667" s="13">
        <v>112.461</v>
      </c>
      <c r="F667" s="13">
        <v>39.905999999999999</v>
      </c>
      <c r="G667" s="13">
        <v>0</v>
      </c>
      <c r="H667" s="13">
        <v>6.0289999999999999</v>
      </c>
      <c r="I667" s="13">
        <v>49.043999999999997</v>
      </c>
      <c r="J667" s="13">
        <v>13.257</v>
      </c>
      <c r="K667" s="13">
        <v>126.86</v>
      </c>
      <c r="L667" s="13">
        <v>45.128999999999998</v>
      </c>
      <c r="M667" s="13">
        <v>125.292</v>
      </c>
      <c r="N667" s="13">
        <v>22.728999999999999</v>
      </c>
      <c r="O667" s="13">
        <v>971.53606000000002</v>
      </c>
      <c r="P667" s="13">
        <v>1000.00000000026</v>
      </c>
      <c r="Q667" s="14">
        <v>1593.04126</v>
      </c>
      <c r="R667" s="13">
        <v>593.04125999973803</v>
      </c>
      <c r="S667" s="18">
        <v>1.593041259999</v>
      </c>
    </row>
    <row r="668" spans="1:19" hidden="1" x14ac:dyDescent="0.2">
      <c r="A668" s="16" t="s">
        <v>686</v>
      </c>
      <c r="B668" s="3">
        <v>1000.00000000026</v>
      </c>
      <c r="C668" s="4">
        <v>83.333333333355</v>
      </c>
      <c r="D668" s="5">
        <v>80.798199999999994</v>
      </c>
      <c r="E668" s="5">
        <v>112.461</v>
      </c>
      <c r="F668" s="5">
        <v>39.905999999999999</v>
      </c>
      <c r="G668" s="5">
        <v>0</v>
      </c>
      <c r="H668" s="5">
        <v>6.0289999999999999</v>
      </c>
      <c r="I668" s="5">
        <v>49.043999999999997</v>
      </c>
      <c r="J668" s="5">
        <v>13.257</v>
      </c>
      <c r="K668" s="5">
        <v>126.86</v>
      </c>
      <c r="L668" s="5">
        <v>45.128999999999998</v>
      </c>
      <c r="M668" s="5">
        <v>125.292</v>
      </c>
      <c r="N668" s="5">
        <v>22.728999999999999</v>
      </c>
      <c r="O668" s="5">
        <v>971.53606000000002</v>
      </c>
      <c r="P668" s="5">
        <v>1000.00000000026</v>
      </c>
      <c r="Q668" s="6">
        <v>1593.04126</v>
      </c>
      <c r="R668" s="5">
        <v>593.04125999973803</v>
      </c>
      <c r="S668" s="7">
        <v>1.593041259999</v>
      </c>
    </row>
    <row r="669" spans="1:19" hidden="1" x14ac:dyDescent="0.2">
      <c r="A669" s="8" t="s">
        <v>687</v>
      </c>
      <c r="B669" s="3">
        <v>1799.6000000004699</v>
      </c>
      <c r="C669" s="4">
        <v>149.966666666706</v>
      </c>
      <c r="D669" s="5">
        <v>129.52397999999999</v>
      </c>
      <c r="E669" s="5">
        <v>162.35005000000001</v>
      </c>
      <c r="F669" s="5">
        <v>216.56095999999999</v>
      </c>
      <c r="G669" s="5">
        <v>218.85070999999999</v>
      </c>
      <c r="H669" s="5">
        <v>208.09045</v>
      </c>
      <c r="I669" s="5">
        <v>245.16457</v>
      </c>
      <c r="J669" s="5">
        <v>273.92667</v>
      </c>
      <c r="K669" s="5">
        <v>249.77499</v>
      </c>
      <c r="L669" s="5">
        <v>136.05844999999999</v>
      </c>
      <c r="M669" s="5">
        <v>139.24233000000001</v>
      </c>
      <c r="N669" s="5">
        <v>163.46805000000001</v>
      </c>
      <c r="O669" s="5">
        <v>154.23972000000001</v>
      </c>
      <c r="P669" s="5">
        <v>1799.6000000004699</v>
      </c>
      <c r="Q669" s="6">
        <v>2297.2509300000002</v>
      </c>
      <c r="R669" s="5">
        <v>497.65092999952702</v>
      </c>
      <c r="S669" s="7">
        <v>1.2765341909300001</v>
      </c>
    </row>
    <row r="670" spans="1:19" hidden="1" x14ac:dyDescent="0.2">
      <c r="A670" s="19" t="s">
        <v>688</v>
      </c>
      <c r="B670" s="11">
        <v>1799.6000000004699</v>
      </c>
      <c r="C670" s="12">
        <v>149.966666666706</v>
      </c>
      <c r="D670" s="13">
        <v>128.16186999999999</v>
      </c>
      <c r="E670" s="13">
        <v>161.95058</v>
      </c>
      <c r="F670" s="13">
        <v>203.29809</v>
      </c>
      <c r="G670" s="13">
        <v>203.29243</v>
      </c>
      <c r="H670" s="13">
        <v>208.09045</v>
      </c>
      <c r="I670" s="13">
        <v>245.16457</v>
      </c>
      <c r="J670" s="13">
        <v>256.84381999999999</v>
      </c>
      <c r="K670" s="13">
        <v>249.40198000000001</v>
      </c>
      <c r="L670" s="13">
        <v>136.05844999999999</v>
      </c>
      <c r="M670" s="13">
        <v>138.69861</v>
      </c>
      <c r="N670" s="13">
        <v>163.41125</v>
      </c>
      <c r="O670" s="13">
        <v>154.24253999999999</v>
      </c>
      <c r="P670" s="13">
        <v>1799.6000000004699</v>
      </c>
      <c r="Q670" s="14">
        <v>2248.6146399999998</v>
      </c>
      <c r="R670" s="13">
        <v>449.01463999952699</v>
      </c>
      <c r="S670" s="18">
        <v>1.2495080240050001</v>
      </c>
    </row>
    <row r="671" spans="1:19" hidden="1" x14ac:dyDescent="0.2">
      <c r="A671" s="10" t="s">
        <v>689</v>
      </c>
      <c r="B671" s="11">
        <v>1799.6000000004699</v>
      </c>
      <c r="C671" s="12">
        <v>149.966666666706</v>
      </c>
      <c r="D671" s="13">
        <v>128.16186999999999</v>
      </c>
      <c r="E671" s="13">
        <v>161.95058</v>
      </c>
      <c r="F671" s="13">
        <v>203.29809</v>
      </c>
      <c r="G671" s="13">
        <v>203.29243</v>
      </c>
      <c r="H671" s="13">
        <v>208.09045</v>
      </c>
      <c r="I671" s="13">
        <v>245.16457</v>
      </c>
      <c r="J671" s="13">
        <v>256.84381999999999</v>
      </c>
      <c r="K671" s="13">
        <v>249.40198000000001</v>
      </c>
      <c r="L671" s="13">
        <v>136.05844999999999</v>
      </c>
      <c r="M671" s="13">
        <v>138.69861</v>
      </c>
      <c r="N671" s="13">
        <v>163.41125</v>
      </c>
      <c r="O671" s="13">
        <v>154.24253999999999</v>
      </c>
      <c r="P671" s="13">
        <v>1799.6000000004699</v>
      </c>
      <c r="Q671" s="14">
        <v>2248.6146399999998</v>
      </c>
      <c r="R671" s="13">
        <v>449.01463999952699</v>
      </c>
      <c r="S671" s="18">
        <v>1.2495080240050001</v>
      </c>
    </row>
    <row r="672" spans="1:19" hidden="1" x14ac:dyDescent="0.2">
      <c r="A672" s="16" t="s">
        <v>690</v>
      </c>
      <c r="B672" s="3">
        <v>1799.6000000004699</v>
      </c>
      <c r="C672" s="4">
        <v>149.966666666706</v>
      </c>
      <c r="D672" s="5">
        <v>128.16186999999999</v>
      </c>
      <c r="E672" s="5">
        <v>161.95058</v>
      </c>
      <c r="F672" s="5">
        <v>203.29809</v>
      </c>
      <c r="G672" s="5">
        <v>203.29243</v>
      </c>
      <c r="H672" s="5">
        <v>208.09045</v>
      </c>
      <c r="I672" s="5">
        <v>245.16457</v>
      </c>
      <c r="J672" s="5">
        <v>256.84381999999999</v>
      </c>
      <c r="K672" s="5">
        <v>249.40198000000001</v>
      </c>
      <c r="L672" s="5">
        <v>136.05844999999999</v>
      </c>
      <c r="M672" s="5">
        <v>138.69861</v>
      </c>
      <c r="N672" s="5">
        <v>163.41125</v>
      </c>
      <c r="O672" s="5">
        <v>154.24253999999999</v>
      </c>
      <c r="P672" s="5">
        <v>1799.6000000004699</v>
      </c>
      <c r="Q672" s="6">
        <v>2248.6146399999998</v>
      </c>
      <c r="R672" s="5">
        <v>449.01463999952699</v>
      </c>
      <c r="S672" s="7">
        <v>1.2495080240050001</v>
      </c>
    </row>
    <row r="673" spans="1:19" hidden="1" x14ac:dyDescent="0.2">
      <c r="A673" s="19" t="s">
        <v>691</v>
      </c>
      <c r="B673" s="11">
        <v>0</v>
      </c>
      <c r="C673" s="12">
        <v>0</v>
      </c>
      <c r="D673" s="13">
        <v>1.3621099999999999</v>
      </c>
      <c r="E673" s="13">
        <v>0.39946999999999999</v>
      </c>
      <c r="F673" s="13">
        <v>13.262869999999999</v>
      </c>
      <c r="G673" s="13">
        <v>15.55828</v>
      </c>
      <c r="H673" s="13">
        <v>0</v>
      </c>
      <c r="I673" s="13">
        <v>0</v>
      </c>
      <c r="J673" s="13">
        <v>17.082850000000001</v>
      </c>
      <c r="K673" s="13">
        <v>0.37301000000000001</v>
      </c>
      <c r="L673" s="13">
        <v>0</v>
      </c>
      <c r="M673" s="13">
        <v>0.54371999999999998</v>
      </c>
      <c r="N673" s="13">
        <v>5.6800000000000003E-2</v>
      </c>
      <c r="O673" s="13">
        <v>-2.82E-3</v>
      </c>
      <c r="P673" s="13">
        <v>0</v>
      </c>
      <c r="Q673" s="14">
        <v>48.636290000000002</v>
      </c>
      <c r="R673" s="13">
        <v>48.636290000000002</v>
      </c>
      <c r="S673" s="15" t="s">
        <v>25</v>
      </c>
    </row>
    <row r="674" spans="1:19" hidden="1" x14ac:dyDescent="0.2">
      <c r="A674" s="10" t="s">
        <v>692</v>
      </c>
      <c r="B674" s="11">
        <v>0</v>
      </c>
      <c r="C674" s="12">
        <v>0</v>
      </c>
      <c r="D674" s="13">
        <v>1.3621099999999999</v>
      </c>
      <c r="E674" s="13">
        <v>0.39946999999999999</v>
      </c>
      <c r="F674" s="13">
        <v>13.262869999999999</v>
      </c>
      <c r="G674" s="13">
        <v>15.55828</v>
      </c>
      <c r="H674" s="13">
        <v>0</v>
      </c>
      <c r="I674" s="13">
        <v>0</v>
      </c>
      <c r="J674" s="13">
        <v>17.082850000000001</v>
      </c>
      <c r="K674" s="13">
        <v>0.37301000000000001</v>
      </c>
      <c r="L674" s="13">
        <v>0</v>
      </c>
      <c r="M674" s="13">
        <v>0.54371999999999998</v>
      </c>
      <c r="N674" s="13">
        <v>5.6800000000000003E-2</v>
      </c>
      <c r="O674" s="13">
        <v>-2.82E-3</v>
      </c>
      <c r="P674" s="13">
        <v>0</v>
      </c>
      <c r="Q674" s="14">
        <v>48.636290000000002</v>
      </c>
      <c r="R674" s="13">
        <v>48.636290000000002</v>
      </c>
      <c r="S674" s="15" t="s">
        <v>25</v>
      </c>
    </row>
    <row r="675" spans="1:19" hidden="1" x14ac:dyDescent="0.2">
      <c r="A675" s="16" t="s">
        <v>693</v>
      </c>
      <c r="B675" s="3">
        <v>0</v>
      </c>
      <c r="C675" s="4">
        <v>0</v>
      </c>
      <c r="D675" s="5">
        <v>1.3621099999999999</v>
      </c>
      <c r="E675" s="5">
        <v>0.39946999999999999</v>
      </c>
      <c r="F675" s="5">
        <v>13.262869999999999</v>
      </c>
      <c r="G675" s="5">
        <v>15.55828</v>
      </c>
      <c r="H675" s="5">
        <v>0</v>
      </c>
      <c r="I675" s="5">
        <v>0</v>
      </c>
      <c r="J675" s="5">
        <v>17.082850000000001</v>
      </c>
      <c r="K675" s="5">
        <v>0.37301000000000001</v>
      </c>
      <c r="L675" s="5">
        <v>0</v>
      </c>
      <c r="M675" s="5">
        <v>0.54371999999999998</v>
      </c>
      <c r="N675" s="5">
        <v>5.6800000000000003E-2</v>
      </c>
      <c r="O675" s="5">
        <v>-2.82E-3</v>
      </c>
      <c r="P675" s="5">
        <v>0</v>
      </c>
      <c r="Q675" s="6">
        <v>48.636290000000002</v>
      </c>
      <c r="R675" s="5">
        <v>48.636290000000002</v>
      </c>
      <c r="S675" s="17" t="s">
        <v>25</v>
      </c>
    </row>
    <row r="676" spans="1:19" hidden="1" x14ac:dyDescent="0.2">
      <c r="A676" s="8" t="s">
        <v>694</v>
      </c>
      <c r="B676" s="3">
        <v>28522.0000000074</v>
      </c>
      <c r="C676" s="4">
        <v>2376.8333333339501</v>
      </c>
      <c r="D676" s="5">
        <v>30.207999999999998</v>
      </c>
      <c r="E676" s="5">
        <v>30.207999999999998</v>
      </c>
      <c r="F676" s="5">
        <v>12168.736000000001</v>
      </c>
      <c r="G676" s="5">
        <v>14163.898999999999</v>
      </c>
      <c r="H676" s="5">
        <v>882.74350000000004</v>
      </c>
      <c r="I676" s="5">
        <v>923.49450000000002</v>
      </c>
      <c r="J676" s="5">
        <v>518.24400000000003</v>
      </c>
      <c r="K676" s="5">
        <v>1223.7339999999999</v>
      </c>
      <c r="L676" s="5">
        <v>2431.3348000000001</v>
      </c>
      <c r="M676" s="5">
        <v>1118.9250999999999</v>
      </c>
      <c r="N676" s="5">
        <v>-0.314</v>
      </c>
      <c r="O676" s="5">
        <v>1760.0734399999999</v>
      </c>
      <c r="P676" s="5">
        <v>28522.0000000074</v>
      </c>
      <c r="Q676" s="6">
        <v>35251.286339999999</v>
      </c>
      <c r="R676" s="5">
        <v>6729.28633999263</v>
      </c>
      <c r="S676" s="7">
        <v>1.235933186312</v>
      </c>
    </row>
    <row r="677" spans="1:19" hidden="1" x14ac:dyDescent="0.2">
      <c r="A677" s="19" t="s">
        <v>695</v>
      </c>
      <c r="B677" s="11">
        <v>28522.0000000074</v>
      </c>
      <c r="C677" s="12">
        <v>2376.8333333339501</v>
      </c>
      <c r="D677" s="13">
        <v>30.207999999999998</v>
      </c>
      <c r="E677" s="13">
        <v>30.207999999999998</v>
      </c>
      <c r="F677" s="13">
        <v>12168.736000000001</v>
      </c>
      <c r="G677" s="13">
        <v>14163.898999999999</v>
      </c>
      <c r="H677" s="13">
        <v>882.74350000000004</v>
      </c>
      <c r="I677" s="13">
        <v>923.49450000000002</v>
      </c>
      <c r="J677" s="13">
        <v>518.24400000000003</v>
      </c>
      <c r="K677" s="13">
        <v>1223.7339999999999</v>
      </c>
      <c r="L677" s="13">
        <v>2431.3348000000001</v>
      </c>
      <c r="M677" s="13">
        <v>1118.9250999999999</v>
      </c>
      <c r="N677" s="13">
        <v>-0.314</v>
      </c>
      <c r="O677" s="13">
        <v>1760.0734399999999</v>
      </c>
      <c r="P677" s="13">
        <v>28522.0000000074</v>
      </c>
      <c r="Q677" s="14">
        <v>35251.286339999999</v>
      </c>
      <c r="R677" s="13">
        <v>6729.28633999263</v>
      </c>
      <c r="S677" s="18">
        <v>1.235933186312</v>
      </c>
    </row>
    <row r="678" spans="1:19" hidden="1" x14ac:dyDescent="0.2">
      <c r="A678" s="10" t="s">
        <v>696</v>
      </c>
      <c r="B678" s="11">
        <v>12234.0000000031</v>
      </c>
      <c r="C678" s="12">
        <v>1019.50000000026</v>
      </c>
      <c r="D678" s="13">
        <v>0</v>
      </c>
      <c r="E678" s="13">
        <v>0</v>
      </c>
      <c r="F678" s="13">
        <v>10533</v>
      </c>
      <c r="G678" s="13">
        <v>1.0049999999999999</v>
      </c>
      <c r="H678" s="13">
        <v>633.0095</v>
      </c>
      <c r="I678" s="13">
        <v>845.90740000000005</v>
      </c>
      <c r="J678" s="13">
        <v>481.51</v>
      </c>
      <c r="K678" s="13">
        <v>987</v>
      </c>
      <c r="L678" s="13">
        <v>636.60080000000005</v>
      </c>
      <c r="M678" s="13">
        <v>1082.1911</v>
      </c>
      <c r="N678" s="13">
        <v>-37.048000000000002</v>
      </c>
      <c r="O678" s="13">
        <v>3165.85088</v>
      </c>
      <c r="P678" s="13">
        <v>12234.0000000031</v>
      </c>
      <c r="Q678" s="14">
        <v>18329.026679999999</v>
      </c>
      <c r="R678" s="13">
        <v>6095.0266799969104</v>
      </c>
      <c r="S678" s="18">
        <v>1.498203913682</v>
      </c>
    </row>
    <row r="679" spans="1:19" hidden="1" x14ac:dyDescent="0.2">
      <c r="A679" s="16" t="s">
        <v>697</v>
      </c>
      <c r="B679" s="3">
        <v>6448.0000000015598</v>
      </c>
      <c r="C679" s="4">
        <v>537.333333333464</v>
      </c>
      <c r="D679" s="5">
        <v>0</v>
      </c>
      <c r="E679" s="5">
        <v>0</v>
      </c>
      <c r="F679" s="5">
        <v>5058</v>
      </c>
      <c r="G679" s="5">
        <v>0</v>
      </c>
      <c r="H679" s="5">
        <v>0</v>
      </c>
      <c r="I679" s="5">
        <v>618.02340000000004</v>
      </c>
      <c r="J679" s="5">
        <v>481.51</v>
      </c>
      <c r="K679" s="5">
        <v>0</v>
      </c>
      <c r="L679" s="5">
        <v>465.88380000000001</v>
      </c>
      <c r="M679" s="5">
        <v>386.5136</v>
      </c>
      <c r="N679" s="5">
        <v>0</v>
      </c>
      <c r="O679" s="5">
        <v>1188.63589</v>
      </c>
      <c r="P679" s="5">
        <v>6448.0000000015598</v>
      </c>
      <c r="Q679" s="6">
        <v>8198.5666899999997</v>
      </c>
      <c r="R679" s="5">
        <v>1750.5666899984401</v>
      </c>
      <c r="S679" s="7">
        <v>1.271489871277</v>
      </c>
    </row>
    <row r="680" spans="1:19" hidden="1" x14ac:dyDescent="0.2">
      <c r="A680" s="16" t="s">
        <v>698</v>
      </c>
      <c r="B680" s="3">
        <v>2143.0000000005598</v>
      </c>
      <c r="C680" s="4">
        <v>178.58333333338001</v>
      </c>
      <c r="D680" s="5">
        <v>0</v>
      </c>
      <c r="E680" s="5">
        <v>0</v>
      </c>
      <c r="F680" s="5">
        <v>2143</v>
      </c>
      <c r="G680" s="5">
        <v>0</v>
      </c>
      <c r="H680" s="5">
        <v>0</v>
      </c>
      <c r="I680" s="5">
        <v>0</v>
      </c>
      <c r="J680" s="5">
        <v>0</v>
      </c>
      <c r="K680" s="5">
        <v>493</v>
      </c>
      <c r="L680" s="5">
        <v>0</v>
      </c>
      <c r="M680" s="5">
        <v>0</v>
      </c>
      <c r="N680" s="5">
        <v>0</v>
      </c>
      <c r="O680" s="5">
        <v>-234.06196</v>
      </c>
      <c r="P680" s="5">
        <v>2143.0000000005598</v>
      </c>
      <c r="Q680" s="6">
        <v>2401.93804</v>
      </c>
      <c r="R680" s="5">
        <v>258.938039999436</v>
      </c>
      <c r="S680" s="7">
        <v>1.1208296966860001</v>
      </c>
    </row>
    <row r="681" spans="1:19" hidden="1" x14ac:dyDescent="0.2">
      <c r="A681" s="16" t="s">
        <v>699</v>
      </c>
      <c r="B681" s="3">
        <v>2588.0000000006798</v>
      </c>
      <c r="C681" s="4">
        <v>215.66666666672299</v>
      </c>
      <c r="D681" s="5">
        <v>0</v>
      </c>
      <c r="E681" s="5">
        <v>0</v>
      </c>
      <c r="F681" s="5">
        <v>2588</v>
      </c>
      <c r="G681" s="5">
        <v>0</v>
      </c>
      <c r="H681" s="5">
        <v>0</v>
      </c>
      <c r="I681" s="5">
        <v>0</v>
      </c>
      <c r="J681" s="5">
        <v>0</v>
      </c>
      <c r="K681" s="5">
        <v>494</v>
      </c>
      <c r="L681" s="5">
        <v>0</v>
      </c>
      <c r="M681" s="5">
        <v>0</v>
      </c>
      <c r="N681" s="5">
        <v>0</v>
      </c>
      <c r="O681" s="5">
        <v>-185.18168</v>
      </c>
      <c r="P681" s="5">
        <v>2588.0000000006798</v>
      </c>
      <c r="Q681" s="6">
        <v>2896.8183199999999</v>
      </c>
      <c r="R681" s="5">
        <v>308.81831999932001</v>
      </c>
      <c r="S681" s="7">
        <v>1.1193270170009999</v>
      </c>
    </row>
    <row r="682" spans="1:19" hidden="1" x14ac:dyDescent="0.2">
      <c r="A682" s="16" t="s">
        <v>700</v>
      </c>
      <c r="B682" s="3">
        <v>1055.0000000002799</v>
      </c>
      <c r="C682" s="4">
        <v>87.916666666688997</v>
      </c>
      <c r="D682" s="5">
        <v>0</v>
      </c>
      <c r="E682" s="5">
        <v>0</v>
      </c>
      <c r="F682" s="5">
        <v>0</v>
      </c>
      <c r="G682" s="5">
        <v>1.0049999999999999</v>
      </c>
      <c r="H682" s="5">
        <v>633.0095</v>
      </c>
      <c r="I682" s="5">
        <v>227.88399999999999</v>
      </c>
      <c r="J682" s="5">
        <v>0</v>
      </c>
      <c r="K682" s="5">
        <v>0</v>
      </c>
      <c r="L682" s="5">
        <v>170.71700000000001</v>
      </c>
      <c r="M682" s="5">
        <v>633.0095</v>
      </c>
      <c r="N682" s="5">
        <v>-37.048000000000002</v>
      </c>
      <c r="O682" s="5">
        <v>40.599159999999998</v>
      </c>
      <c r="P682" s="5">
        <v>1055.0000000002799</v>
      </c>
      <c r="Q682" s="6">
        <v>1669.17616</v>
      </c>
      <c r="R682" s="5">
        <v>614.17615999972304</v>
      </c>
      <c r="S682" s="7">
        <v>1.582157497629</v>
      </c>
    </row>
    <row r="683" spans="1:19" hidden="1" x14ac:dyDescent="0.2">
      <c r="A683" s="16" t="s">
        <v>701</v>
      </c>
      <c r="B683" s="3">
        <v>0</v>
      </c>
      <c r="C683" s="4">
        <v>0</v>
      </c>
      <c r="D683" s="5">
        <v>0</v>
      </c>
      <c r="E683" s="5">
        <v>0</v>
      </c>
      <c r="F683" s="5">
        <v>744</v>
      </c>
      <c r="G683" s="5">
        <v>0</v>
      </c>
      <c r="H683" s="5">
        <v>0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v>-14.54172</v>
      </c>
      <c r="P683" s="5">
        <v>0</v>
      </c>
      <c r="Q683" s="6">
        <v>729.45827999999995</v>
      </c>
      <c r="R683" s="5">
        <v>729.45827999999995</v>
      </c>
      <c r="S683" s="17" t="s">
        <v>39</v>
      </c>
    </row>
    <row r="684" spans="1:19" hidden="1" x14ac:dyDescent="0.2">
      <c r="A684" s="16" t="s">
        <v>702</v>
      </c>
      <c r="B684" s="3">
        <v>0</v>
      </c>
      <c r="C684" s="4">
        <v>0</v>
      </c>
      <c r="D684" s="5">
        <v>0</v>
      </c>
      <c r="E684" s="5">
        <v>0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5">
        <v>0</v>
      </c>
      <c r="L684" s="5">
        <v>0</v>
      </c>
      <c r="M684" s="5">
        <v>62.667999999999999</v>
      </c>
      <c r="N684" s="5">
        <v>0</v>
      </c>
      <c r="O684" s="5">
        <v>2370.40119</v>
      </c>
      <c r="P684" s="5">
        <v>0</v>
      </c>
      <c r="Q684" s="6">
        <v>2433.0691900000002</v>
      </c>
      <c r="R684" s="5">
        <v>2433.0691900000002</v>
      </c>
      <c r="S684" s="17" t="s">
        <v>39</v>
      </c>
    </row>
    <row r="685" spans="1:19" hidden="1" x14ac:dyDescent="0.2">
      <c r="A685" s="10" t="s">
        <v>703</v>
      </c>
      <c r="B685" s="11">
        <v>15938.0000000042</v>
      </c>
      <c r="C685" s="12">
        <v>1328.1666666670201</v>
      </c>
      <c r="D685" s="13">
        <v>0</v>
      </c>
      <c r="E685" s="13">
        <v>0</v>
      </c>
      <c r="F685" s="13">
        <v>1599</v>
      </c>
      <c r="G685" s="13">
        <v>14126.16</v>
      </c>
      <c r="H685" s="13">
        <v>213</v>
      </c>
      <c r="I685" s="13">
        <v>40.853099999999998</v>
      </c>
      <c r="J685" s="13">
        <v>0</v>
      </c>
      <c r="K685" s="13">
        <v>200</v>
      </c>
      <c r="L685" s="13">
        <v>1758</v>
      </c>
      <c r="M685" s="13">
        <v>0</v>
      </c>
      <c r="N685" s="13">
        <v>0</v>
      </c>
      <c r="O685" s="13">
        <v>-1442.51144</v>
      </c>
      <c r="P685" s="13">
        <v>15938.0000000042</v>
      </c>
      <c r="Q685" s="14">
        <v>16494.501660000002</v>
      </c>
      <c r="R685" s="13">
        <v>556.50165999581304</v>
      </c>
      <c r="S685" s="18">
        <v>1.03491665579</v>
      </c>
    </row>
    <row r="686" spans="1:19" hidden="1" x14ac:dyDescent="0.2">
      <c r="A686" s="16" t="s">
        <v>704</v>
      </c>
      <c r="B686" s="3">
        <v>8966.0000000023592</v>
      </c>
      <c r="C686" s="4">
        <v>747.16666666686297</v>
      </c>
      <c r="D686" s="5">
        <v>0</v>
      </c>
      <c r="E686" s="5">
        <v>0</v>
      </c>
      <c r="F686" s="5">
        <v>641</v>
      </c>
      <c r="G686" s="5">
        <v>8207.16</v>
      </c>
      <c r="H686" s="5">
        <v>118</v>
      </c>
      <c r="I686" s="5">
        <v>0</v>
      </c>
      <c r="J686" s="5">
        <v>0</v>
      </c>
      <c r="K686" s="5">
        <v>97</v>
      </c>
      <c r="L686" s="5">
        <v>656</v>
      </c>
      <c r="M686" s="5">
        <v>0</v>
      </c>
      <c r="N686" s="5">
        <v>0</v>
      </c>
      <c r="O686" s="5">
        <v>-809.71313999999995</v>
      </c>
      <c r="P686" s="5">
        <v>8966.0000000023592</v>
      </c>
      <c r="Q686" s="6">
        <v>8909.44686</v>
      </c>
      <c r="R686" s="5">
        <v>-56.553140002356997</v>
      </c>
      <c r="S686" s="7">
        <v>0.99369248940400001</v>
      </c>
    </row>
    <row r="687" spans="1:19" hidden="1" x14ac:dyDescent="0.2">
      <c r="A687" s="16" t="s">
        <v>705</v>
      </c>
      <c r="B687" s="3">
        <v>6972.0000000018299</v>
      </c>
      <c r="C687" s="4">
        <v>581.00000000015302</v>
      </c>
      <c r="D687" s="5">
        <v>0</v>
      </c>
      <c r="E687" s="5">
        <v>0</v>
      </c>
      <c r="F687" s="5">
        <v>958</v>
      </c>
      <c r="G687" s="5">
        <v>5919</v>
      </c>
      <c r="H687" s="5">
        <v>95</v>
      </c>
      <c r="I687" s="5">
        <v>0</v>
      </c>
      <c r="J687" s="5">
        <v>0</v>
      </c>
      <c r="K687" s="5">
        <v>103</v>
      </c>
      <c r="L687" s="5">
        <v>1102</v>
      </c>
      <c r="M687" s="5">
        <v>0</v>
      </c>
      <c r="N687" s="5">
        <v>0</v>
      </c>
      <c r="O687" s="5">
        <v>-632.79830000000004</v>
      </c>
      <c r="P687" s="5">
        <v>6972.0000000018299</v>
      </c>
      <c r="Q687" s="6">
        <v>7544.2016999999996</v>
      </c>
      <c r="R687" s="5">
        <v>572.20169999816903</v>
      </c>
      <c r="S687" s="7">
        <v>1.082071385541</v>
      </c>
    </row>
    <row r="688" spans="1:19" hidden="1" x14ac:dyDescent="0.2">
      <c r="A688" s="16" t="s">
        <v>706</v>
      </c>
      <c r="B688" s="3">
        <v>0</v>
      </c>
      <c r="C688" s="4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40.853099999999998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5">
        <v>0</v>
      </c>
      <c r="Q688" s="6">
        <v>40.853099999999998</v>
      </c>
      <c r="R688" s="5">
        <v>40.853099999999998</v>
      </c>
      <c r="S688" s="17" t="s">
        <v>39</v>
      </c>
    </row>
    <row r="689" spans="1:19" hidden="1" x14ac:dyDescent="0.2">
      <c r="A689" s="20" t="s">
        <v>707</v>
      </c>
      <c r="B689" s="3">
        <v>350.00000000009197</v>
      </c>
      <c r="C689" s="4">
        <v>29.166666666674001</v>
      </c>
      <c r="D689" s="5">
        <v>30.207999999999998</v>
      </c>
      <c r="E689" s="5">
        <v>30.207999999999998</v>
      </c>
      <c r="F689" s="5">
        <v>36.735999999999997</v>
      </c>
      <c r="G689" s="5">
        <v>36.734000000000002</v>
      </c>
      <c r="H689" s="5">
        <v>36.734000000000002</v>
      </c>
      <c r="I689" s="5">
        <v>36.734000000000002</v>
      </c>
      <c r="J689" s="5">
        <v>36.734000000000002</v>
      </c>
      <c r="K689" s="5">
        <v>36.734000000000002</v>
      </c>
      <c r="L689" s="5">
        <v>36.734000000000002</v>
      </c>
      <c r="M689" s="5">
        <v>36.734000000000002</v>
      </c>
      <c r="N689" s="5">
        <v>36.734000000000002</v>
      </c>
      <c r="O689" s="5">
        <v>36.734000000000002</v>
      </c>
      <c r="P689" s="5">
        <v>350.00000000009197</v>
      </c>
      <c r="Q689" s="6">
        <v>427.75799999999998</v>
      </c>
      <c r="R689" s="5">
        <v>77.757999999907994</v>
      </c>
      <c r="S689" s="7">
        <v>1.222165714285</v>
      </c>
    </row>
    <row r="690" spans="1:19" hidden="1" x14ac:dyDescent="0.2">
      <c r="A690" s="16" t="s">
        <v>708</v>
      </c>
      <c r="B690" s="3">
        <v>350.00000000009197</v>
      </c>
      <c r="C690" s="4">
        <v>29.166666666674001</v>
      </c>
      <c r="D690" s="5">
        <v>30.207999999999998</v>
      </c>
      <c r="E690" s="5">
        <v>30.207999999999998</v>
      </c>
      <c r="F690" s="5">
        <v>36.735999999999997</v>
      </c>
      <c r="G690" s="5">
        <v>36.734000000000002</v>
      </c>
      <c r="H690" s="5">
        <v>36.734000000000002</v>
      </c>
      <c r="I690" s="5">
        <v>36.734000000000002</v>
      </c>
      <c r="J690" s="5">
        <v>36.734000000000002</v>
      </c>
      <c r="K690" s="5">
        <v>36.734000000000002</v>
      </c>
      <c r="L690" s="5">
        <v>36.734000000000002</v>
      </c>
      <c r="M690" s="5">
        <v>36.734000000000002</v>
      </c>
      <c r="N690" s="5">
        <v>36.734000000000002</v>
      </c>
      <c r="O690" s="5">
        <v>36.734000000000002</v>
      </c>
      <c r="P690" s="5">
        <v>350.00000000009197</v>
      </c>
      <c r="Q690" s="6">
        <v>427.75799999999998</v>
      </c>
      <c r="R690" s="5">
        <v>77.757999999907994</v>
      </c>
      <c r="S690" s="7">
        <v>1.222165714285</v>
      </c>
    </row>
    <row r="691" spans="1:19" hidden="1" x14ac:dyDescent="0.2">
      <c r="A691" s="2" t="s">
        <v>709</v>
      </c>
      <c r="B691" s="3">
        <v>330262.23754312203</v>
      </c>
      <c r="C691" s="4">
        <v>27521.853128593499</v>
      </c>
      <c r="D691" s="5">
        <v>31706.789480000101</v>
      </c>
      <c r="E691" s="5">
        <v>26756.398630000102</v>
      </c>
      <c r="F691" s="5">
        <v>32483.500910000101</v>
      </c>
      <c r="G691" s="5">
        <v>28762.075560000099</v>
      </c>
      <c r="H691" s="5">
        <v>27260.7307</v>
      </c>
      <c r="I691" s="5">
        <v>33309.413710000001</v>
      </c>
      <c r="J691" s="5">
        <v>35067.974690000003</v>
      </c>
      <c r="K691" s="5">
        <v>24805.926879999999</v>
      </c>
      <c r="L691" s="5">
        <v>31311.55414</v>
      </c>
      <c r="M691" s="5">
        <v>30287.265729999999</v>
      </c>
      <c r="N691" s="5">
        <v>34085.65943</v>
      </c>
      <c r="O691" s="5">
        <v>43151.877039999999</v>
      </c>
      <c r="P691" s="5">
        <v>330262.23754312203</v>
      </c>
      <c r="Q691" s="6">
        <v>378989.16690000001</v>
      </c>
      <c r="R691" s="5">
        <v>48726.929356877903</v>
      </c>
      <c r="S691" s="7">
        <v>1.1475401175719999</v>
      </c>
    </row>
    <row r="692" spans="1:19" hidden="1" x14ac:dyDescent="0.2">
      <c r="A692" s="21" t="s">
        <v>710</v>
      </c>
      <c r="B692" s="11">
        <v>330262.23754312203</v>
      </c>
      <c r="C692" s="12">
        <v>27521.853128593499</v>
      </c>
      <c r="D692" s="13">
        <v>31706.789480000101</v>
      </c>
      <c r="E692" s="13">
        <v>26756.398630000102</v>
      </c>
      <c r="F692" s="13">
        <v>32483.500910000101</v>
      </c>
      <c r="G692" s="13">
        <v>28762.075560000099</v>
      </c>
      <c r="H692" s="13">
        <v>27260.7307</v>
      </c>
      <c r="I692" s="13">
        <v>33309.413710000001</v>
      </c>
      <c r="J692" s="13">
        <v>35067.974690000003</v>
      </c>
      <c r="K692" s="13">
        <v>24805.926879999999</v>
      </c>
      <c r="L692" s="13">
        <v>31311.55414</v>
      </c>
      <c r="M692" s="13">
        <v>30287.265729999999</v>
      </c>
      <c r="N692" s="13">
        <v>34085.65943</v>
      </c>
      <c r="O692" s="13">
        <v>43151.877039999999</v>
      </c>
      <c r="P692" s="13">
        <v>330262.23754312203</v>
      </c>
      <c r="Q692" s="14">
        <v>378989.16690000001</v>
      </c>
      <c r="R692" s="13">
        <v>48726.929356877903</v>
      </c>
      <c r="S692" s="18">
        <v>1.1475401175719999</v>
      </c>
    </row>
    <row r="693" spans="1:19" hidden="1" x14ac:dyDescent="0.2">
      <c r="A693" s="19" t="s">
        <v>711</v>
      </c>
      <c r="B693" s="11">
        <v>330262.23754312203</v>
      </c>
      <c r="C693" s="12">
        <v>27521.853128593499</v>
      </c>
      <c r="D693" s="13">
        <v>31706.789480000101</v>
      </c>
      <c r="E693" s="13">
        <v>26756.398630000102</v>
      </c>
      <c r="F693" s="13">
        <v>32483.500910000101</v>
      </c>
      <c r="G693" s="13">
        <v>28762.075560000099</v>
      </c>
      <c r="H693" s="13">
        <v>27260.7307</v>
      </c>
      <c r="I693" s="13">
        <v>33309.413710000001</v>
      </c>
      <c r="J693" s="13">
        <v>35067.974690000003</v>
      </c>
      <c r="K693" s="13">
        <v>24805.926879999999</v>
      </c>
      <c r="L693" s="13">
        <v>31311.55414</v>
      </c>
      <c r="M693" s="13">
        <v>30287.265729999999</v>
      </c>
      <c r="N693" s="13">
        <v>34085.65943</v>
      </c>
      <c r="O693" s="13">
        <v>43151.877039999999</v>
      </c>
      <c r="P693" s="13">
        <v>330262.23754312203</v>
      </c>
      <c r="Q693" s="14">
        <v>378989.16690000001</v>
      </c>
      <c r="R693" s="13">
        <v>48726.929356877903</v>
      </c>
      <c r="S693" s="18">
        <v>1.1475401175719999</v>
      </c>
    </row>
    <row r="694" spans="1:19" hidden="1" x14ac:dyDescent="0.2">
      <c r="A694" s="10" t="s">
        <v>712</v>
      </c>
      <c r="B694" s="11">
        <v>0</v>
      </c>
      <c r="C694" s="12">
        <v>0</v>
      </c>
      <c r="D694" s="13">
        <v>0</v>
      </c>
      <c r="E694" s="13">
        <v>0</v>
      </c>
      <c r="F694" s="13">
        <v>-60.631979999999999</v>
      </c>
      <c r="G694" s="13">
        <v>0</v>
      </c>
      <c r="H694" s="13">
        <v>0</v>
      </c>
      <c r="I694" s="13">
        <v>-56.270539999999997</v>
      </c>
      <c r="J694" s="13">
        <v>0</v>
      </c>
      <c r="K694" s="13">
        <v>0</v>
      </c>
      <c r="L694" s="13">
        <v>-54.12959</v>
      </c>
      <c r="M694" s="13">
        <v>0</v>
      </c>
      <c r="N694" s="13">
        <v>0</v>
      </c>
      <c r="O694" s="13">
        <v>-77.186719999999994</v>
      </c>
      <c r="P694" s="13">
        <v>0</v>
      </c>
      <c r="Q694" s="14">
        <v>-248.21883</v>
      </c>
      <c r="R694" s="13">
        <v>-248.21883</v>
      </c>
      <c r="S694" s="15" t="s">
        <v>25</v>
      </c>
    </row>
    <row r="695" spans="1:19" hidden="1" x14ac:dyDescent="0.2">
      <c r="A695" s="16" t="s">
        <v>713</v>
      </c>
      <c r="B695" s="3">
        <v>0</v>
      </c>
      <c r="C695" s="4">
        <v>0</v>
      </c>
      <c r="D695" s="5">
        <v>0</v>
      </c>
      <c r="E695" s="5">
        <v>0</v>
      </c>
      <c r="F695" s="5">
        <v>-60.631979999999999</v>
      </c>
      <c r="G695" s="5">
        <v>0</v>
      </c>
      <c r="H695" s="5">
        <v>0</v>
      </c>
      <c r="I695" s="5">
        <v>-56.270539999999997</v>
      </c>
      <c r="J695" s="5">
        <v>0</v>
      </c>
      <c r="K695" s="5">
        <v>0</v>
      </c>
      <c r="L695" s="5">
        <v>-54.12959</v>
      </c>
      <c r="M695" s="5">
        <v>0</v>
      </c>
      <c r="N695" s="5">
        <v>0</v>
      </c>
      <c r="O695" s="5">
        <v>-77.186719999999994</v>
      </c>
      <c r="P695" s="5">
        <v>0</v>
      </c>
      <c r="Q695" s="6">
        <v>-248.21883</v>
      </c>
      <c r="R695" s="5">
        <v>-248.21883</v>
      </c>
      <c r="S695" s="17" t="s">
        <v>25</v>
      </c>
    </row>
    <row r="696" spans="1:19" hidden="1" x14ac:dyDescent="0.2">
      <c r="A696" s="10" t="s">
        <v>714</v>
      </c>
      <c r="B696" s="11">
        <v>5483</v>
      </c>
      <c r="C696" s="12">
        <v>456.91666666666703</v>
      </c>
      <c r="D696" s="13">
        <v>456.676350000002</v>
      </c>
      <c r="E696" s="13">
        <v>452.04500000000201</v>
      </c>
      <c r="F696" s="13">
        <v>457.95200000000199</v>
      </c>
      <c r="G696" s="13">
        <v>449.67000000000201</v>
      </c>
      <c r="H696" s="13">
        <v>461.64</v>
      </c>
      <c r="I696" s="13">
        <v>456.34500000000003</v>
      </c>
      <c r="J696" s="13">
        <v>455.13600000000002</v>
      </c>
      <c r="K696" s="13">
        <v>456.286</v>
      </c>
      <c r="L696" s="13">
        <v>438.28300000000002</v>
      </c>
      <c r="M696" s="13">
        <v>447.68299999999999</v>
      </c>
      <c r="N696" s="13">
        <v>445.988</v>
      </c>
      <c r="O696" s="13">
        <v>439.19099999999997</v>
      </c>
      <c r="P696" s="13">
        <v>5483</v>
      </c>
      <c r="Q696" s="14">
        <v>5416.8953500000098</v>
      </c>
      <c r="R696" s="13">
        <v>-66.104649999985995</v>
      </c>
      <c r="S696" s="18">
        <v>0.98794370782399998</v>
      </c>
    </row>
    <row r="697" spans="1:19" hidden="1" x14ac:dyDescent="0.2">
      <c r="A697" s="16" t="s">
        <v>715</v>
      </c>
      <c r="B697" s="3">
        <v>5483</v>
      </c>
      <c r="C697" s="4">
        <v>456.91666666666703</v>
      </c>
      <c r="D697" s="5">
        <v>456.676350000002</v>
      </c>
      <c r="E697" s="5">
        <v>452.04500000000201</v>
      </c>
      <c r="F697" s="5">
        <v>457.95200000000199</v>
      </c>
      <c r="G697" s="5">
        <v>449.67000000000201</v>
      </c>
      <c r="H697" s="5">
        <v>461.64</v>
      </c>
      <c r="I697" s="5">
        <v>456.34500000000003</v>
      </c>
      <c r="J697" s="5">
        <v>455.13600000000002</v>
      </c>
      <c r="K697" s="5">
        <v>456.286</v>
      </c>
      <c r="L697" s="5">
        <v>438.28300000000002</v>
      </c>
      <c r="M697" s="5">
        <v>447.68299999999999</v>
      </c>
      <c r="N697" s="5">
        <v>445.988</v>
      </c>
      <c r="O697" s="5">
        <v>439.19099999999997</v>
      </c>
      <c r="P697" s="5">
        <v>5483</v>
      </c>
      <c r="Q697" s="6">
        <v>5416.8953500000098</v>
      </c>
      <c r="R697" s="5">
        <v>-66.104649999985995</v>
      </c>
      <c r="S697" s="7">
        <v>0.98794370782399998</v>
      </c>
    </row>
    <row r="698" spans="1:19" hidden="1" x14ac:dyDescent="0.2">
      <c r="A698" s="10" t="s">
        <v>716</v>
      </c>
      <c r="B698" s="11">
        <v>29957.220012510301</v>
      </c>
      <c r="C698" s="12">
        <v>2496.4350010425301</v>
      </c>
      <c r="D698" s="13">
        <v>2192.7860000000101</v>
      </c>
      <c r="E698" s="13">
        <v>2042.1230000000101</v>
      </c>
      <c r="F698" s="13">
        <v>2369.2123200000101</v>
      </c>
      <c r="G698" s="13">
        <v>2275.07818000001</v>
      </c>
      <c r="H698" s="13">
        <v>2117.72703</v>
      </c>
      <c r="I698" s="13">
        <v>2246.7207199999998</v>
      </c>
      <c r="J698" s="13">
        <v>2204.9216000000001</v>
      </c>
      <c r="K698" s="13">
        <v>2125.4065099999998</v>
      </c>
      <c r="L698" s="13">
        <v>2158.6586400000001</v>
      </c>
      <c r="M698" s="13">
        <v>2313.7654600000001</v>
      </c>
      <c r="N698" s="13">
        <v>2188.9290000000001</v>
      </c>
      <c r="O698" s="13">
        <v>1974.1025199999999</v>
      </c>
      <c r="P698" s="13">
        <v>29957.220012510301</v>
      </c>
      <c r="Q698" s="14">
        <v>26209.430980000001</v>
      </c>
      <c r="R698" s="13">
        <v>-3747.7890325102899</v>
      </c>
      <c r="S698" s="18">
        <v>0.87489529966500001</v>
      </c>
    </row>
    <row r="699" spans="1:19" hidden="1" x14ac:dyDescent="0.2">
      <c r="A699" s="16" t="s">
        <v>717</v>
      </c>
      <c r="B699" s="3">
        <v>16605</v>
      </c>
      <c r="C699" s="4">
        <v>1383.75</v>
      </c>
      <c r="D699" s="5">
        <v>0</v>
      </c>
      <c r="E699" s="5">
        <v>0</v>
      </c>
      <c r="F699" s="5">
        <v>0</v>
      </c>
      <c r="G699" s="5">
        <v>0</v>
      </c>
      <c r="H699" s="5">
        <v>0</v>
      </c>
      <c r="I699" s="5">
        <v>8077.0420000000004</v>
      </c>
      <c r="J699" s="5">
        <v>1297.9079999999999</v>
      </c>
      <c r="K699" s="5">
        <v>1264.104</v>
      </c>
      <c r="L699" s="5">
        <v>1285.6199999999999</v>
      </c>
      <c r="M699" s="5">
        <v>1356.9059999999999</v>
      </c>
      <c r="N699" s="5">
        <v>1326.692</v>
      </c>
      <c r="O699" s="5">
        <v>1088.07</v>
      </c>
      <c r="P699" s="5">
        <v>16605</v>
      </c>
      <c r="Q699" s="6">
        <v>15696.342000000001</v>
      </c>
      <c r="R699" s="5">
        <v>-908.65800000001002</v>
      </c>
      <c r="S699" s="7">
        <v>0.94527804877999999</v>
      </c>
    </row>
    <row r="700" spans="1:19" hidden="1" x14ac:dyDescent="0.2">
      <c r="A700" s="16" t="s">
        <v>718</v>
      </c>
      <c r="B700" s="3">
        <v>3388.97124370956</v>
      </c>
      <c r="C700" s="4">
        <v>282.41427030913002</v>
      </c>
      <c r="D700" s="5">
        <v>0</v>
      </c>
      <c r="E700" s="5">
        <v>0</v>
      </c>
      <c r="F700" s="5">
        <v>0</v>
      </c>
      <c r="G700" s="5">
        <v>0</v>
      </c>
      <c r="H700" s="5">
        <v>0</v>
      </c>
      <c r="I700" s="5">
        <v>633.05759999999998</v>
      </c>
      <c r="J700" s="5">
        <v>139.34540000000001</v>
      </c>
      <c r="K700" s="5">
        <v>119.8082</v>
      </c>
      <c r="L700" s="5">
        <v>114.7046</v>
      </c>
      <c r="M700" s="5">
        <v>188.04769999999999</v>
      </c>
      <c r="N700" s="5">
        <v>124.22</v>
      </c>
      <c r="O700" s="5">
        <v>129.94550000000001</v>
      </c>
      <c r="P700" s="5">
        <v>3388.97124370956</v>
      </c>
      <c r="Q700" s="6">
        <v>1449.1289999999999</v>
      </c>
      <c r="R700" s="5">
        <v>-1939.8422437095601</v>
      </c>
      <c r="S700" s="7">
        <v>0.42760144474200001</v>
      </c>
    </row>
    <row r="701" spans="1:19" hidden="1" x14ac:dyDescent="0.2">
      <c r="A701" s="16" t="s">
        <v>719</v>
      </c>
      <c r="B701" s="3">
        <v>9963.2487688007404</v>
      </c>
      <c r="C701" s="4">
        <v>830.270730733395</v>
      </c>
      <c r="D701" s="5">
        <v>0</v>
      </c>
      <c r="E701" s="5">
        <v>0</v>
      </c>
      <c r="F701" s="5">
        <v>0</v>
      </c>
      <c r="G701" s="5">
        <v>0</v>
      </c>
      <c r="H701" s="5">
        <v>0</v>
      </c>
      <c r="I701" s="5">
        <v>4533.5476500000004</v>
      </c>
      <c r="J701" s="5">
        <v>767.66819999999996</v>
      </c>
      <c r="K701" s="5">
        <v>741.49431000000004</v>
      </c>
      <c r="L701" s="5">
        <v>758.33403999999996</v>
      </c>
      <c r="M701" s="5">
        <v>768.81176000000005</v>
      </c>
      <c r="N701" s="5">
        <v>738.01700000000005</v>
      </c>
      <c r="O701" s="5">
        <v>756.08702000000005</v>
      </c>
      <c r="P701" s="5">
        <v>9963.2487688007404</v>
      </c>
      <c r="Q701" s="6">
        <v>9063.9599799999996</v>
      </c>
      <c r="R701" s="5">
        <v>-899.28878880074296</v>
      </c>
      <c r="S701" s="7">
        <v>0.90973940230999994</v>
      </c>
    </row>
    <row r="702" spans="1:19" hidden="1" x14ac:dyDescent="0.2">
      <c r="A702" s="10" t="s">
        <v>720</v>
      </c>
      <c r="B702" s="11">
        <v>30078.142378103901</v>
      </c>
      <c r="C702" s="12">
        <v>2506.5118648419898</v>
      </c>
      <c r="D702" s="13">
        <v>2455.3999000000099</v>
      </c>
      <c r="E702" s="13">
        <v>2449.26343000001</v>
      </c>
      <c r="F702" s="13">
        <v>2890.64887000001</v>
      </c>
      <c r="G702" s="13">
        <v>2683.1478100000099</v>
      </c>
      <c r="H702" s="13">
        <v>2549.6600100000001</v>
      </c>
      <c r="I702" s="13">
        <v>2867.3845900000001</v>
      </c>
      <c r="J702" s="13">
        <v>2385.1506199999999</v>
      </c>
      <c r="K702" s="13">
        <v>2284.0138700000002</v>
      </c>
      <c r="L702" s="13">
        <v>2545.8222700000001</v>
      </c>
      <c r="M702" s="13">
        <v>2577.1607600000002</v>
      </c>
      <c r="N702" s="13">
        <v>2672.0108599999999</v>
      </c>
      <c r="O702" s="13">
        <v>2382.1996899999999</v>
      </c>
      <c r="P702" s="13">
        <v>30078.142378103901</v>
      </c>
      <c r="Q702" s="14">
        <v>30741.862679999998</v>
      </c>
      <c r="R702" s="13">
        <v>663.72030189616305</v>
      </c>
      <c r="S702" s="18">
        <v>1.022066532352</v>
      </c>
    </row>
    <row r="703" spans="1:19" hidden="1" x14ac:dyDescent="0.2">
      <c r="A703" s="16" t="s">
        <v>721</v>
      </c>
      <c r="B703" s="3">
        <v>30078.142378103901</v>
      </c>
      <c r="C703" s="4">
        <v>2506.5118648419898</v>
      </c>
      <c r="D703" s="5">
        <v>2455.3999000000099</v>
      </c>
      <c r="E703" s="5">
        <v>2449.26343000001</v>
      </c>
      <c r="F703" s="5">
        <v>2890.64887000001</v>
      </c>
      <c r="G703" s="5">
        <v>2683.1478100000099</v>
      </c>
      <c r="H703" s="5">
        <v>2549.6600100000001</v>
      </c>
      <c r="I703" s="5">
        <v>2867.3845900000001</v>
      </c>
      <c r="J703" s="5">
        <v>2385.1506199999999</v>
      </c>
      <c r="K703" s="5">
        <v>2284.0138700000002</v>
      </c>
      <c r="L703" s="5">
        <v>2545.8222700000001</v>
      </c>
      <c r="M703" s="5">
        <v>2577.1607600000002</v>
      </c>
      <c r="N703" s="5">
        <v>2672.0108599999999</v>
      </c>
      <c r="O703" s="5">
        <v>2382.1996899999999</v>
      </c>
      <c r="P703" s="5">
        <v>30078.142378103901</v>
      </c>
      <c r="Q703" s="6">
        <v>30741.862679999998</v>
      </c>
      <c r="R703" s="5">
        <v>663.72030189616305</v>
      </c>
      <c r="S703" s="7">
        <v>1.022066532352</v>
      </c>
    </row>
    <row r="704" spans="1:19" hidden="1" x14ac:dyDescent="0.2">
      <c r="A704" s="10" t="s">
        <v>722</v>
      </c>
      <c r="B704" s="11">
        <v>0</v>
      </c>
      <c r="C704" s="12">
        <v>0</v>
      </c>
      <c r="D704" s="13">
        <v>14.721</v>
      </c>
      <c r="E704" s="13">
        <v>20.001999999999999</v>
      </c>
      <c r="F704" s="13">
        <v>14.789</v>
      </c>
      <c r="G704" s="13">
        <v>16.233000000000001</v>
      </c>
      <c r="H704" s="13">
        <v>14.574</v>
      </c>
      <c r="I704" s="13">
        <v>14.154</v>
      </c>
      <c r="J704" s="13">
        <v>15.023999999999999</v>
      </c>
      <c r="K704" s="13">
        <v>13.523</v>
      </c>
      <c r="L704" s="13">
        <v>15.481999999999999</v>
      </c>
      <c r="M704" s="13">
        <v>19.486999999999998</v>
      </c>
      <c r="N704" s="13">
        <v>18.012</v>
      </c>
      <c r="O704" s="13">
        <v>17.734999999999999</v>
      </c>
      <c r="P704" s="13">
        <v>0</v>
      </c>
      <c r="Q704" s="14">
        <v>193.73599999999999</v>
      </c>
      <c r="R704" s="13">
        <v>193.73599999999999</v>
      </c>
      <c r="S704" s="15" t="s">
        <v>25</v>
      </c>
    </row>
    <row r="705" spans="1:19" hidden="1" x14ac:dyDescent="0.2">
      <c r="A705" s="16" t="s">
        <v>723</v>
      </c>
      <c r="B705" s="3">
        <v>0</v>
      </c>
      <c r="C705" s="4">
        <v>0</v>
      </c>
      <c r="D705" s="5">
        <v>14.721</v>
      </c>
      <c r="E705" s="5">
        <v>20.001999999999999</v>
      </c>
      <c r="F705" s="5">
        <v>14.789</v>
      </c>
      <c r="G705" s="5">
        <v>16.233000000000001</v>
      </c>
      <c r="H705" s="5">
        <v>14.574</v>
      </c>
      <c r="I705" s="5">
        <v>14.154</v>
      </c>
      <c r="J705" s="5">
        <v>15.023999999999999</v>
      </c>
      <c r="K705" s="5">
        <v>13.523</v>
      </c>
      <c r="L705" s="5">
        <v>15.481999999999999</v>
      </c>
      <c r="M705" s="5">
        <v>19.486999999999998</v>
      </c>
      <c r="N705" s="5">
        <v>18.012</v>
      </c>
      <c r="O705" s="5">
        <v>17.734999999999999</v>
      </c>
      <c r="P705" s="5">
        <v>0</v>
      </c>
      <c r="Q705" s="6">
        <v>193.73599999999999</v>
      </c>
      <c r="R705" s="5">
        <v>193.73599999999999</v>
      </c>
      <c r="S705" s="17" t="s">
        <v>25</v>
      </c>
    </row>
    <row r="706" spans="1:19" hidden="1" x14ac:dyDescent="0.2">
      <c r="A706" s="10" t="s">
        <v>724</v>
      </c>
      <c r="B706" s="11">
        <v>62542</v>
      </c>
      <c r="C706" s="12">
        <v>5211.8333333333303</v>
      </c>
      <c r="D706" s="13">
        <v>4693.5251400000097</v>
      </c>
      <c r="E706" s="13">
        <v>3077.44112000001</v>
      </c>
      <c r="F706" s="13">
        <v>4219.57575000001</v>
      </c>
      <c r="G706" s="13">
        <v>3282.34908000001</v>
      </c>
      <c r="H706" s="13">
        <v>3114.5937300000001</v>
      </c>
      <c r="I706" s="13">
        <v>8425.6878700000107</v>
      </c>
      <c r="J706" s="13">
        <v>4808.23549</v>
      </c>
      <c r="K706" s="13">
        <v>3497.70550000001</v>
      </c>
      <c r="L706" s="13">
        <v>4646.3450700000103</v>
      </c>
      <c r="M706" s="13">
        <v>4309.2950899999996</v>
      </c>
      <c r="N706" s="13">
        <v>4950.9976900000001</v>
      </c>
      <c r="O706" s="13">
        <v>8123.2114000000101</v>
      </c>
      <c r="P706" s="13">
        <v>62542</v>
      </c>
      <c r="Q706" s="14">
        <v>57148.962930000103</v>
      </c>
      <c r="R706" s="13">
        <v>-5393.0370699999103</v>
      </c>
      <c r="S706" s="18">
        <v>0.91376935387400005</v>
      </c>
    </row>
    <row r="707" spans="1:19" hidden="1" x14ac:dyDescent="0.2">
      <c r="A707" s="16" t="s">
        <v>725</v>
      </c>
      <c r="B707" s="3">
        <v>62542</v>
      </c>
      <c r="C707" s="4">
        <v>5211.8333333333303</v>
      </c>
      <c r="D707" s="5">
        <v>4693.5251400000097</v>
      </c>
      <c r="E707" s="5">
        <v>3077.44112000001</v>
      </c>
      <c r="F707" s="5">
        <v>4219.57575000001</v>
      </c>
      <c r="G707" s="5">
        <v>3282.34908000001</v>
      </c>
      <c r="H707" s="5">
        <v>3114.5937300000001</v>
      </c>
      <c r="I707" s="5">
        <v>8425.6878700000107</v>
      </c>
      <c r="J707" s="5">
        <v>4808.23549</v>
      </c>
      <c r="K707" s="5">
        <v>3497.70550000001</v>
      </c>
      <c r="L707" s="5">
        <v>4646.3450700000103</v>
      </c>
      <c r="M707" s="5">
        <v>4309.2950899999996</v>
      </c>
      <c r="N707" s="5">
        <v>4950.9976900000001</v>
      </c>
      <c r="O707" s="5">
        <v>8123.2114000000101</v>
      </c>
      <c r="P707" s="5">
        <v>62542</v>
      </c>
      <c r="Q707" s="6">
        <v>57148.962930000103</v>
      </c>
      <c r="R707" s="5">
        <v>-5393.0370699999103</v>
      </c>
      <c r="S707" s="7">
        <v>0.91376935387400005</v>
      </c>
    </row>
    <row r="708" spans="1:19" hidden="1" x14ac:dyDescent="0.2">
      <c r="A708" s="10" t="s">
        <v>726</v>
      </c>
      <c r="B708" s="11">
        <v>0</v>
      </c>
      <c r="C708" s="12">
        <v>0</v>
      </c>
      <c r="D708" s="13">
        <v>7745.6875200000304</v>
      </c>
      <c r="E708" s="13">
        <v>1652.21433000001</v>
      </c>
      <c r="F708" s="13">
        <v>4880.5907800000195</v>
      </c>
      <c r="G708" s="13">
        <v>3385.2547300000101</v>
      </c>
      <c r="H708" s="13">
        <v>3777.2761599999999</v>
      </c>
      <c r="I708" s="13">
        <v>3857.1387100000002</v>
      </c>
      <c r="J708" s="13">
        <v>3667.2197099999998</v>
      </c>
      <c r="K708" s="13">
        <v>2319.4727699999999</v>
      </c>
      <c r="L708" s="13">
        <v>4588.91867</v>
      </c>
      <c r="M708" s="13">
        <v>3669.6892800000001</v>
      </c>
      <c r="N708" s="13">
        <v>4281.0811899999999</v>
      </c>
      <c r="O708" s="13">
        <v>5102.48542</v>
      </c>
      <c r="P708" s="13">
        <v>0</v>
      </c>
      <c r="Q708" s="14">
        <v>48927.029270000101</v>
      </c>
      <c r="R708" s="13">
        <v>48927.029270000101</v>
      </c>
      <c r="S708" s="15" t="s">
        <v>25</v>
      </c>
    </row>
    <row r="709" spans="1:19" hidden="1" x14ac:dyDescent="0.2">
      <c r="A709" s="16" t="s">
        <v>727</v>
      </c>
      <c r="B709" s="3">
        <v>0</v>
      </c>
      <c r="C709" s="4">
        <v>0</v>
      </c>
      <c r="D709" s="5">
        <v>19.642800000000001</v>
      </c>
      <c r="E709" s="5">
        <v>50.184959999999997</v>
      </c>
      <c r="F709" s="5">
        <v>19.175000000000001</v>
      </c>
      <c r="G709" s="5">
        <v>61.693019999999997</v>
      </c>
      <c r="H709" s="5">
        <v>29.804290000000002</v>
      </c>
      <c r="I709" s="5">
        <v>29.01118</v>
      </c>
      <c r="J709" s="5">
        <v>2.6520000000000001</v>
      </c>
      <c r="K709" s="5">
        <v>40.788060000000002</v>
      </c>
      <c r="L709" s="5">
        <v>21.835000000000001</v>
      </c>
      <c r="M709" s="5">
        <v>101.24096</v>
      </c>
      <c r="N709" s="5">
        <v>21.677759999999999</v>
      </c>
      <c r="O709" s="5">
        <v>319.59161999999998</v>
      </c>
      <c r="P709" s="5">
        <v>0</v>
      </c>
      <c r="Q709" s="6">
        <v>717.29665</v>
      </c>
      <c r="R709" s="5">
        <v>717.29665</v>
      </c>
      <c r="S709" s="17" t="s">
        <v>25</v>
      </c>
    </row>
    <row r="710" spans="1:19" hidden="1" x14ac:dyDescent="0.2">
      <c r="A710" s="16" t="s">
        <v>728</v>
      </c>
      <c r="B710" s="3">
        <v>0</v>
      </c>
      <c r="C710" s="4">
        <v>0</v>
      </c>
      <c r="D710" s="5">
        <v>7114.1039200000196</v>
      </c>
      <c r="E710" s="5">
        <v>1319.01577</v>
      </c>
      <c r="F710" s="5">
        <v>4214.3149800000101</v>
      </c>
      <c r="G710" s="5">
        <v>2389.86663000001</v>
      </c>
      <c r="H710" s="5">
        <v>2322.0145900000002</v>
      </c>
      <c r="I710" s="5">
        <v>2305.0335300000002</v>
      </c>
      <c r="J710" s="5">
        <v>2691.1794100000002</v>
      </c>
      <c r="K710" s="5">
        <v>1319.1224199999999</v>
      </c>
      <c r="L710" s="5">
        <v>3809.88985</v>
      </c>
      <c r="M710" s="5">
        <v>2580.9066400000002</v>
      </c>
      <c r="N710" s="5">
        <v>2840.60133</v>
      </c>
      <c r="O710" s="5">
        <v>2697.3285700000001</v>
      </c>
      <c r="P710" s="5">
        <v>0</v>
      </c>
      <c r="Q710" s="6">
        <v>35603.377640000101</v>
      </c>
      <c r="R710" s="5">
        <v>35603.377640000101</v>
      </c>
      <c r="S710" s="17" t="s">
        <v>25</v>
      </c>
    </row>
    <row r="711" spans="1:19" hidden="1" x14ac:dyDescent="0.2">
      <c r="A711" s="16" t="s">
        <v>729</v>
      </c>
      <c r="B711" s="3">
        <v>0</v>
      </c>
      <c r="C711" s="4">
        <v>0</v>
      </c>
      <c r="D711" s="5">
        <v>0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  <c r="J711" s="5">
        <v>0</v>
      </c>
      <c r="K711" s="5">
        <v>0</v>
      </c>
      <c r="L711" s="5">
        <v>0</v>
      </c>
      <c r="M711" s="5">
        <v>97</v>
      </c>
      <c r="N711" s="5">
        <v>47.948999999999998</v>
      </c>
      <c r="O711" s="5">
        <v>0</v>
      </c>
      <c r="P711" s="5">
        <v>0</v>
      </c>
      <c r="Q711" s="6">
        <v>144.94900000000001</v>
      </c>
      <c r="R711" s="5">
        <v>144.94900000000001</v>
      </c>
      <c r="S711" s="17" t="s">
        <v>25</v>
      </c>
    </row>
    <row r="712" spans="1:19" hidden="1" x14ac:dyDescent="0.2">
      <c r="A712" s="16" t="s">
        <v>730</v>
      </c>
      <c r="B712" s="3">
        <v>0</v>
      </c>
      <c r="C712" s="4">
        <v>0</v>
      </c>
      <c r="D712" s="5">
        <v>611.94080000000201</v>
      </c>
      <c r="E712" s="5">
        <v>283.01360000000102</v>
      </c>
      <c r="F712" s="5">
        <v>647.10080000000198</v>
      </c>
      <c r="G712" s="5">
        <v>933.69508000000303</v>
      </c>
      <c r="H712" s="5">
        <v>1425.4572800000001</v>
      </c>
      <c r="I712" s="5">
        <v>1523.0940000000001</v>
      </c>
      <c r="J712" s="5">
        <v>973.38829999999996</v>
      </c>
      <c r="K712" s="5">
        <v>959.56228999999996</v>
      </c>
      <c r="L712" s="5">
        <v>757.19381999999996</v>
      </c>
      <c r="M712" s="5">
        <v>890.54168000000004</v>
      </c>
      <c r="N712" s="5">
        <v>1370.8531</v>
      </c>
      <c r="O712" s="5">
        <v>2085.5652300000002</v>
      </c>
      <c r="P712" s="5">
        <v>0</v>
      </c>
      <c r="Q712" s="6">
        <v>12461.40598</v>
      </c>
      <c r="R712" s="5">
        <v>12461.40598</v>
      </c>
      <c r="S712" s="17" t="s">
        <v>25</v>
      </c>
    </row>
    <row r="713" spans="1:19" hidden="1" x14ac:dyDescent="0.2">
      <c r="A713" s="10" t="s">
        <v>731</v>
      </c>
      <c r="B713" s="11">
        <v>202201.875152508</v>
      </c>
      <c r="C713" s="12">
        <v>16850.156262708999</v>
      </c>
      <c r="D713" s="13">
        <v>14147.993570000001</v>
      </c>
      <c r="E713" s="13">
        <v>17063.309750000099</v>
      </c>
      <c r="F713" s="13">
        <v>17650.732189999999</v>
      </c>
      <c r="G713" s="13">
        <v>16670.342760000101</v>
      </c>
      <c r="H713" s="13">
        <v>15225.259770000001</v>
      </c>
      <c r="I713" s="13">
        <v>15441.982819999999</v>
      </c>
      <c r="J713" s="13">
        <v>21532.287270000001</v>
      </c>
      <c r="K713" s="13">
        <v>14109.51923</v>
      </c>
      <c r="L713" s="13">
        <v>16918.04449</v>
      </c>
      <c r="M713" s="13">
        <v>16950.185140000001</v>
      </c>
      <c r="N713" s="13">
        <v>19528.64069</v>
      </c>
      <c r="O713" s="13">
        <v>25112.952010000001</v>
      </c>
      <c r="P713" s="13">
        <v>202201.875152508</v>
      </c>
      <c r="Q713" s="14">
        <v>210351.24969</v>
      </c>
      <c r="R713" s="13">
        <v>8149.3745374918199</v>
      </c>
      <c r="S713" s="18">
        <v>1.040303160054</v>
      </c>
    </row>
    <row r="714" spans="1:19" hidden="1" x14ac:dyDescent="0.2">
      <c r="A714" s="16" t="s">
        <v>732</v>
      </c>
      <c r="B714" s="3">
        <v>202201.875152508</v>
      </c>
      <c r="C714" s="4">
        <v>16850.156262708999</v>
      </c>
      <c r="D714" s="5">
        <v>14147.993570000001</v>
      </c>
      <c r="E714" s="5">
        <v>17063.309750000099</v>
      </c>
      <c r="F714" s="5">
        <v>17650.732189999999</v>
      </c>
      <c r="G714" s="5">
        <v>16670.342760000101</v>
      </c>
      <c r="H714" s="5">
        <v>15225.259770000001</v>
      </c>
      <c r="I714" s="5">
        <v>15441.982819999999</v>
      </c>
      <c r="J714" s="5">
        <v>21532.287270000001</v>
      </c>
      <c r="K714" s="5">
        <v>14109.51923</v>
      </c>
      <c r="L714" s="5">
        <v>16918.04449</v>
      </c>
      <c r="M714" s="5">
        <v>16950.185140000001</v>
      </c>
      <c r="N714" s="5">
        <v>16977.57602</v>
      </c>
      <c r="O714" s="5">
        <v>22825.87644</v>
      </c>
      <c r="P714" s="5">
        <v>202201.875152508</v>
      </c>
      <c r="Q714" s="6">
        <v>205513.10944999999</v>
      </c>
      <c r="R714" s="5">
        <v>3311.2342974918101</v>
      </c>
      <c r="S714" s="7">
        <v>1.0163758832350001</v>
      </c>
    </row>
    <row r="715" spans="1:19" hidden="1" x14ac:dyDescent="0.2">
      <c r="A715" s="16" t="s">
        <v>733</v>
      </c>
      <c r="B715" s="3">
        <v>0</v>
      </c>
      <c r="C715" s="4">
        <v>0</v>
      </c>
      <c r="D715" s="5">
        <v>0</v>
      </c>
      <c r="E715" s="5">
        <v>0</v>
      </c>
      <c r="F715" s="5">
        <v>0</v>
      </c>
      <c r="G715" s="5">
        <v>0</v>
      </c>
      <c r="H715" s="5">
        <v>0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5">
        <v>2551.0646700000002</v>
      </c>
      <c r="O715" s="5">
        <v>-0.31024000000000002</v>
      </c>
      <c r="P715" s="5">
        <v>0</v>
      </c>
      <c r="Q715" s="6">
        <v>2550.75443</v>
      </c>
      <c r="R715" s="5">
        <v>2550.75443</v>
      </c>
      <c r="S715" s="17" t="s">
        <v>39</v>
      </c>
    </row>
    <row r="716" spans="1:19" hidden="1" x14ac:dyDescent="0.2">
      <c r="A716" s="16" t="s">
        <v>734</v>
      </c>
      <c r="B716" s="3">
        <v>0</v>
      </c>
      <c r="C716" s="4">
        <v>0</v>
      </c>
      <c r="D716" s="5">
        <v>0</v>
      </c>
      <c r="E716" s="5">
        <v>0</v>
      </c>
      <c r="F716" s="5">
        <v>0</v>
      </c>
      <c r="G716" s="5">
        <v>0</v>
      </c>
      <c r="H716" s="5">
        <v>0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2287.3858100000002</v>
      </c>
      <c r="P716" s="5">
        <v>0</v>
      </c>
      <c r="Q716" s="6">
        <v>2287.3858100000002</v>
      </c>
      <c r="R716" s="5">
        <v>2287.3858100000002</v>
      </c>
      <c r="S716" s="17" t="s">
        <v>39</v>
      </c>
    </row>
    <row r="717" spans="1:19" hidden="1" x14ac:dyDescent="0.2">
      <c r="A717" s="10" t="s">
        <v>735</v>
      </c>
      <c r="B717" s="11">
        <v>0</v>
      </c>
      <c r="C717" s="12">
        <v>0</v>
      </c>
      <c r="D717" s="13">
        <v>0</v>
      </c>
      <c r="E717" s="13">
        <v>0</v>
      </c>
      <c r="F717" s="13">
        <v>60.631979999999999</v>
      </c>
      <c r="G717" s="13">
        <v>0</v>
      </c>
      <c r="H717" s="13">
        <v>0</v>
      </c>
      <c r="I717" s="13">
        <v>56.270539999999997</v>
      </c>
      <c r="J717" s="13">
        <v>0</v>
      </c>
      <c r="K717" s="13">
        <v>0</v>
      </c>
      <c r="L717" s="13">
        <v>54.12959</v>
      </c>
      <c r="M717" s="13">
        <v>0</v>
      </c>
      <c r="N717" s="13">
        <v>0</v>
      </c>
      <c r="O717" s="13">
        <v>77.186719999999994</v>
      </c>
      <c r="P717" s="13">
        <v>0</v>
      </c>
      <c r="Q717" s="14">
        <v>248.21883</v>
      </c>
      <c r="R717" s="13">
        <v>248.21883</v>
      </c>
      <c r="S717" s="15" t="s">
        <v>25</v>
      </c>
    </row>
    <row r="718" spans="1:19" hidden="1" x14ac:dyDescent="0.2">
      <c r="A718" s="16" t="s">
        <v>736</v>
      </c>
      <c r="B718" s="3">
        <v>0</v>
      </c>
      <c r="C718" s="4">
        <v>0</v>
      </c>
      <c r="D718" s="5">
        <v>0</v>
      </c>
      <c r="E718" s="5">
        <v>0</v>
      </c>
      <c r="F718" s="5">
        <v>1.0776300000000001</v>
      </c>
      <c r="G718" s="5">
        <v>0</v>
      </c>
      <c r="H718" s="5">
        <v>0</v>
      </c>
      <c r="I718" s="5">
        <v>1.0056</v>
      </c>
      <c r="J718" s="5">
        <v>0</v>
      </c>
      <c r="K718" s="5">
        <v>0</v>
      </c>
      <c r="L718" s="5">
        <v>0.88859999999999995</v>
      </c>
      <c r="M718" s="5">
        <v>0</v>
      </c>
      <c r="N718" s="5">
        <v>0</v>
      </c>
      <c r="O718" s="5">
        <v>1.29701</v>
      </c>
      <c r="P718" s="5">
        <v>0</v>
      </c>
      <c r="Q718" s="6">
        <v>4.26884</v>
      </c>
      <c r="R718" s="5">
        <v>4.26884</v>
      </c>
      <c r="S718" s="17" t="s">
        <v>25</v>
      </c>
    </row>
    <row r="719" spans="1:19" hidden="1" x14ac:dyDescent="0.2">
      <c r="A719" s="16" t="s">
        <v>737</v>
      </c>
      <c r="B719" s="3">
        <v>0</v>
      </c>
      <c r="C719" s="4">
        <v>0</v>
      </c>
      <c r="D719" s="5">
        <v>0</v>
      </c>
      <c r="E719" s="5">
        <v>0</v>
      </c>
      <c r="F719" s="5">
        <v>0</v>
      </c>
      <c r="G719" s="5">
        <v>0</v>
      </c>
      <c r="H719" s="5">
        <v>0</v>
      </c>
      <c r="I719" s="5">
        <v>5.1610000000000003E-2</v>
      </c>
      <c r="J719" s="5">
        <v>0</v>
      </c>
      <c r="K719" s="5">
        <v>0</v>
      </c>
      <c r="L719" s="5">
        <v>-1.8799999999999999E-3</v>
      </c>
      <c r="M719" s="5">
        <v>0</v>
      </c>
      <c r="N719" s="5">
        <v>0</v>
      </c>
      <c r="O719" s="5">
        <v>5.3109999999999997E-2</v>
      </c>
      <c r="P719" s="5">
        <v>0</v>
      </c>
      <c r="Q719" s="6">
        <v>0.10284</v>
      </c>
      <c r="R719" s="5">
        <v>0.10284</v>
      </c>
      <c r="S719" s="17" t="s">
        <v>39</v>
      </c>
    </row>
    <row r="720" spans="1:19" hidden="1" x14ac:dyDescent="0.2">
      <c r="A720" s="16" t="s">
        <v>738</v>
      </c>
      <c r="B720" s="3">
        <v>0</v>
      </c>
      <c r="C720" s="4">
        <v>0</v>
      </c>
      <c r="D720" s="5">
        <v>0</v>
      </c>
      <c r="E720" s="5">
        <v>0</v>
      </c>
      <c r="F720" s="5">
        <v>3.1298699999999999</v>
      </c>
      <c r="G720" s="5">
        <v>0</v>
      </c>
      <c r="H720" s="5">
        <v>0</v>
      </c>
      <c r="I720" s="5">
        <v>3.1263000000000001</v>
      </c>
      <c r="J720" s="5">
        <v>0</v>
      </c>
      <c r="K720" s="5">
        <v>0</v>
      </c>
      <c r="L720" s="5">
        <v>6.10379</v>
      </c>
      <c r="M720" s="5">
        <v>0</v>
      </c>
      <c r="N720" s="5">
        <v>0</v>
      </c>
      <c r="O720" s="5">
        <v>-1.0099899999999999</v>
      </c>
      <c r="P720" s="5">
        <v>0</v>
      </c>
      <c r="Q720" s="6">
        <v>11.349970000000001</v>
      </c>
      <c r="R720" s="5">
        <v>11.349970000000001</v>
      </c>
      <c r="S720" s="17" t="s">
        <v>25</v>
      </c>
    </row>
    <row r="721" spans="1:19" hidden="1" x14ac:dyDescent="0.2">
      <c r="A721" s="16" t="s">
        <v>739</v>
      </c>
      <c r="B721" s="3">
        <v>0</v>
      </c>
      <c r="C721" s="4">
        <v>0</v>
      </c>
      <c r="D721" s="5">
        <v>0</v>
      </c>
      <c r="E721" s="5">
        <v>0</v>
      </c>
      <c r="F721" s="5">
        <v>8.3238400000000006</v>
      </c>
      <c r="G721" s="5">
        <v>0</v>
      </c>
      <c r="H721" s="5">
        <v>0</v>
      </c>
      <c r="I721" s="5">
        <v>9.6785200000000007</v>
      </c>
      <c r="J721" s="5">
        <v>0</v>
      </c>
      <c r="K721" s="5">
        <v>0</v>
      </c>
      <c r="L721" s="5">
        <v>2.82938</v>
      </c>
      <c r="M721" s="5">
        <v>0</v>
      </c>
      <c r="N721" s="5">
        <v>0</v>
      </c>
      <c r="O721" s="5">
        <v>18.02693</v>
      </c>
      <c r="P721" s="5">
        <v>0</v>
      </c>
      <c r="Q721" s="6">
        <v>38.858669999999996</v>
      </c>
      <c r="R721" s="5">
        <v>38.858669999999996</v>
      </c>
      <c r="S721" s="17" t="s">
        <v>25</v>
      </c>
    </row>
    <row r="722" spans="1:19" hidden="1" x14ac:dyDescent="0.2">
      <c r="A722" s="16" t="s">
        <v>740</v>
      </c>
      <c r="B722" s="3">
        <v>0</v>
      </c>
      <c r="C722" s="4">
        <v>0</v>
      </c>
      <c r="D722" s="5">
        <v>0</v>
      </c>
      <c r="E722" s="5">
        <v>0</v>
      </c>
      <c r="F722" s="5">
        <v>48.100639999999999</v>
      </c>
      <c r="G722" s="5">
        <v>0</v>
      </c>
      <c r="H722" s="5">
        <v>0</v>
      </c>
      <c r="I722" s="5">
        <v>42.40851</v>
      </c>
      <c r="J722" s="5">
        <v>0</v>
      </c>
      <c r="K722" s="5">
        <v>0</v>
      </c>
      <c r="L722" s="5">
        <v>44.309699999999999</v>
      </c>
      <c r="M722" s="5">
        <v>0</v>
      </c>
      <c r="N722" s="5">
        <v>0</v>
      </c>
      <c r="O722" s="5">
        <v>58.819659999999999</v>
      </c>
      <c r="P722" s="5">
        <v>0</v>
      </c>
      <c r="Q722" s="6">
        <v>193.63851</v>
      </c>
      <c r="R722" s="5">
        <v>193.63851</v>
      </c>
      <c r="S722" s="17" t="s">
        <v>25</v>
      </c>
    </row>
    <row r="723" spans="1:19" hidden="1" x14ac:dyDescent="0.2">
      <c r="A723" s="22" t="s">
        <v>741</v>
      </c>
      <c r="B723" s="11">
        <v>330260.86666666699</v>
      </c>
      <c r="C723" s="12">
        <v>27521.7388888889</v>
      </c>
      <c r="D723" s="13">
        <v>31706.789479999999</v>
      </c>
      <c r="E723" s="13">
        <v>26756.39863</v>
      </c>
      <c r="F723" s="13">
        <v>32483.500909999999</v>
      </c>
      <c r="G723" s="13">
        <v>28762.075560000001</v>
      </c>
      <c r="H723" s="13">
        <v>27260.7307</v>
      </c>
      <c r="I723" s="13">
        <v>33309.413710000001</v>
      </c>
      <c r="J723" s="13">
        <v>35067.974690000003</v>
      </c>
      <c r="K723" s="13">
        <v>24805.926879999999</v>
      </c>
      <c r="L723" s="13">
        <v>31311.55414</v>
      </c>
      <c r="M723" s="13">
        <v>30287.265729999999</v>
      </c>
      <c r="N723" s="13">
        <v>34085.65943</v>
      </c>
      <c r="O723" s="13">
        <v>43151.877039999999</v>
      </c>
      <c r="P723" s="13">
        <v>330260.86666666699</v>
      </c>
      <c r="Q723" s="14">
        <v>378989.16690000001</v>
      </c>
      <c r="R723" s="13">
        <v>48728.300233333401</v>
      </c>
      <c r="S723" s="18">
        <v>1.147544880885</v>
      </c>
    </row>
    <row r="724" spans="1:19" hidden="1" x14ac:dyDescent="0.2">
      <c r="A724" s="21" t="s">
        <v>742</v>
      </c>
      <c r="B724" s="11">
        <v>330260.86666666699</v>
      </c>
      <c r="C724" s="12">
        <v>27521.7388888889</v>
      </c>
      <c r="D724" s="13">
        <v>31706.789479999999</v>
      </c>
      <c r="E724" s="13">
        <v>26756.39863</v>
      </c>
      <c r="F724" s="13">
        <v>32483.500909999999</v>
      </c>
      <c r="G724" s="13">
        <v>28762.075560000001</v>
      </c>
      <c r="H724" s="13">
        <v>27260.7307</v>
      </c>
      <c r="I724" s="13">
        <v>33309.413710000001</v>
      </c>
      <c r="J724" s="13">
        <v>35067.974690000003</v>
      </c>
      <c r="K724" s="13">
        <v>24805.926879999999</v>
      </c>
      <c r="L724" s="13">
        <v>31311.55414</v>
      </c>
      <c r="M724" s="13">
        <v>30287.265729999999</v>
      </c>
      <c r="N724" s="13">
        <v>34085.65943</v>
      </c>
      <c r="O724" s="13">
        <v>43151.877039999999</v>
      </c>
      <c r="P724" s="13">
        <v>330260.86666666699</v>
      </c>
      <c r="Q724" s="14">
        <v>378989.16690000001</v>
      </c>
      <c r="R724" s="13">
        <v>48728.300233333401</v>
      </c>
      <c r="S724" s="18">
        <v>1.147544880885</v>
      </c>
    </row>
    <row r="725" spans="1:19" hidden="1" x14ac:dyDescent="0.2">
      <c r="A725" s="19" t="s">
        <v>743</v>
      </c>
      <c r="B725" s="11">
        <v>330260.86666666699</v>
      </c>
      <c r="C725" s="12">
        <v>27521.7388888889</v>
      </c>
      <c r="D725" s="13">
        <v>31706.789479999999</v>
      </c>
      <c r="E725" s="13">
        <v>26756.39863</v>
      </c>
      <c r="F725" s="13">
        <v>32483.500909999999</v>
      </c>
      <c r="G725" s="13">
        <v>28762.075560000001</v>
      </c>
      <c r="H725" s="13">
        <v>27260.7307</v>
      </c>
      <c r="I725" s="13">
        <v>33309.413710000001</v>
      </c>
      <c r="J725" s="13">
        <v>35067.974690000003</v>
      </c>
      <c r="K725" s="13">
        <v>24805.926879999999</v>
      </c>
      <c r="L725" s="13">
        <v>31311.55414</v>
      </c>
      <c r="M725" s="13">
        <v>30287.265729999999</v>
      </c>
      <c r="N725" s="13">
        <v>34085.65943</v>
      </c>
      <c r="O725" s="13">
        <v>43151.877039999999</v>
      </c>
      <c r="P725" s="13">
        <v>330260.86666666699</v>
      </c>
      <c r="Q725" s="14">
        <v>378989.16690000001</v>
      </c>
      <c r="R725" s="13">
        <v>48728.300233333401</v>
      </c>
      <c r="S725" s="18">
        <v>1.147544880885</v>
      </c>
    </row>
    <row r="726" spans="1:19" hidden="1" x14ac:dyDescent="0.2">
      <c r="A726" s="10" t="s">
        <v>744</v>
      </c>
      <c r="B726" s="11">
        <v>5482.6</v>
      </c>
      <c r="C726" s="12">
        <v>456.88333333333298</v>
      </c>
      <c r="D726" s="13">
        <v>456.67635000000001</v>
      </c>
      <c r="E726" s="13">
        <v>452.04500000000002</v>
      </c>
      <c r="F726" s="13">
        <v>457.952</v>
      </c>
      <c r="G726" s="13">
        <v>449.67</v>
      </c>
      <c r="H726" s="13">
        <v>461.64</v>
      </c>
      <c r="I726" s="13">
        <v>456.34500000000003</v>
      </c>
      <c r="J726" s="13">
        <v>455.13600000000002</v>
      </c>
      <c r="K726" s="13">
        <v>456.286</v>
      </c>
      <c r="L726" s="13">
        <v>438.28300000000002</v>
      </c>
      <c r="M726" s="13">
        <v>447.68299999999999</v>
      </c>
      <c r="N726" s="13">
        <v>445.988</v>
      </c>
      <c r="O726" s="13">
        <v>439.19099999999997</v>
      </c>
      <c r="P726" s="13">
        <v>5482.6</v>
      </c>
      <c r="Q726" s="14">
        <v>5416.8953499999998</v>
      </c>
      <c r="R726" s="13">
        <v>-65.704649999997997</v>
      </c>
      <c r="S726" s="18">
        <v>0.98801578630499998</v>
      </c>
    </row>
    <row r="727" spans="1:19" hidden="1" x14ac:dyDescent="0.2">
      <c r="A727" s="16" t="s">
        <v>745</v>
      </c>
      <c r="B727" s="3">
        <v>5482.6</v>
      </c>
      <c r="C727" s="4">
        <v>456.88333333333298</v>
      </c>
      <c r="D727" s="5">
        <v>456.67635000000001</v>
      </c>
      <c r="E727" s="5">
        <v>452.04500000000002</v>
      </c>
      <c r="F727" s="5">
        <v>457.952</v>
      </c>
      <c r="G727" s="5">
        <v>449.67</v>
      </c>
      <c r="H727" s="5">
        <v>461.64</v>
      </c>
      <c r="I727" s="5">
        <v>456.34500000000003</v>
      </c>
      <c r="J727" s="5">
        <v>455.13600000000002</v>
      </c>
      <c r="K727" s="5">
        <v>456.286</v>
      </c>
      <c r="L727" s="5">
        <v>438.28300000000002</v>
      </c>
      <c r="M727" s="5">
        <v>447.68299999999999</v>
      </c>
      <c r="N727" s="5">
        <v>445.988</v>
      </c>
      <c r="O727" s="5">
        <v>439.19099999999997</v>
      </c>
      <c r="P727" s="5">
        <v>5482.6</v>
      </c>
      <c r="Q727" s="6">
        <v>5416.8953499999998</v>
      </c>
      <c r="R727" s="5">
        <v>-65.704649999997997</v>
      </c>
      <c r="S727" s="7">
        <v>0.98801578630499998</v>
      </c>
    </row>
    <row r="728" spans="1:19" hidden="1" x14ac:dyDescent="0.2">
      <c r="A728" s="10" t="s">
        <v>746</v>
      </c>
      <c r="B728" s="11">
        <v>29957</v>
      </c>
      <c r="C728" s="12">
        <v>2496.4166666666702</v>
      </c>
      <c r="D728" s="13">
        <v>2192.7860000000001</v>
      </c>
      <c r="E728" s="13">
        <v>2042.123</v>
      </c>
      <c r="F728" s="13">
        <v>2369.2123200000001</v>
      </c>
      <c r="G728" s="13">
        <v>2275.07818</v>
      </c>
      <c r="H728" s="13">
        <v>2117.72703</v>
      </c>
      <c r="I728" s="13">
        <v>2246.7207199999998</v>
      </c>
      <c r="J728" s="13">
        <v>2204.9216000000001</v>
      </c>
      <c r="K728" s="13">
        <v>2125.4065099999998</v>
      </c>
      <c r="L728" s="13">
        <v>2158.6586400000001</v>
      </c>
      <c r="M728" s="13">
        <v>2313.7654600000001</v>
      </c>
      <c r="N728" s="13">
        <v>2188.9290000000001</v>
      </c>
      <c r="O728" s="13">
        <v>1974.1025199999999</v>
      </c>
      <c r="P728" s="13">
        <v>29957</v>
      </c>
      <c r="Q728" s="14">
        <v>26209.430980000001</v>
      </c>
      <c r="R728" s="13">
        <v>-3747.5690199999899</v>
      </c>
      <c r="S728" s="18">
        <v>0.874901725139</v>
      </c>
    </row>
    <row r="729" spans="1:19" hidden="1" x14ac:dyDescent="0.2">
      <c r="A729" s="16" t="s">
        <v>747</v>
      </c>
      <c r="B729" s="3">
        <v>16605</v>
      </c>
      <c r="C729" s="4">
        <v>1383.75</v>
      </c>
      <c r="D729" s="5">
        <v>0</v>
      </c>
      <c r="E729" s="5">
        <v>0</v>
      </c>
      <c r="F729" s="5">
        <v>0</v>
      </c>
      <c r="G729" s="5">
        <v>0</v>
      </c>
      <c r="H729" s="5">
        <v>0</v>
      </c>
      <c r="I729" s="5">
        <v>8077.0420000000004</v>
      </c>
      <c r="J729" s="5">
        <v>1297.9079999999999</v>
      </c>
      <c r="K729" s="5">
        <v>1264.104</v>
      </c>
      <c r="L729" s="5">
        <v>1285.6199999999999</v>
      </c>
      <c r="M729" s="5">
        <v>1356.9059999999999</v>
      </c>
      <c r="N729" s="5">
        <v>1326.692</v>
      </c>
      <c r="O729" s="5">
        <v>1088.07</v>
      </c>
      <c r="P729" s="5">
        <v>16605</v>
      </c>
      <c r="Q729" s="6">
        <v>15696.342000000001</v>
      </c>
      <c r="R729" s="5">
        <v>-908.65800000000104</v>
      </c>
      <c r="S729" s="7">
        <v>0.94527804877999999</v>
      </c>
    </row>
    <row r="730" spans="1:19" hidden="1" x14ac:dyDescent="0.2">
      <c r="A730" s="16" t="s">
        <v>748</v>
      </c>
      <c r="B730" s="3">
        <v>3389</v>
      </c>
      <c r="C730" s="4">
        <v>282.41666666666703</v>
      </c>
      <c r="D730" s="5">
        <v>0</v>
      </c>
      <c r="E730" s="5">
        <v>0</v>
      </c>
      <c r="F730" s="5">
        <v>0</v>
      </c>
      <c r="G730" s="5">
        <v>0</v>
      </c>
      <c r="H730" s="5">
        <v>0</v>
      </c>
      <c r="I730" s="5">
        <v>633.05759999999998</v>
      </c>
      <c r="J730" s="5">
        <v>139.34540000000001</v>
      </c>
      <c r="K730" s="5">
        <v>119.8082</v>
      </c>
      <c r="L730" s="5">
        <v>114.7046</v>
      </c>
      <c r="M730" s="5">
        <v>188.04769999999999</v>
      </c>
      <c r="N730" s="5">
        <v>124.22</v>
      </c>
      <c r="O730" s="5">
        <v>129.94550000000001</v>
      </c>
      <c r="P730" s="5">
        <v>3389</v>
      </c>
      <c r="Q730" s="6">
        <v>1449.1289999999999</v>
      </c>
      <c r="R730" s="5">
        <v>-1939.8710000000001</v>
      </c>
      <c r="S730" s="7">
        <v>0.427597816465</v>
      </c>
    </row>
    <row r="731" spans="1:19" hidden="1" x14ac:dyDescent="0.2">
      <c r="A731" s="16" t="s">
        <v>749</v>
      </c>
      <c r="B731" s="3">
        <v>9963</v>
      </c>
      <c r="C731" s="4">
        <v>830.25</v>
      </c>
      <c r="D731" s="5">
        <v>0</v>
      </c>
      <c r="E731" s="5">
        <v>0</v>
      </c>
      <c r="F731" s="5">
        <v>0</v>
      </c>
      <c r="G731" s="5">
        <v>0</v>
      </c>
      <c r="H731" s="5">
        <v>0</v>
      </c>
      <c r="I731" s="5">
        <v>4533.5476500000004</v>
      </c>
      <c r="J731" s="5">
        <v>767.668200000002</v>
      </c>
      <c r="K731" s="5">
        <v>741.49431000000095</v>
      </c>
      <c r="L731" s="5">
        <v>758.33404000000201</v>
      </c>
      <c r="M731" s="5">
        <v>768.81176000000005</v>
      </c>
      <c r="N731" s="5">
        <v>738.01700000000096</v>
      </c>
      <c r="O731" s="5">
        <v>756.08702000000096</v>
      </c>
      <c r="P731" s="5">
        <v>9963</v>
      </c>
      <c r="Q731" s="6">
        <v>9063.9599800000105</v>
      </c>
      <c r="R731" s="5">
        <v>-899.04001999999298</v>
      </c>
      <c r="S731" s="7">
        <v>0.90976211783500005</v>
      </c>
    </row>
    <row r="732" spans="1:19" hidden="1" x14ac:dyDescent="0.2">
      <c r="A732" s="10" t="s">
        <v>750</v>
      </c>
      <c r="B732" s="11">
        <v>30078</v>
      </c>
      <c r="C732" s="12">
        <v>2506.5</v>
      </c>
      <c r="D732" s="13">
        <v>2455.3998999999999</v>
      </c>
      <c r="E732" s="13">
        <v>2449.26343</v>
      </c>
      <c r="F732" s="13">
        <v>2890.64887</v>
      </c>
      <c r="G732" s="13">
        <v>2683.1478099999999</v>
      </c>
      <c r="H732" s="13">
        <v>2549.6600100000001</v>
      </c>
      <c r="I732" s="13">
        <v>2867.3845900000001</v>
      </c>
      <c r="J732" s="13">
        <v>2385.1506199999999</v>
      </c>
      <c r="K732" s="13">
        <v>2284.0138700000002</v>
      </c>
      <c r="L732" s="13">
        <v>2545.8222700000001</v>
      </c>
      <c r="M732" s="13">
        <v>2577.1607600000002</v>
      </c>
      <c r="N732" s="13">
        <v>2672.0108599999999</v>
      </c>
      <c r="O732" s="13">
        <v>2382.1996899999999</v>
      </c>
      <c r="P732" s="13">
        <v>30078</v>
      </c>
      <c r="Q732" s="14">
        <v>30741.862679999998</v>
      </c>
      <c r="R732" s="13">
        <v>663.86268000001303</v>
      </c>
      <c r="S732" s="18">
        <v>1.022071370436</v>
      </c>
    </row>
    <row r="733" spans="1:19" hidden="1" x14ac:dyDescent="0.2">
      <c r="A733" s="16" t="s">
        <v>751</v>
      </c>
      <c r="B733" s="3">
        <v>30078</v>
      </c>
      <c r="C733" s="4">
        <v>2506.5</v>
      </c>
      <c r="D733" s="5">
        <v>2455.3998999999999</v>
      </c>
      <c r="E733" s="5">
        <v>2449.26343</v>
      </c>
      <c r="F733" s="5">
        <v>2890.64887</v>
      </c>
      <c r="G733" s="5">
        <v>2683.1478099999999</v>
      </c>
      <c r="H733" s="5">
        <v>2549.6600100000001</v>
      </c>
      <c r="I733" s="5">
        <v>2867.3845900000001</v>
      </c>
      <c r="J733" s="5">
        <v>2385.1506199999999</v>
      </c>
      <c r="K733" s="5">
        <v>2284.0138700000002</v>
      </c>
      <c r="L733" s="5">
        <v>2545.8222700000001</v>
      </c>
      <c r="M733" s="5">
        <v>2577.1607600000002</v>
      </c>
      <c r="N733" s="5">
        <v>2672.0108599999999</v>
      </c>
      <c r="O733" s="5">
        <v>2382.1996899999999</v>
      </c>
      <c r="P733" s="5">
        <v>30078</v>
      </c>
      <c r="Q733" s="6">
        <v>30741.862679999998</v>
      </c>
      <c r="R733" s="5">
        <v>663.86268000001303</v>
      </c>
      <c r="S733" s="7">
        <v>1.022071370436</v>
      </c>
    </row>
    <row r="734" spans="1:19" hidden="1" x14ac:dyDescent="0.2">
      <c r="A734" s="10" t="s">
        <v>752</v>
      </c>
      <c r="B734" s="11">
        <v>0</v>
      </c>
      <c r="C734" s="12">
        <v>0</v>
      </c>
      <c r="D734" s="13">
        <v>14.721</v>
      </c>
      <c r="E734" s="13">
        <v>20.001999999999999</v>
      </c>
      <c r="F734" s="13">
        <v>14.789</v>
      </c>
      <c r="G734" s="13">
        <v>16.233000000000001</v>
      </c>
      <c r="H734" s="13">
        <v>14.574</v>
      </c>
      <c r="I734" s="13">
        <v>14.154</v>
      </c>
      <c r="J734" s="13">
        <v>15.023999999999999</v>
      </c>
      <c r="K734" s="13">
        <v>13.523</v>
      </c>
      <c r="L734" s="13">
        <v>15.481999999999999</v>
      </c>
      <c r="M734" s="13">
        <v>19.486999999999998</v>
      </c>
      <c r="N734" s="13">
        <v>18.012</v>
      </c>
      <c r="O734" s="13">
        <v>17.734999999999999</v>
      </c>
      <c r="P734" s="13">
        <v>0</v>
      </c>
      <c r="Q734" s="14">
        <v>193.73599999999999</v>
      </c>
      <c r="R734" s="13">
        <v>193.73599999999999</v>
      </c>
      <c r="S734" s="15" t="s">
        <v>25</v>
      </c>
    </row>
    <row r="735" spans="1:19" hidden="1" x14ac:dyDescent="0.2">
      <c r="A735" s="16" t="s">
        <v>753</v>
      </c>
      <c r="B735" s="3">
        <v>0</v>
      </c>
      <c r="C735" s="4">
        <v>0</v>
      </c>
      <c r="D735" s="5">
        <v>14.721</v>
      </c>
      <c r="E735" s="5">
        <v>20.001999999999999</v>
      </c>
      <c r="F735" s="5">
        <v>14.789</v>
      </c>
      <c r="G735" s="5">
        <v>16.233000000000001</v>
      </c>
      <c r="H735" s="5">
        <v>14.574</v>
      </c>
      <c r="I735" s="5">
        <v>14.154</v>
      </c>
      <c r="J735" s="5">
        <v>15.023999999999999</v>
      </c>
      <c r="K735" s="5">
        <v>13.523</v>
      </c>
      <c r="L735" s="5">
        <v>15.481999999999999</v>
      </c>
      <c r="M735" s="5">
        <v>19.486999999999998</v>
      </c>
      <c r="N735" s="5">
        <v>18.012</v>
      </c>
      <c r="O735" s="5">
        <v>17.734999999999999</v>
      </c>
      <c r="P735" s="5">
        <v>0</v>
      </c>
      <c r="Q735" s="6">
        <v>193.73599999999999</v>
      </c>
      <c r="R735" s="5">
        <v>193.73599999999999</v>
      </c>
      <c r="S735" s="17" t="s">
        <v>25</v>
      </c>
    </row>
    <row r="736" spans="1:19" hidden="1" x14ac:dyDescent="0.2">
      <c r="A736" s="10" t="s">
        <v>754</v>
      </c>
      <c r="B736" s="11">
        <v>62541.599999999999</v>
      </c>
      <c r="C736" s="12">
        <v>5211.8</v>
      </c>
      <c r="D736" s="13">
        <v>4693.5251399999997</v>
      </c>
      <c r="E736" s="13">
        <v>3077.44112</v>
      </c>
      <c r="F736" s="13">
        <v>4219.57575</v>
      </c>
      <c r="G736" s="13">
        <v>3282.34908</v>
      </c>
      <c r="H736" s="13">
        <v>3114.5937300000001</v>
      </c>
      <c r="I736" s="13">
        <v>8425.6878699999997</v>
      </c>
      <c r="J736" s="13">
        <v>4808.23549</v>
      </c>
      <c r="K736" s="13">
        <v>3497.7055</v>
      </c>
      <c r="L736" s="13">
        <v>4646.3450700000003</v>
      </c>
      <c r="M736" s="13">
        <v>4309.2950899999996</v>
      </c>
      <c r="N736" s="13">
        <v>4950.9976900000001</v>
      </c>
      <c r="O736" s="13">
        <v>8123.2114000000001</v>
      </c>
      <c r="P736" s="13">
        <v>62541.599999999999</v>
      </c>
      <c r="Q736" s="14">
        <v>57148.962930000002</v>
      </c>
      <c r="R736" s="13">
        <v>-5392.6370699999497</v>
      </c>
      <c r="S736" s="18">
        <v>0.91377519810800001</v>
      </c>
    </row>
    <row r="737" spans="1:19" hidden="1" x14ac:dyDescent="0.2">
      <c r="A737" s="16" t="s">
        <v>755</v>
      </c>
      <c r="B737" s="3">
        <v>62541.599999999999</v>
      </c>
      <c r="C737" s="4">
        <v>5211.8</v>
      </c>
      <c r="D737" s="5">
        <v>4693.5251399999997</v>
      </c>
      <c r="E737" s="5">
        <v>3077.44112</v>
      </c>
      <c r="F737" s="5">
        <v>4219.57575</v>
      </c>
      <c r="G737" s="5">
        <v>3282.34908</v>
      </c>
      <c r="H737" s="5">
        <v>3114.5937300000001</v>
      </c>
      <c r="I737" s="5">
        <v>8425.6878699999997</v>
      </c>
      <c r="J737" s="5">
        <v>4808.23549</v>
      </c>
      <c r="K737" s="5">
        <v>3497.7055</v>
      </c>
      <c r="L737" s="5">
        <v>4646.3450700000003</v>
      </c>
      <c r="M737" s="5">
        <v>4309.2950899999996</v>
      </c>
      <c r="N737" s="5">
        <v>4950.9976900000001</v>
      </c>
      <c r="O737" s="5">
        <v>8123.2114000000001</v>
      </c>
      <c r="P737" s="5">
        <v>62541.599999999999</v>
      </c>
      <c r="Q737" s="6">
        <v>57148.962930000002</v>
      </c>
      <c r="R737" s="5">
        <v>-5392.6370699999497</v>
      </c>
      <c r="S737" s="7">
        <v>0.91377519810800001</v>
      </c>
    </row>
    <row r="738" spans="1:19" hidden="1" x14ac:dyDescent="0.2">
      <c r="A738" s="10" t="s">
        <v>756</v>
      </c>
      <c r="B738" s="11">
        <v>0</v>
      </c>
      <c r="C738" s="12">
        <v>0</v>
      </c>
      <c r="D738" s="13">
        <v>7745.6875200000004</v>
      </c>
      <c r="E738" s="13">
        <v>1652.21433</v>
      </c>
      <c r="F738" s="13">
        <v>4880.5907800000004</v>
      </c>
      <c r="G738" s="13">
        <v>3385.2547300000001</v>
      </c>
      <c r="H738" s="13">
        <v>3777.2761599999999</v>
      </c>
      <c r="I738" s="13">
        <v>3857.1387100000002</v>
      </c>
      <c r="J738" s="13">
        <v>3667.2197099999998</v>
      </c>
      <c r="K738" s="13">
        <v>2319.4727699999999</v>
      </c>
      <c r="L738" s="13">
        <v>4588.91867</v>
      </c>
      <c r="M738" s="13">
        <v>3669.6892800000001</v>
      </c>
      <c r="N738" s="13">
        <v>4281.0811899999999</v>
      </c>
      <c r="O738" s="13">
        <v>5102.48542</v>
      </c>
      <c r="P738" s="13">
        <v>0</v>
      </c>
      <c r="Q738" s="14">
        <v>48927.029269999999</v>
      </c>
      <c r="R738" s="13">
        <v>48927.029269999999</v>
      </c>
      <c r="S738" s="15" t="s">
        <v>25</v>
      </c>
    </row>
    <row r="739" spans="1:19" hidden="1" x14ac:dyDescent="0.2">
      <c r="A739" s="16" t="s">
        <v>757</v>
      </c>
      <c r="B739" s="3">
        <v>0</v>
      </c>
      <c r="C739" s="4">
        <v>0</v>
      </c>
      <c r="D739" s="5">
        <v>19.642800000000001</v>
      </c>
      <c r="E739" s="5">
        <v>29.000060000000001</v>
      </c>
      <c r="F739" s="5">
        <v>19.175000000000001</v>
      </c>
      <c r="G739" s="5">
        <v>61.693019999999997</v>
      </c>
      <c r="H739" s="5">
        <v>29.804290000000002</v>
      </c>
      <c r="I739" s="5">
        <v>22.941179999999999</v>
      </c>
      <c r="J739" s="5">
        <v>2.6520000000000001</v>
      </c>
      <c r="K739" s="5">
        <v>23.884899999999998</v>
      </c>
      <c r="L739" s="5">
        <v>21.835000000000001</v>
      </c>
      <c r="M739" s="5">
        <v>101.24096</v>
      </c>
      <c r="N739" s="5">
        <v>21.677759999999999</v>
      </c>
      <c r="O739" s="5">
        <v>338.44662</v>
      </c>
      <c r="P739" s="5">
        <v>0</v>
      </c>
      <c r="Q739" s="6">
        <v>691.99359000000004</v>
      </c>
      <c r="R739" s="5">
        <v>691.99359000000004</v>
      </c>
      <c r="S739" s="17" t="s">
        <v>25</v>
      </c>
    </row>
    <row r="740" spans="1:19" hidden="1" x14ac:dyDescent="0.2">
      <c r="A740" s="16" t="s">
        <v>758</v>
      </c>
      <c r="B740" s="3">
        <v>0</v>
      </c>
      <c r="C740" s="4">
        <v>0</v>
      </c>
      <c r="D740" s="5">
        <v>7114.1039199999996</v>
      </c>
      <c r="E740" s="5">
        <v>1319.01577</v>
      </c>
      <c r="F740" s="5">
        <v>4214.3149800000001</v>
      </c>
      <c r="G740" s="5">
        <v>2389.86663</v>
      </c>
      <c r="H740" s="5">
        <v>2322.0145900000002</v>
      </c>
      <c r="I740" s="5">
        <v>2305.0335300000002</v>
      </c>
      <c r="J740" s="5">
        <v>2691.1794100000002</v>
      </c>
      <c r="K740" s="5">
        <v>1319.1224199999999</v>
      </c>
      <c r="L740" s="5">
        <v>3809.88985</v>
      </c>
      <c r="M740" s="5">
        <v>2580.9066400000002</v>
      </c>
      <c r="N740" s="5">
        <v>2840.60133</v>
      </c>
      <c r="O740" s="5">
        <v>2697.3285700000001</v>
      </c>
      <c r="P740" s="5">
        <v>0</v>
      </c>
      <c r="Q740" s="6">
        <v>35603.377639999999</v>
      </c>
      <c r="R740" s="5">
        <v>35603.377639999999</v>
      </c>
      <c r="S740" s="17" t="s">
        <v>25</v>
      </c>
    </row>
    <row r="741" spans="1:19" hidden="1" x14ac:dyDescent="0.2">
      <c r="A741" s="16" t="s">
        <v>759</v>
      </c>
      <c r="B741" s="3">
        <v>0</v>
      </c>
      <c r="C741" s="4">
        <v>0</v>
      </c>
      <c r="D741" s="5">
        <v>0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5">
        <v>0</v>
      </c>
      <c r="L741" s="5">
        <v>0</v>
      </c>
      <c r="M741" s="5">
        <v>97</v>
      </c>
      <c r="N741" s="5">
        <v>47.948999999999998</v>
      </c>
      <c r="O741" s="5">
        <v>0</v>
      </c>
      <c r="P741" s="5">
        <v>0</v>
      </c>
      <c r="Q741" s="6">
        <v>144.94900000000001</v>
      </c>
      <c r="R741" s="5">
        <v>144.94900000000001</v>
      </c>
      <c r="S741" s="17" t="s">
        <v>25</v>
      </c>
    </row>
    <row r="742" spans="1:19" hidden="1" x14ac:dyDescent="0.2">
      <c r="A742" s="16" t="s">
        <v>760</v>
      </c>
      <c r="B742" s="3">
        <v>0</v>
      </c>
      <c r="C742" s="4">
        <v>0</v>
      </c>
      <c r="D742" s="5">
        <v>611.94079999999997</v>
      </c>
      <c r="E742" s="5">
        <v>304.19850000000002</v>
      </c>
      <c r="F742" s="5">
        <v>647.10080000000005</v>
      </c>
      <c r="G742" s="5">
        <v>933.69508000000098</v>
      </c>
      <c r="H742" s="5">
        <v>1425.4572800000001</v>
      </c>
      <c r="I742" s="5">
        <v>1529.164</v>
      </c>
      <c r="J742" s="5">
        <v>973.38829999999996</v>
      </c>
      <c r="K742" s="5">
        <v>976.46545000000003</v>
      </c>
      <c r="L742" s="5">
        <v>757.19381999999996</v>
      </c>
      <c r="M742" s="5">
        <v>890.54168000000004</v>
      </c>
      <c r="N742" s="5">
        <v>1370.8531</v>
      </c>
      <c r="O742" s="5">
        <v>2066.7102300000001</v>
      </c>
      <c r="P742" s="5">
        <v>0</v>
      </c>
      <c r="Q742" s="6">
        <v>12486.70904</v>
      </c>
      <c r="R742" s="5">
        <v>12486.70904</v>
      </c>
      <c r="S742" s="17" t="s">
        <v>25</v>
      </c>
    </row>
    <row r="743" spans="1:19" hidden="1" x14ac:dyDescent="0.2">
      <c r="A743" s="10" t="s">
        <v>761</v>
      </c>
      <c r="B743" s="11">
        <v>202201.66666666701</v>
      </c>
      <c r="C743" s="12">
        <v>16850.138888888901</v>
      </c>
      <c r="D743" s="13">
        <v>14147.993570000001</v>
      </c>
      <c r="E743" s="13">
        <v>17063.30975</v>
      </c>
      <c r="F743" s="13">
        <v>17650.732189999999</v>
      </c>
      <c r="G743" s="13">
        <v>16670.34276</v>
      </c>
      <c r="H743" s="13">
        <v>15225.259770000001</v>
      </c>
      <c r="I743" s="13">
        <v>15441.982819999999</v>
      </c>
      <c r="J743" s="13">
        <v>21532.287270000001</v>
      </c>
      <c r="K743" s="13">
        <v>14109.51923</v>
      </c>
      <c r="L743" s="13">
        <v>16918.04449</v>
      </c>
      <c r="M743" s="13">
        <v>16950.185140000001</v>
      </c>
      <c r="N743" s="13">
        <v>19528.64069</v>
      </c>
      <c r="O743" s="13">
        <v>25112.952010000001</v>
      </c>
      <c r="P743" s="13">
        <v>202201.66666666701</v>
      </c>
      <c r="Q743" s="14">
        <v>210351.24969</v>
      </c>
      <c r="R743" s="13">
        <v>8149.58302333337</v>
      </c>
      <c r="S743" s="18">
        <v>1.0403042326880001</v>
      </c>
    </row>
    <row r="744" spans="1:19" hidden="1" x14ac:dyDescent="0.2">
      <c r="A744" s="16" t="s">
        <v>762</v>
      </c>
      <c r="B744" s="3">
        <v>202201.66666666701</v>
      </c>
      <c r="C744" s="4">
        <v>16850.138888888901</v>
      </c>
      <c r="D744" s="5">
        <v>14147.993570000001</v>
      </c>
      <c r="E744" s="5">
        <v>17063.30975</v>
      </c>
      <c r="F744" s="5">
        <v>17650.732189999999</v>
      </c>
      <c r="G744" s="5">
        <v>16670.34276</v>
      </c>
      <c r="H744" s="5">
        <v>15225.259770000001</v>
      </c>
      <c r="I744" s="5">
        <v>15441.982819999999</v>
      </c>
      <c r="J744" s="5">
        <v>21532.287270000001</v>
      </c>
      <c r="K744" s="5">
        <v>14109.51923</v>
      </c>
      <c r="L744" s="5">
        <v>16918.04449</v>
      </c>
      <c r="M744" s="5">
        <v>16950.185140000001</v>
      </c>
      <c r="N744" s="5">
        <v>16977.57602</v>
      </c>
      <c r="O744" s="5">
        <v>22825.87644</v>
      </c>
      <c r="P744" s="5">
        <v>202201.66666666701</v>
      </c>
      <c r="Q744" s="6">
        <v>205513.10944999999</v>
      </c>
      <c r="R744" s="5">
        <v>3311.4427833333598</v>
      </c>
      <c r="S744" s="7">
        <v>1.0163769311990001</v>
      </c>
    </row>
    <row r="745" spans="1:19" hidden="1" x14ac:dyDescent="0.2">
      <c r="A745" s="16" t="s">
        <v>763</v>
      </c>
      <c r="B745" s="3">
        <v>0</v>
      </c>
      <c r="C745" s="4">
        <v>0</v>
      </c>
      <c r="D745" s="5">
        <v>0</v>
      </c>
      <c r="E745" s="5">
        <v>0</v>
      </c>
      <c r="F745" s="5">
        <v>0</v>
      </c>
      <c r="G745" s="5">
        <v>0</v>
      </c>
      <c r="H745" s="5">
        <v>0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5">
        <v>2551.0646700000002</v>
      </c>
      <c r="O745" s="5">
        <v>-0.31024000000000002</v>
      </c>
      <c r="P745" s="5">
        <v>0</v>
      </c>
      <c r="Q745" s="6">
        <v>2550.75443</v>
      </c>
      <c r="R745" s="5">
        <v>2550.75443</v>
      </c>
      <c r="S745" s="17" t="s">
        <v>39</v>
      </c>
    </row>
    <row r="746" spans="1:19" hidden="1" x14ac:dyDescent="0.2">
      <c r="A746" s="16" t="s">
        <v>764</v>
      </c>
      <c r="B746" s="3">
        <v>0</v>
      </c>
      <c r="C746" s="4">
        <v>0</v>
      </c>
      <c r="D746" s="5">
        <v>0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2287.3858100000002</v>
      </c>
      <c r="P746" s="5">
        <v>0</v>
      </c>
      <c r="Q746" s="6">
        <v>2287.3858100000002</v>
      </c>
      <c r="R746" s="5">
        <v>2287.3858100000002</v>
      </c>
      <c r="S746" s="17" t="s">
        <v>39</v>
      </c>
    </row>
    <row r="747" spans="1:19" hidden="1" x14ac:dyDescent="0.2">
      <c r="A747" s="1"/>
      <c r="B747" s="3">
        <v>12219.4442358958</v>
      </c>
      <c r="C747" s="4">
        <v>1018.28701965798</v>
      </c>
      <c r="D747" s="5">
        <v>11016.17431</v>
      </c>
      <c r="E747" s="5">
        <v>65100.881929999101</v>
      </c>
      <c r="F747" s="5">
        <v>23481.770480000101</v>
      </c>
      <c r="G747" s="5">
        <v>37840.2814599993</v>
      </c>
      <c r="H747" s="5">
        <v>19112.647339999901</v>
      </c>
      <c r="I747" s="5">
        <v>122517.37641</v>
      </c>
      <c r="J747" s="5">
        <v>-987.03383999987295</v>
      </c>
      <c r="K747" s="5">
        <v>31938.106900000199</v>
      </c>
      <c r="L747" s="5">
        <v>-2983.0751000002501</v>
      </c>
      <c r="M747" s="5">
        <v>28313.057819999802</v>
      </c>
      <c r="N747" s="5">
        <v>-15812.338669999899</v>
      </c>
      <c r="O747" s="5">
        <v>-20122.122090000099</v>
      </c>
      <c r="P747" s="5">
        <v>12219.4442358958</v>
      </c>
      <c r="Q747" s="6">
        <v>299415.726949998</v>
      </c>
      <c r="R747" s="5">
        <v>287196.28271410201</v>
      </c>
      <c r="S747" s="7">
        <v>24.503219718490001</v>
      </c>
    </row>
    <row r="748" spans="1:19" hidden="1" x14ac:dyDescent="0.2">
      <c r="A748" s="23" t="s">
        <v>765</v>
      </c>
      <c r="B748" s="24">
        <v>12219.4442358958</v>
      </c>
      <c r="C748" s="25">
        <v>1018.28701965798</v>
      </c>
      <c r="D748" s="26">
        <v>11016.17431</v>
      </c>
      <c r="E748" s="26">
        <v>65100.881929999101</v>
      </c>
      <c r="F748" s="26">
        <v>23481.770480000101</v>
      </c>
      <c r="G748" s="26">
        <v>37840.2814599993</v>
      </c>
      <c r="H748" s="26">
        <v>19112.647339999901</v>
      </c>
      <c r="I748" s="26">
        <v>122517.37641</v>
      </c>
      <c r="J748" s="26">
        <v>-987.03383999987295</v>
      </c>
      <c r="K748" s="26">
        <v>31938.106900000199</v>
      </c>
      <c r="L748" s="26">
        <v>-2983.0751000002501</v>
      </c>
      <c r="M748" s="26">
        <v>28313.057819999802</v>
      </c>
      <c r="N748" s="26">
        <v>-15812.338669999899</v>
      </c>
      <c r="O748" s="26">
        <v>-20122.122090000099</v>
      </c>
      <c r="P748" s="27">
        <v>12219.4442358958</v>
      </c>
      <c r="Q748" s="28">
        <v>299415.726949998</v>
      </c>
      <c r="R748" s="27">
        <v>287196.28271410201</v>
      </c>
      <c r="S748" s="29">
        <v>24.503219718490001</v>
      </c>
    </row>
    <row r="749" spans="1:19" hidden="1" x14ac:dyDescent="0.2">
      <c r="A749" s="139">
        <v>42599</v>
      </c>
      <c r="B749" s="140"/>
      <c r="C749" s="140"/>
      <c r="D749" s="140"/>
      <c r="E749" s="140"/>
      <c r="F749" s="140"/>
      <c r="G749" s="140"/>
      <c r="H749" s="141">
        <v>1</v>
      </c>
      <c r="I749" s="140"/>
      <c r="J749" s="140"/>
      <c r="K749" s="140"/>
      <c r="L749" s="140"/>
      <c r="M749" s="140"/>
      <c r="N749" s="142">
        <v>0.28248842000000002</v>
      </c>
      <c r="O749" s="140"/>
      <c r="P749" s="140"/>
      <c r="Q749" s="140"/>
      <c r="R749" s="140"/>
      <c r="S749" s="140"/>
    </row>
  </sheetData>
  <mergeCells count="12">
    <mergeCell ref="A749:G749"/>
    <mergeCell ref="H749:M749"/>
    <mergeCell ref="N749:S749"/>
    <mergeCell ref="A1:S1"/>
    <mergeCell ref="A2:S2"/>
    <mergeCell ref="A3:A4"/>
    <mergeCell ref="B3:B4"/>
    <mergeCell ref="C3:C4"/>
    <mergeCell ref="P3:P4"/>
    <mergeCell ref="Q3:Q4"/>
    <mergeCell ref="R3:R4"/>
    <mergeCell ref="S3:S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43"/>
  <sheetViews>
    <sheetView workbookViewId="0">
      <selection activeCell="H3" sqref="H3:J4"/>
    </sheetView>
  </sheetViews>
  <sheetFormatPr defaultRowHeight="12.75" x14ac:dyDescent="0.2"/>
  <cols>
    <col min="1" max="1" width="49.28515625" customWidth="1"/>
    <col min="2" max="2" width="8" bestFit="1" customWidth="1"/>
    <col min="3" max="3" width="9.85546875" customWidth="1"/>
    <col min="4" max="10" width="8.85546875" customWidth="1"/>
    <col min="11" max="11" width="8.85546875" style="64" customWidth="1"/>
    <col min="12" max="13" width="8.85546875" customWidth="1"/>
    <col min="14" max="14" width="9.42578125" bestFit="1" customWidth="1"/>
    <col min="15" max="15" width="7.85546875" customWidth="1"/>
    <col min="16" max="16" width="11" customWidth="1"/>
    <col min="17" max="17" width="11.85546875" customWidth="1"/>
  </cols>
  <sheetData>
    <row r="1" spans="1:19" ht="18" x14ac:dyDescent="0.2">
      <c r="A1" s="143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ht="13.5" thickBot="1" x14ac:dyDescent="0.25">
      <c r="A2" s="144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1:19" s="32" customFormat="1" ht="13.5" customHeight="1" thickBot="1" x14ac:dyDescent="0.25">
      <c r="A3" s="164"/>
      <c r="B3" s="166" t="s">
        <v>2</v>
      </c>
      <c r="C3" s="168" t="s">
        <v>3</v>
      </c>
      <c r="D3" s="69" t="s">
        <v>766</v>
      </c>
      <c r="E3" s="69" t="s">
        <v>767</v>
      </c>
      <c r="F3" s="69" t="s">
        <v>768</v>
      </c>
      <c r="G3" s="69" t="s">
        <v>769</v>
      </c>
      <c r="H3" s="69" t="s">
        <v>770</v>
      </c>
      <c r="I3" s="69" t="s">
        <v>771</v>
      </c>
      <c r="J3" s="69" t="s">
        <v>772</v>
      </c>
      <c r="K3" s="69" t="s">
        <v>798</v>
      </c>
      <c r="L3" s="69" t="s">
        <v>799</v>
      </c>
      <c r="M3" s="69" t="s">
        <v>800</v>
      </c>
      <c r="N3" s="69" t="s">
        <v>801</v>
      </c>
      <c r="O3" s="69" t="s">
        <v>802</v>
      </c>
      <c r="P3" s="158" t="s">
        <v>16</v>
      </c>
      <c r="Q3" s="160" t="s">
        <v>17</v>
      </c>
      <c r="R3" s="158" t="s">
        <v>18</v>
      </c>
      <c r="S3" s="162" t="s">
        <v>19</v>
      </c>
    </row>
    <row r="4" spans="1:19" s="32" customFormat="1" ht="13.5" thickBot="1" x14ac:dyDescent="0.25">
      <c r="A4" s="165"/>
      <c r="B4" s="167"/>
      <c r="C4" s="169"/>
      <c r="D4" s="70" t="s">
        <v>20</v>
      </c>
      <c r="E4" s="70" t="s">
        <v>20</v>
      </c>
      <c r="F4" s="70" t="s">
        <v>20</v>
      </c>
      <c r="G4" s="70" t="s">
        <v>20</v>
      </c>
      <c r="H4" s="70" t="s">
        <v>20</v>
      </c>
      <c r="I4" s="70" t="s">
        <v>20</v>
      </c>
      <c r="J4" s="70" t="s">
        <v>20</v>
      </c>
      <c r="K4" s="70" t="s">
        <v>20</v>
      </c>
      <c r="L4" s="70" t="s">
        <v>20</v>
      </c>
      <c r="M4" s="70" t="s">
        <v>20</v>
      </c>
      <c r="N4" s="70" t="s">
        <v>20</v>
      </c>
      <c r="O4" s="70" t="s">
        <v>20</v>
      </c>
      <c r="P4" s="159"/>
      <c r="Q4" s="161"/>
      <c r="R4" s="159"/>
      <c r="S4" s="163"/>
    </row>
    <row r="5" spans="1:19" ht="13.5" hidden="1" customHeight="1" thickBot="1" x14ac:dyDescent="0.25">
      <c r="A5" s="2" t="s">
        <v>21</v>
      </c>
      <c r="B5" s="3">
        <v>5410575.6041334299</v>
      </c>
      <c r="C5" s="4">
        <v>450881.30034445302</v>
      </c>
      <c r="D5" s="5">
        <v>416381.17479999998</v>
      </c>
      <c r="E5" s="5">
        <v>400649.71341000003</v>
      </c>
      <c r="F5" s="5">
        <v>437065.34665999998</v>
      </c>
      <c r="G5" s="5">
        <v>439608.20604000002</v>
      </c>
      <c r="H5" s="5">
        <v>431343.98644000001</v>
      </c>
      <c r="I5" s="5">
        <v>464827.12174000102</v>
      </c>
      <c r="J5" s="5">
        <v>473843.48924000002</v>
      </c>
      <c r="K5" s="5">
        <v>420794.30696000002</v>
      </c>
      <c r="L5" s="5">
        <v>450712.89215999999</v>
      </c>
      <c r="M5" s="5">
        <v>453637.16105</v>
      </c>
      <c r="N5" s="5">
        <v>499038.82854999998</v>
      </c>
      <c r="O5" s="5">
        <v>528291.20621000195</v>
      </c>
      <c r="P5" s="5">
        <v>5410575.6041334299</v>
      </c>
      <c r="Q5" s="6">
        <v>5416193.4332600003</v>
      </c>
      <c r="R5" s="5">
        <v>5617.8291265722401</v>
      </c>
      <c r="S5" s="7">
        <v>1.0010383052630001</v>
      </c>
    </row>
    <row r="6" spans="1:19" ht="13.5" hidden="1" customHeight="1" thickBot="1" x14ac:dyDescent="0.25">
      <c r="A6" s="8" t="s">
        <v>22</v>
      </c>
      <c r="B6" s="3">
        <v>2384529.2320871102</v>
      </c>
      <c r="C6" s="4">
        <v>198710.76934059299</v>
      </c>
      <c r="D6" s="5">
        <v>195718.33893</v>
      </c>
      <c r="E6" s="5">
        <v>182799.35550000001</v>
      </c>
      <c r="F6" s="5">
        <v>211563.95389999999</v>
      </c>
      <c r="G6" s="5">
        <v>218635.90672</v>
      </c>
      <c r="H6" s="5">
        <v>200509.617</v>
      </c>
      <c r="I6" s="5">
        <v>234651.02854999999</v>
      </c>
      <c r="J6" s="5">
        <v>184265.70443000001</v>
      </c>
      <c r="K6" s="5">
        <v>187114.25408000001</v>
      </c>
      <c r="L6" s="5">
        <v>218810.61778999999</v>
      </c>
      <c r="M6" s="5">
        <v>216434.74514000001</v>
      </c>
      <c r="N6" s="5">
        <v>221204.73817</v>
      </c>
      <c r="O6" s="5">
        <v>183514.06073000099</v>
      </c>
      <c r="P6" s="5">
        <v>2384529.2320871102</v>
      </c>
      <c r="Q6" s="6">
        <v>2455222.32094</v>
      </c>
      <c r="R6" s="5">
        <v>70693.088852888905</v>
      </c>
      <c r="S6" s="7">
        <v>1.029646559958</v>
      </c>
    </row>
    <row r="7" spans="1:19" ht="13.5" hidden="1" customHeight="1" thickBot="1" x14ac:dyDescent="0.25">
      <c r="A7" s="9" t="s">
        <v>23</v>
      </c>
      <c r="B7" s="3">
        <v>2136527.09464616</v>
      </c>
      <c r="C7" s="4">
        <v>178043.92455384601</v>
      </c>
      <c r="D7" s="5">
        <v>174285.56466999999</v>
      </c>
      <c r="E7" s="5">
        <v>161037.59731000001</v>
      </c>
      <c r="F7" s="5">
        <v>182391.76516000001</v>
      </c>
      <c r="G7" s="5">
        <v>196929.58252</v>
      </c>
      <c r="H7" s="5">
        <v>183025.75062000001</v>
      </c>
      <c r="I7" s="5">
        <v>208738.83379</v>
      </c>
      <c r="J7" s="5">
        <v>170865.81203999999</v>
      </c>
      <c r="K7" s="5">
        <v>173335.25782999999</v>
      </c>
      <c r="L7" s="5">
        <v>197263.86163</v>
      </c>
      <c r="M7" s="5">
        <v>194318.50537999999</v>
      </c>
      <c r="N7" s="5">
        <v>202284.37516</v>
      </c>
      <c r="O7" s="5">
        <v>150273.87965000101</v>
      </c>
      <c r="P7" s="5">
        <v>2136527.09464616</v>
      </c>
      <c r="Q7" s="6">
        <v>2194750.7857599999</v>
      </c>
      <c r="R7" s="5">
        <v>58223.691113843597</v>
      </c>
      <c r="S7" s="7">
        <v>1.027251557567</v>
      </c>
    </row>
    <row r="8" spans="1:19" ht="13.5" hidden="1" customHeight="1" thickBot="1" x14ac:dyDescent="0.25">
      <c r="A8" s="10" t="s">
        <v>24</v>
      </c>
      <c r="B8" s="11">
        <v>0</v>
      </c>
      <c r="C8" s="12">
        <v>0</v>
      </c>
      <c r="D8" s="13">
        <v>0</v>
      </c>
      <c r="E8" s="13">
        <v>0</v>
      </c>
      <c r="F8" s="13">
        <v>-44.66639</v>
      </c>
      <c r="G8" s="13">
        <v>0</v>
      </c>
      <c r="H8" s="13">
        <v>0</v>
      </c>
      <c r="I8" s="13">
        <v>-42.772469999999998</v>
      </c>
      <c r="J8" s="13">
        <v>0</v>
      </c>
      <c r="K8" s="13">
        <v>0</v>
      </c>
      <c r="L8" s="13">
        <v>-28.648150000000001</v>
      </c>
      <c r="M8" s="13">
        <v>0</v>
      </c>
      <c r="N8" s="13">
        <v>0</v>
      </c>
      <c r="O8" s="13">
        <v>-54.515210000000003</v>
      </c>
      <c r="P8" s="13">
        <v>0</v>
      </c>
      <c r="Q8" s="14">
        <v>-170.60221999999999</v>
      </c>
      <c r="R8" s="13">
        <v>-170.60221999999999</v>
      </c>
      <c r="S8" s="15" t="s">
        <v>25</v>
      </c>
    </row>
    <row r="9" spans="1:19" ht="13.5" hidden="1" customHeight="1" thickBot="1" x14ac:dyDescent="0.25">
      <c r="A9" s="16" t="s">
        <v>26</v>
      </c>
      <c r="B9" s="3">
        <v>0</v>
      </c>
      <c r="C9" s="4">
        <v>0</v>
      </c>
      <c r="D9" s="5">
        <v>0</v>
      </c>
      <c r="E9" s="5">
        <v>0</v>
      </c>
      <c r="F9" s="5">
        <v>-44.66639</v>
      </c>
      <c r="G9" s="5">
        <v>0</v>
      </c>
      <c r="H9" s="5">
        <v>0</v>
      </c>
      <c r="I9" s="5">
        <v>-42.772469999999998</v>
      </c>
      <c r="J9" s="5">
        <v>0</v>
      </c>
      <c r="K9" s="5">
        <v>0</v>
      </c>
      <c r="L9" s="5">
        <v>-28.648150000000001</v>
      </c>
      <c r="M9" s="5">
        <v>0</v>
      </c>
      <c r="N9" s="5">
        <v>0</v>
      </c>
      <c r="O9" s="5">
        <v>-54.515210000000003</v>
      </c>
      <c r="P9" s="5">
        <v>0</v>
      </c>
      <c r="Q9" s="6">
        <v>-170.60221999999999</v>
      </c>
      <c r="R9" s="5">
        <v>-170.60221999999999</v>
      </c>
      <c r="S9" s="17" t="s">
        <v>25</v>
      </c>
    </row>
    <row r="10" spans="1:19" ht="13.5" hidden="1" customHeight="1" thickBot="1" x14ac:dyDescent="0.25">
      <c r="A10" s="10" t="s">
        <v>27</v>
      </c>
      <c r="B10" s="11">
        <v>0</v>
      </c>
      <c r="C10" s="12">
        <v>0</v>
      </c>
      <c r="D10" s="13">
        <v>-9.6110000000000001E-2</v>
      </c>
      <c r="E10" s="13">
        <v>-9.0880000000000002E-2</v>
      </c>
      <c r="F10" s="13">
        <v>-0.1351</v>
      </c>
      <c r="G10" s="13">
        <v>-0.64271999999999996</v>
      </c>
      <c r="H10" s="13">
        <v>9.3499999990000002E-3</v>
      </c>
      <c r="I10" s="13">
        <v>-0.38349</v>
      </c>
      <c r="J10" s="13">
        <v>-0.16932</v>
      </c>
      <c r="K10" s="13">
        <v>0.29353000000000001</v>
      </c>
      <c r="L10" s="13">
        <v>-0.16839999999999999</v>
      </c>
      <c r="M10" s="13">
        <v>0.25595000000000001</v>
      </c>
      <c r="N10" s="13">
        <v>-0.24066000000000001</v>
      </c>
      <c r="O10" s="13">
        <v>1.303E-2</v>
      </c>
      <c r="P10" s="13">
        <v>0</v>
      </c>
      <c r="Q10" s="14">
        <v>-1.3548199999999999</v>
      </c>
      <c r="R10" s="13">
        <v>-1.3548199999999999</v>
      </c>
      <c r="S10" s="15" t="s">
        <v>25</v>
      </c>
    </row>
    <row r="11" spans="1:19" ht="13.5" hidden="1" customHeight="1" thickBot="1" x14ac:dyDescent="0.25">
      <c r="A11" s="16" t="s">
        <v>28</v>
      </c>
      <c r="B11" s="3">
        <v>0</v>
      </c>
      <c r="C11" s="4">
        <v>0</v>
      </c>
      <c r="D11" s="5">
        <v>-9.6110000000000001E-2</v>
      </c>
      <c r="E11" s="5">
        <v>-9.0880000000000002E-2</v>
      </c>
      <c r="F11" s="5">
        <v>-0.1351</v>
      </c>
      <c r="G11" s="5">
        <v>-0.64271999999999996</v>
      </c>
      <c r="H11" s="5">
        <v>9.3499999990000002E-3</v>
      </c>
      <c r="I11" s="5">
        <v>-0.38349</v>
      </c>
      <c r="J11" s="5">
        <v>-0.16932</v>
      </c>
      <c r="K11" s="5">
        <v>0.29353000000000001</v>
      </c>
      <c r="L11" s="5">
        <v>-0.16839999999999999</v>
      </c>
      <c r="M11" s="5">
        <v>0.25595000000000001</v>
      </c>
      <c r="N11" s="5">
        <v>-0.24066000000000001</v>
      </c>
      <c r="O11" s="5">
        <v>1.303E-2</v>
      </c>
      <c r="P11" s="5">
        <v>0</v>
      </c>
      <c r="Q11" s="6">
        <v>-1.3548199999999999</v>
      </c>
      <c r="R11" s="5">
        <v>-1.3548199999999999</v>
      </c>
      <c r="S11" s="17" t="s">
        <v>25</v>
      </c>
    </row>
    <row r="12" spans="1:19" ht="13.5" hidden="1" customHeight="1" thickBot="1" x14ac:dyDescent="0.25">
      <c r="A12" s="10" t="s">
        <v>29</v>
      </c>
      <c r="B12" s="11">
        <v>6980.3191410496402</v>
      </c>
      <c r="C12" s="12">
        <v>581.69326175413698</v>
      </c>
      <c r="D12" s="13">
        <v>753.63199999999995</v>
      </c>
      <c r="E12" s="13">
        <v>640.4</v>
      </c>
      <c r="F12" s="13">
        <v>189.53208000000001</v>
      </c>
      <c r="G12" s="13">
        <v>1625.19516</v>
      </c>
      <c r="H12" s="13">
        <v>988.99207999999999</v>
      </c>
      <c r="I12" s="13">
        <v>1021.18312</v>
      </c>
      <c r="J12" s="13">
        <v>426.81103999999999</v>
      </c>
      <c r="K12" s="13">
        <v>890.60503000000006</v>
      </c>
      <c r="L12" s="13">
        <v>892.83</v>
      </c>
      <c r="M12" s="13">
        <v>853.42192</v>
      </c>
      <c r="N12" s="13">
        <v>819.09029999999905</v>
      </c>
      <c r="O12" s="13">
        <v>387.910030000002</v>
      </c>
      <c r="P12" s="13">
        <v>6980.3191410496402</v>
      </c>
      <c r="Q12" s="14">
        <v>9489.6027600000107</v>
      </c>
      <c r="R12" s="13">
        <v>2509.2836189503601</v>
      </c>
      <c r="S12" s="18">
        <v>1.359479784268</v>
      </c>
    </row>
    <row r="13" spans="1:19" ht="13.5" hidden="1" customHeight="1" thickBot="1" x14ac:dyDescent="0.25">
      <c r="A13" s="16" t="s">
        <v>30</v>
      </c>
      <c r="B13" s="3">
        <v>6980.3191410496402</v>
      </c>
      <c r="C13" s="4">
        <v>581.69326175413698</v>
      </c>
      <c r="D13" s="5">
        <v>753.63199999999995</v>
      </c>
      <c r="E13" s="5">
        <v>640.4</v>
      </c>
      <c r="F13" s="5">
        <v>189.53208000000001</v>
      </c>
      <c r="G13" s="5">
        <v>1625.19516</v>
      </c>
      <c r="H13" s="5">
        <v>988.99207999999999</v>
      </c>
      <c r="I13" s="5">
        <v>1021.18312</v>
      </c>
      <c r="J13" s="5">
        <v>426.81103999999999</v>
      </c>
      <c r="K13" s="5">
        <v>890.60503000000006</v>
      </c>
      <c r="L13" s="5">
        <v>892.83</v>
      </c>
      <c r="M13" s="5">
        <v>853.42192</v>
      </c>
      <c r="N13" s="5">
        <v>819.09029999999905</v>
      </c>
      <c r="O13" s="5">
        <v>387.910030000002</v>
      </c>
      <c r="P13" s="5">
        <v>6980.3191410496402</v>
      </c>
      <c r="Q13" s="6">
        <v>9489.6027600000107</v>
      </c>
      <c r="R13" s="5">
        <v>2509.2836189503601</v>
      </c>
      <c r="S13" s="7">
        <v>1.359479784268</v>
      </c>
    </row>
    <row r="14" spans="1:19" ht="13.5" hidden="1" customHeight="1" thickBot="1" x14ac:dyDescent="0.25">
      <c r="A14" s="10" t="s">
        <v>31</v>
      </c>
      <c r="B14" s="11">
        <v>3619.9957469802498</v>
      </c>
      <c r="C14" s="12">
        <v>301.66631224835402</v>
      </c>
      <c r="D14" s="13">
        <v>208.16533000000001</v>
      </c>
      <c r="E14" s="13">
        <v>190.60267999999999</v>
      </c>
      <c r="F14" s="13">
        <v>210.53135</v>
      </c>
      <c r="G14" s="13">
        <v>198.73974999999999</v>
      </c>
      <c r="H14" s="13">
        <v>220.79986</v>
      </c>
      <c r="I14" s="13">
        <v>216.30420000000001</v>
      </c>
      <c r="J14" s="13">
        <v>190.22998000000001</v>
      </c>
      <c r="K14" s="13">
        <v>194.00604999999999</v>
      </c>
      <c r="L14" s="13">
        <v>212.73229000000001</v>
      </c>
      <c r="M14" s="13">
        <v>223.12513999999999</v>
      </c>
      <c r="N14" s="13">
        <v>236.51209</v>
      </c>
      <c r="O14" s="13">
        <v>225.967790000001</v>
      </c>
      <c r="P14" s="13">
        <v>3619.9957469802498</v>
      </c>
      <c r="Q14" s="14">
        <v>2527.7165100000002</v>
      </c>
      <c r="R14" s="13">
        <v>-1092.2792369802501</v>
      </c>
      <c r="S14" s="18">
        <v>0.69826504965000002</v>
      </c>
    </row>
    <row r="15" spans="1:19" ht="13.5" hidden="1" customHeight="1" thickBot="1" x14ac:dyDescent="0.25">
      <c r="A15" s="16" t="s">
        <v>32</v>
      </c>
      <c r="B15" s="3">
        <v>619.99547614179698</v>
      </c>
      <c r="C15" s="4">
        <v>51.666289678482997</v>
      </c>
      <c r="D15" s="5">
        <v>32.45993</v>
      </c>
      <c r="E15" s="5">
        <v>28.991980000000002</v>
      </c>
      <c r="F15" s="5">
        <v>29.257480000000001</v>
      </c>
      <c r="G15" s="5">
        <v>37.489789999999999</v>
      </c>
      <c r="H15" s="5">
        <v>39.86459</v>
      </c>
      <c r="I15" s="5">
        <v>35.554769999999998</v>
      </c>
      <c r="J15" s="5">
        <v>30.719049999999999</v>
      </c>
      <c r="K15" s="5">
        <v>31.318200000000001</v>
      </c>
      <c r="L15" s="5">
        <v>40.83014</v>
      </c>
      <c r="M15" s="5">
        <v>40.784649999999999</v>
      </c>
      <c r="N15" s="5">
        <v>45.417109999998999</v>
      </c>
      <c r="O15" s="5">
        <v>32.64329</v>
      </c>
      <c r="P15" s="5">
        <v>619.99547614179698</v>
      </c>
      <c r="Q15" s="6">
        <v>425.33098000000001</v>
      </c>
      <c r="R15" s="5">
        <v>-194.664496141797</v>
      </c>
      <c r="S15" s="7">
        <v>0.68602271527299996</v>
      </c>
    </row>
    <row r="16" spans="1:19" ht="13.5" hidden="1" customHeight="1" thickBot="1" x14ac:dyDescent="0.25">
      <c r="A16" s="16" t="s">
        <v>33</v>
      </c>
      <c r="B16" s="3">
        <v>3000.00027083845</v>
      </c>
      <c r="C16" s="4">
        <v>250.00002256987099</v>
      </c>
      <c r="D16" s="5">
        <v>175.7054</v>
      </c>
      <c r="E16" s="5">
        <v>161.61070000000001</v>
      </c>
      <c r="F16" s="5">
        <v>181.27386999999999</v>
      </c>
      <c r="G16" s="5">
        <v>161.24995999999999</v>
      </c>
      <c r="H16" s="5">
        <v>180.93527</v>
      </c>
      <c r="I16" s="5">
        <v>180.74942999999999</v>
      </c>
      <c r="J16" s="5">
        <v>159.51093</v>
      </c>
      <c r="K16" s="5">
        <v>162.68785</v>
      </c>
      <c r="L16" s="5">
        <v>171.90215000000001</v>
      </c>
      <c r="M16" s="5">
        <v>182.34048999999999</v>
      </c>
      <c r="N16" s="5">
        <v>191.09497999999999</v>
      </c>
      <c r="O16" s="5">
        <v>193.324500000001</v>
      </c>
      <c r="P16" s="5">
        <v>3000.00027083845</v>
      </c>
      <c r="Q16" s="6">
        <v>2102.38553</v>
      </c>
      <c r="R16" s="5">
        <v>-897.61474083845201</v>
      </c>
      <c r="S16" s="7">
        <v>0.70079511339900002</v>
      </c>
    </row>
    <row r="17" spans="1:19" ht="13.5" hidden="1" customHeight="1" thickBot="1" x14ac:dyDescent="0.25">
      <c r="A17" s="10" t="s">
        <v>34</v>
      </c>
      <c r="B17" s="11">
        <v>1191584.2112662799</v>
      </c>
      <c r="C17" s="12">
        <v>99298.684272190294</v>
      </c>
      <c r="D17" s="13">
        <v>106599.06211</v>
      </c>
      <c r="E17" s="13">
        <v>87565.371320000006</v>
      </c>
      <c r="F17" s="13">
        <v>107798.98575000001</v>
      </c>
      <c r="G17" s="13">
        <v>103278.44375000001</v>
      </c>
      <c r="H17" s="13">
        <v>98024.674450000006</v>
      </c>
      <c r="I17" s="13">
        <v>115681.64204999999</v>
      </c>
      <c r="J17" s="13">
        <v>102084.32438999999</v>
      </c>
      <c r="K17" s="13">
        <v>100182.82785</v>
      </c>
      <c r="L17" s="13">
        <v>108169.57904</v>
      </c>
      <c r="M17" s="13">
        <v>111881.10460999999</v>
      </c>
      <c r="N17" s="13">
        <v>106016.60187</v>
      </c>
      <c r="O17" s="13">
        <v>78360.988990000405</v>
      </c>
      <c r="P17" s="13">
        <v>1191584.2112662799</v>
      </c>
      <c r="Q17" s="14">
        <v>1225643.6061799999</v>
      </c>
      <c r="R17" s="13">
        <v>34059.3949137167</v>
      </c>
      <c r="S17" s="18">
        <v>1.0285832881899999</v>
      </c>
    </row>
    <row r="18" spans="1:19" ht="13.5" hidden="1" customHeight="1" thickBot="1" x14ac:dyDescent="0.25">
      <c r="A18" s="16" t="s">
        <v>35</v>
      </c>
      <c r="B18" s="3">
        <v>180370.18072241</v>
      </c>
      <c r="C18" s="4">
        <v>15030.848393534199</v>
      </c>
      <c r="D18" s="5">
        <v>13953.007449999999</v>
      </c>
      <c r="E18" s="5">
        <v>12055.88975</v>
      </c>
      <c r="F18" s="5">
        <v>15867.558360000001</v>
      </c>
      <c r="G18" s="5">
        <v>14393.70609</v>
      </c>
      <c r="H18" s="5">
        <v>15262.145039999999</v>
      </c>
      <c r="I18" s="5">
        <v>15522.505880000001</v>
      </c>
      <c r="J18" s="5">
        <v>11722.358</v>
      </c>
      <c r="K18" s="5">
        <v>14106.75158</v>
      </c>
      <c r="L18" s="5">
        <v>15187.809509999999</v>
      </c>
      <c r="M18" s="5">
        <v>15926.639639999999</v>
      </c>
      <c r="N18" s="5">
        <v>15738.41323</v>
      </c>
      <c r="O18" s="5">
        <v>14973.231250000101</v>
      </c>
      <c r="P18" s="5">
        <v>180370.18072241</v>
      </c>
      <c r="Q18" s="6">
        <v>174710.01577999999</v>
      </c>
      <c r="R18" s="5">
        <v>-5660.1649424101097</v>
      </c>
      <c r="S18" s="7">
        <v>0.96861917574300005</v>
      </c>
    </row>
    <row r="19" spans="1:19" ht="13.5" hidden="1" customHeight="1" thickBot="1" x14ac:dyDescent="0.25">
      <c r="A19" s="16" t="s">
        <v>36</v>
      </c>
      <c r="B19" s="3">
        <v>9529.3932101789105</v>
      </c>
      <c r="C19" s="4">
        <v>794.11610084824201</v>
      </c>
      <c r="D19" s="5">
        <v>698.97657000000004</v>
      </c>
      <c r="E19" s="5">
        <v>599.35379999999998</v>
      </c>
      <c r="F19" s="5">
        <v>864.48613</v>
      </c>
      <c r="G19" s="5">
        <v>732.73051999999996</v>
      </c>
      <c r="H19" s="5">
        <v>800.01624000000004</v>
      </c>
      <c r="I19" s="5">
        <v>793.47996000000103</v>
      </c>
      <c r="J19" s="5">
        <v>608.63966000000005</v>
      </c>
      <c r="K19" s="5">
        <v>730.26894000000004</v>
      </c>
      <c r="L19" s="5">
        <v>946.52149999999995</v>
      </c>
      <c r="M19" s="5">
        <v>828.71285</v>
      </c>
      <c r="N19" s="5">
        <v>1051.95902</v>
      </c>
      <c r="O19" s="5">
        <v>948.66225000000395</v>
      </c>
      <c r="P19" s="5">
        <v>9529.3932101789105</v>
      </c>
      <c r="Q19" s="6">
        <v>9603.8074400000005</v>
      </c>
      <c r="R19" s="5">
        <v>74.414229821098999</v>
      </c>
      <c r="S19" s="7">
        <v>1.007808915864</v>
      </c>
    </row>
    <row r="20" spans="1:19" ht="13.5" hidden="1" customHeight="1" thickBot="1" x14ac:dyDescent="0.25">
      <c r="A20" s="16" t="s">
        <v>38</v>
      </c>
      <c r="B20" s="3">
        <v>100.000009027948</v>
      </c>
      <c r="C20" s="4">
        <v>8.3333340856620008</v>
      </c>
      <c r="D20" s="5">
        <v>12.651149999999999</v>
      </c>
      <c r="E20" s="5">
        <v>8.9656400000000005</v>
      </c>
      <c r="F20" s="5">
        <v>6.9176500000000001</v>
      </c>
      <c r="G20" s="5">
        <v>19.85622</v>
      </c>
      <c r="H20" s="5">
        <v>11.715109999999999</v>
      </c>
      <c r="I20" s="5">
        <v>20.210519999999999</v>
      </c>
      <c r="J20" s="5">
        <v>18.51435</v>
      </c>
      <c r="K20" s="5">
        <v>26.460180000000001</v>
      </c>
      <c r="L20" s="5">
        <v>15.329599999999999</v>
      </c>
      <c r="M20" s="5">
        <v>21.2639</v>
      </c>
      <c r="N20" s="5">
        <v>27.460080000000001</v>
      </c>
      <c r="O20" s="5">
        <v>15.27844</v>
      </c>
      <c r="P20" s="5">
        <v>100.000009027948</v>
      </c>
      <c r="Q20" s="6">
        <v>204.62284</v>
      </c>
      <c r="R20" s="5">
        <v>104.622830972052</v>
      </c>
      <c r="S20" s="7">
        <v>2.0462282152669999</v>
      </c>
    </row>
    <row r="21" spans="1:19" ht="13.5" hidden="1" customHeight="1" thickBot="1" x14ac:dyDescent="0.25">
      <c r="A21" s="16" t="s">
        <v>40</v>
      </c>
      <c r="B21" s="3">
        <v>27682.002499116701</v>
      </c>
      <c r="C21" s="4">
        <v>2306.8335415930601</v>
      </c>
      <c r="D21" s="5">
        <v>1673.0361</v>
      </c>
      <c r="E21" s="5">
        <v>2098.9715000000001</v>
      </c>
      <c r="F21" s="5">
        <v>2333.2673</v>
      </c>
      <c r="G21" s="5">
        <v>2556.9074000000001</v>
      </c>
      <c r="H21" s="5">
        <v>2114.4259999999999</v>
      </c>
      <c r="I21" s="5">
        <v>2163.9630000000002</v>
      </c>
      <c r="J21" s="5">
        <v>1695.6111000000001</v>
      </c>
      <c r="K21" s="5">
        <v>2073.9357</v>
      </c>
      <c r="L21" s="5">
        <v>2479.2271999999998</v>
      </c>
      <c r="M21" s="5">
        <v>2071.4645999999998</v>
      </c>
      <c r="N21" s="5">
        <v>2503.0428999999999</v>
      </c>
      <c r="O21" s="5">
        <v>1937.9261000000099</v>
      </c>
      <c r="P21" s="5">
        <v>27682.002499116701</v>
      </c>
      <c r="Q21" s="6">
        <v>25701.778900000001</v>
      </c>
      <c r="R21" s="5">
        <v>-1980.2235991166899</v>
      </c>
      <c r="S21" s="7">
        <v>0.92846530524000004</v>
      </c>
    </row>
    <row r="22" spans="1:19" ht="13.5" hidden="1" customHeight="1" thickBot="1" x14ac:dyDescent="0.25">
      <c r="A22" s="16" t="s">
        <v>41</v>
      </c>
      <c r="B22" s="3">
        <v>3820.09648630326</v>
      </c>
      <c r="C22" s="4">
        <v>318.34137385860498</v>
      </c>
      <c r="D22" s="5">
        <v>241.01891000000001</v>
      </c>
      <c r="E22" s="5">
        <v>236.63027</v>
      </c>
      <c r="F22" s="5">
        <v>218.33705</v>
      </c>
      <c r="G22" s="5">
        <v>267.26983999999999</v>
      </c>
      <c r="H22" s="5">
        <v>268.74284</v>
      </c>
      <c r="I22" s="5">
        <v>210.08598000000001</v>
      </c>
      <c r="J22" s="5">
        <v>163.78858</v>
      </c>
      <c r="K22" s="5">
        <v>215.19734</v>
      </c>
      <c r="L22" s="5">
        <v>168.23202000000001</v>
      </c>
      <c r="M22" s="5">
        <v>215.58034000000001</v>
      </c>
      <c r="N22" s="5">
        <v>241.43907999999999</v>
      </c>
      <c r="O22" s="5">
        <v>277.75480000000101</v>
      </c>
      <c r="P22" s="5">
        <v>3820.09648630326</v>
      </c>
      <c r="Q22" s="6">
        <v>2724.0770499999999</v>
      </c>
      <c r="R22" s="5">
        <v>-1096.0194363032599</v>
      </c>
      <c r="S22" s="7">
        <v>0.71309116399700001</v>
      </c>
    </row>
    <row r="23" spans="1:19" ht="13.5" hidden="1" customHeight="1" thickBot="1" x14ac:dyDescent="0.25">
      <c r="A23" s="16" t="s">
        <v>42</v>
      </c>
      <c r="B23" s="3">
        <v>1428.0001289191</v>
      </c>
      <c r="C23" s="4">
        <v>119.000010743259</v>
      </c>
      <c r="D23" s="5">
        <v>93.948220000000006</v>
      </c>
      <c r="E23" s="5">
        <v>51.776020000000003</v>
      </c>
      <c r="F23" s="5">
        <v>76.689549999999997</v>
      </c>
      <c r="G23" s="5">
        <v>69.034689999999998</v>
      </c>
      <c r="H23" s="5">
        <v>215.73337000000001</v>
      </c>
      <c r="I23" s="5">
        <v>77.664019999999994</v>
      </c>
      <c r="J23" s="5">
        <v>95.105350000000001</v>
      </c>
      <c r="K23" s="5">
        <v>258.87047999999999</v>
      </c>
      <c r="L23" s="5">
        <v>0</v>
      </c>
      <c r="M23" s="5">
        <v>47.476309999999998</v>
      </c>
      <c r="N23" s="5">
        <v>224.11328</v>
      </c>
      <c r="O23" s="5">
        <v>24.7333</v>
      </c>
      <c r="P23" s="5">
        <v>1428.0001289191</v>
      </c>
      <c r="Q23" s="6">
        <v>1235.1445900000001</v>
      </c>
      <c r="R23" s="5">
        <v>-192.85553891910399</v>
      </c>
      <c r="S23" s="7">
        <v>0.86494711378900002</v>
      </c>
    </row>
    <row r="24" spans="1:19" ht="13.5" hidden="1" customHeight="1" thickBot="1" x14ac:dyDescent="0.25">
      <c r="A24" s="16" t="s">
        <v>43</v>
      </c>
      <c r="B24" s="3">
        <v>39100.322321886102</v>
      </c>
      <c r="C24" s="4">
        <v>3258.36019349051</v>
      </c>
      <c r="D24" s="5">
        <v>2983.9558000000002</v>
      </c>
      <c r="E24" s="5">
        <v>2690.1358500000001</v>
      </c>
      <c r="F24" s="5">
        <v>2473.5913300000002</v>
      </c>
      <c r="G24" s="5">
        <v>3215.1491599999999</v>
      </c>
      <c r="H24" s="5">
        <v>2536.1861699999999</v>
      </c>
      <c r="I24" s="5">
        <v>2629.5616199999999</v>
      </c>
      <c r="J24" s="5">
        <v>3119.7390399999999</v>
      </c>
      <c r="K24" s="5">
        <v>3755.3766999999998</v>
      </c>
      <c r="L24" s="5">
        <v>4466.1501799999996</v>
      </c>
      <c r="M24" s="5">
        <v>3955.6135100000001</v>
      </c>
      <c r="N24" s="5">
        <v>6117.0911299999898</v>
      </c>
      <c r="O24" s="5">
        <v>8509.6616600000398</v>
      </c>
      <c r="P24" s="5">
        <v>39100.322321886102</v>
      </c>
      <c r="Q24" s="6">
        <v>46452.212149999999</v>
      </c>
      <c r="R24" s="5">
        <v>7351.88982811389</v>
      </c>
      <c r="S24" s="7">
        <v>1.188026322841</v>
      </c>
    </row>
    <row r="25" spans="1:19" ht="13.5" hidden="1" customHeight="1" thickBot="1" x14ac:dyDescent="0.25">
      <c r="A25" s="16" t="s">
        <v>44</v>
      </c>
      <c r="B25" s="3">
        <v>22082.2636431389</v>
      </c>
      <c r="C25" s="4">
        <v>1840.1886369282399</v>
      </c>
      <c r="D25" s="5">
        <v>2440.39399</v>
      </c>
      <c r="E25" s="5">
        <v>1665.6084599999999</v>
      </c>
      <c r="F25" s="5">
        <v>2195.4668200000001</v>
      </c>
      <c r="G25" s="5">
        <v>1883.9400900000001</v>
      </c>
      <c r="H25" s="5">
        <v>1964.60059</v>
      </c>
      <c r="I25" s="5">
        <v>2083.37662</v>
      </c>
      <c r="J25" s="5">
        <v>1668.00496</v>
      </c>
      <c r="K25" s="5">
        <v>1868.57518</v>
      </c>
      <c r="L25" s="5">
        <v>1310.5373199999999</v>
      </c>
      <c r="M25" s="5">
        <v>1167.3655799999999</v>
      </c>
      <c r="N25" s="5">
        <v>2060.45147</v>
      </c>
      <c r="O25" s="5">
        <v>1318.2642900000101</v>
      </c>
      <c r="P25" s="5">
        <v>22082.2636431389</v>
      </c>
      <c r="Q25" s="6">
        <v>21626.585370000001</v>
      </c>
      <c r="R25" s="5">
        <v>-455.67827313889597</v>
      </c>
      <c r="S25" s="7">
        <v>0.97936451260099999</v>
      </c>
    </row>
    <row r="26" spans="1:19" ht="13.5" hidden="1" customHeight="1" thickBot="1" x14ac:dyDescent="0.25">
      <c r="A26" s="16" t="s">
        <v>45</v>
      </c>
      <c r="B26" s="3">
        <v>7369.5706405698202</v>
      </c>
      <c r="C26" s="4">
        <v>614.13088671415198</v>
      </c>
      <c r="D26" s="5">
        <v>200.08099999999999</v>
      </c>
      <c r="E26" s="5">
        <v>200.96510000000001</v>
      </c>
      <c r="F26" s="5">
        <v>779.61075000000005</v>
      </c>
      <c r="G26" s="5">
        <v>547.85122999999999</v>
      </c>
      <c r="H26" s="5">
        <v>749.36010999999996</v>
      </c>
      <c r="I26" s="5">
        <v>825.22240000000102</v>
      </c>
      <c r="J26" s="5">
        <v>665.55340000000001</v>
      </c>
      <c r="K26" s="5">
        <v>329.57580000000002</v>
      </c>
      <c r="L26" s="5">
        <v>1258.5690400000001</v>
      </c>
      <c r="M26" s="5">
        <v>259.66410000000002</v>
      </c>
      <c r="N26" s="5">
        <v>408.73689999999903</v>
      </c>
      <c r="O26" s="5">
        <v>1344.1309200000101</v>
      </c>
      <c r="P26" s="5">
        <v>7369.5706405698302</v>
      </c>
      <c r="Q26" s="6">
        <v>7569.3207500000099</v>
      </c>
      <c r="R26" s="5">
        <v>199.75010943018199</v>
      </c>
      <c r="S26" s="7">
        <v>1.027104714666</v>
      </c>
    </row>
    <row r="27" spans="1:19" ht="13.5" hidden="1" customHeight="1" thickBot="1" x14ac:dyDescent="0.25">
      <c r="A27" s="16" t="s">
        <v>46</v>
      </c>
      <c r="B27" s="3">
        <v>14380.001298219</v>
      </c>
      <c r="C27" s="4">
        <v>1198.3334415182501</v>
      </c>
      <c r="D27" s="5">
        <v>1486.8526400000001</v>
      </c>
      <c r="E27" s="5">
        <v>1664.34465</v>
      </c>
      <c r="F27" s="5">
        <v>1243.7898700000001</v>
      </c>
      <c r="G27" s="5">
        <v>1295.44381</v>
      </c>
      <c r="H27" s="5">
        <v>1298.8996500000001</v>
      </c>
      <c r="I27" s="5">
        <v>2864.5519000000099</v>
      </c>
      <c r="J27" s="5">
        <v>773.05406000000005</v>
      </c>
      <c r="K27" s="5">
        <v>853.10355000000004</v>
      </c>
      <c r="L27" s="5">
        <v>1730.94904</v>
      </c>
      <c r="M27" s="5">
        <v>1392.48982</v>
      </c>
      <c r="N27" s="5">
        <v>0</v>
      </c>
      <c r="O27" s="5">
        <v>0</v>
      </c>
      <c r="P27" s="5">
        <v>14380.001298219</v>
      </c>
      <c r="Q27" s="6">
        <v>14603.47899</v>
      </c>
      <c r="R27" s="5">
        <v>223.47769178101601</v>
      </c>
      <c r="S27" s="7">
        <v>1.015540867288</v>
      </c>
    </row>
    <row r="28" spans="1:19" ht="13.5" hidden="1" customHeight="1" thickBot="1" x14ac:dyDescent="0.25">
      <c r="A28" s="16" t="s">
        <v>47</v>
      </c>
      <c r="B28" s="3">
        <v>2800.00025278256</v>
      </c>
      <c r="C28" s="4">
        <v>233.33335439854599</v>
      </c>
      <c r="D28" s="5">
        <v>355.39913000000001</v>
      </c>
      <c r="E28" s="5">
        <v>176.61743000000001</v>
      </c>
      <c r="F28" s="5">
        <v>288.57952999999998</v>
      </c>
      <c r="G28" s="5">
        <v>507.59242999999998</v>
      </c>
      <c r="H28" s="5">
        <v>399.89879999999999</v>
      </c>
      <c r="I28" s="5">
        <v>201.15509</v>
      </c>
      <c r="J28" s="5">
        <v>389.23984000000002</v>
      </c>
      <c r="K28" s="5">
        <v>284.99333999999999</v>
      </c>
      <c r="L28" s="5">
        <v>216.71680000000001</v>
      </c>
      <c r="M28" s="5">
        <v>352.59881999999999</v>
      </c>
      <c r="N28" s="5">
        <v>397.37851999999998</v>
      </c>
      <c r="O28" s="5">
        <v>532.25765000000297</v>
      </c>
      <c r="P28" s="5">
        <v>2800.00025278256</v>
      </c>
      <c r="Q28" s="6">
        <v>4102.4273800000001</v>
      </c>
      <c r="R28" s="5">
        <v>1302.4271272174501</v>
      </c>
      <c r="S28" s="7">
        <v>1.465152503441</v>
      </c>
    </row>
    <row r="29" spans="1:19" ht="13.5" hidden="1" customHeight="1" thickBot="1" x14ac:dyDescent="0.25">
      <c r="A29" s="16" t="s">
        <v>48</v>
      </c>
      <c r="B29" s="3">
        <v>19661.538342874399</v>
      </c>
      <c r="C29" s="4">
        <v>1638.4615285728701</v>
      </c>
      <c r="D29" s="5">
        <v>1145.41905</v>
      </c>
      <c r="E29" s="5">
        <v>1324.89624</v>
      </c>
      <c r="F29" s="5">
        <v>1603.9480000000001</v>
      </c>
      <c r="G29" s="5">
        <v>1397.8526300000001</v>
      </c>
      <c r="H29" s="5">
        <v>1343.51765</v>
      </c>
      <c r="I29" s="5">
        <v>1565.82125</v>
      </c>
      <c r="J29" s="5">
        <v>1404.80268</v>
      </c>
      <c r="K29" s="5">
        <v>1498.55213</v>
      </c>
      <c r="L29" s="5">
        <v>1707.4297099999999</v>
      </c>
      <c r="M29" s="5">
        <v>1673.8373999999999</v>
      </c>
      <c r="N29" s="5">
        <v>1557.2597599999999</v>
      </c>
      <c r="O29" s="5">
        <v>2240.6446600000099</v>
      </c>
      <c r="P29" s="5">
        <v>19661.538342874399</v>
      </c>
      <c r="Q29" s="6">
        <v>18463.981159999999</v>
      </c>
      <c r="R29" s="5">
        <v>-1197.55718287438</v>
      </c>
      <c r="S29" s="7">
        <v>0.93909137921999997</v>
      </c>
    </row>
    <row r="30" spans="1:19" ht="13.5" hidden="1" customHeight="1" thickBot="1" x14ac:dyDescent="0.25">
      <c r="A30" s="16" t="s">
        <v>49</v>
      </c>
      <c r="B30" s="3">
        <v>19038.376601512799</v>
      </c>
      <c r="C30" s="4">
        <v>1586.5313834594001</v>
      </c>
      <c r="D30" s="5">
        <v>894.47125000000005</v>
      </c>
      <c r="E30" s="5">
        <v>1174.9099100000001</v>
      </c>
      <c r="F30" s="5">
        <v>1355.48957</v>
      </c>
      <c r="G30" s="5">
        <v>1615.5764999999999</v>
      </c>
      <c r="H30" s="5">
        <v>1550.70399</v>
      </c>
      <c r="I30" s="5">
        <v>1919.3607</v>
      </c>
      <c r="J30" s="5">
        <v>1238.0086799999999</v>
      </c>
      <c r="K30" s="5">
        <v>1096.9024300000001</v>
      </c>
      <c r="L30" s="5">
        <v>1854.45877</v>
      </c>
      <c r="M30" s="5">
        <v>2207.9839900000002</v>
      </c>
      <c r="N30" s="5">
        <v>1588.18362</v>
      </c>
      <c r="O30" s="5">
        <v>3241.5823500000201</v>
      </c>
      <c r="P30" s="5">
        <v>19038.376601512799</v>
      </c>
      <c r="Q30" s="6">
        <v>19737.63176</v>
      </c>
      <c r="R30" s="5">
        <v>699.25515848718703</v>
      </c>
      <c r="S30" s="7">
        <v>1.036728717638</v>
      </c>
    </row>
    <row r="31" spans="1:19" ht="13.5" hidden="1" customHeight="1" thickBot="1" x14ac:dyDescent="0.25">
      <c r="A31" s="16" t="s">
        <v>50</v>
      </c>
      <c r="B31" s="3">
        <v>356.000032139496</v>
      </c>
      <c r="C31" s="4">
        <v>29.666669344957999</v>
      </c>
      <c r="D31" s="5">
        <v>53.720219999999998</v>
      </c>
      <c r="E31" s="5">
        <v>0.86280999999999997</v>
      </c>
      <c r="F31" s="5">
        <v>43.534509999999997</v>
      </c>
      <c r="G31" s="5">
        <v>23.69924</v>
      </c>
      <c r="H31" s="5">
        <v>45.579389999999997</v>
      </c>
      <c r="I31" s="5">
        <v>32.940060000000003</v>
      </c>
      <c r="J31" s="5">
        <v>7.97865</v>
      </c>
      <c r="K31" s="5">
        <v>47.883279999999999</v>
      </c>
      <c r="L31" s="5">
        <v>55.92277</v>
      </c>
      <c r="M31" s="5">
        <v>45.927370000000003</v>
      </c>
      <c r="N31" s="5">
        <v>5.580539999999</v>
      </c>
      <c r="O31" s="5">
        <v>10.78633</v>
      </c>
      <c r="P31" s="5">
        <v>356.000032139496</v>
      </c>
      <c r="Q31" s="6">
        <v>374.41516999999999</v>
      </c>
      <c r="R31" s="5">
        <v>18.415137860502998</v>
      </c>
      <c r="S31" s="7">
        <v>1.051727910668</v>
      </c>
    </row>
    <row r="32" spans="1:19" ht="13.5" hidden="1" customHeight="1" thickBot="1" x14ac:dyDescent="0.25">
      <c r="A32" s="16" t="s">
        <v>51</v>
      </c>
      <c r="B32" s="3">
        <v>839899.50521746499</v>
      </c>
      <c r="C32" s="4">
        <v>69991.625434788803</v>
      </c>
      <c r="D32" s="5">
        <v>80922.781369999997</v>
      </c>
      <c r="E32" s="5">
        <v>62732.195749999999</v>
      </c>
      <c r="F32" s="5">
        <v>77674.846959999995</v>
      </c>
      <c r="G32" s="5">
        <v>76250.602750000005</v>
      </c>
      <c r="H32" s="5">
        <v>69573.577810000003</v>
      </c>
      <c r="I32" s="5">
        <v>83309.4734300001</v>
      </c>
      <c r="J32" s="5">
        <v>74930.40049</v>
      </c>
      <c r="K32" s="5">
        <v>75902.361399999994</v>
      </c>
      <c r="L32" s="5">
        <v>74237.143190000003</v>
      </c>
      <c r="M32" s="5">
        <v>78752.695399999997</v>
      </c>
      <c r="N32" s="5">
        <v>73762.374109999902</v>
      </c>
      <c r="O32" s="5">
        <v>57388.312390000297</v>
      </c>
      <c r="P32" s="5">
        <v>839899.50521746499</v>
      </c>
      <c r="Q32" s="6">
        <v>885436.76505000005</v>
      </c>
      <c r="R32" s="5">
        <v>45537.259832534801</v>
      </c>
      <c r="S32" s="7">
        <v>1.0542175100110001</v>
      </c>
    </row>
    <row r="33" spans="1:19" ht="13.5" hidden="1" customHeight="1" thickBot="1" x14ac:dyDescent="0.25">
      <c r="A33" s="16" t="s">
        <v>52</v>
      </c>
      <c r="B33" s="3">
        <v>68566.923839949304</v>
      </c>
      <c r="C33" s="4">
        <v>5713.9103199957699</v>
      </c>
      <c r="D33" s="5">
        <v>4437.7539299999999</v>
      </c>
      <c r="E33" s="5">
        <v>5280.6055399999996</v>
      </c>
      <c r="F33" s="5">
        <v>4292.2746299999999</v>
      </c>
      <c r="G33" s="5">
        <v>5348.9822400000003</v>
      </c>
      <c r="H33" s="5">
        <v>5061.3594300000004</v>
      </c>
      <c r="I33" s="5">
        <v>5892.3719900000096</v>
      </c>
      <c r="J33" s="5">
        <v>5895.2483099999999</v>
      </c>
      <c r="K33" s="5">
        <v>5126.6943199999996</v>
      </c>
      <c r="L33" s="5">
        <v>6228.3239700000004</v>
      </c>
      <c r="M33" s="5">
        <v>6480.6316200000001</v>
      </c>
      <c r="N33" s="5">
        <v>9494.3978399999905</v>
      </c>
      <c r="O33" s="5">
        <v>4512.19362000002</v>
      </c>
      <c r="P33" s="5">
        <v>68566.923839949304</v>
      </c>
      <c r="Q33" s="6">
        <v>68050.837440000003</v>
      </c>
      <c r="R33" s="5">
        <v>-516.08639994925795</v>
      </c>
      <c r="S33" s="7">
        <v>0.99247324553799998</v>
      </c>
    </row>
    <row r="34" spans="1:19" ht="13.5" hidden="1" customHeight="1" thickBot="1" x14ac:dyDescent="0.25">
      <c r="A34" s="16" t="s">
        <v>821</v>
      </c>
      <c r="B34" s="3">
        <v>5400.042339353</v>
      </c>
      <c r="C34" s="4">
        <v>450.00352827941703</v>
      </c>
      <c r="D34" s="5">
        <v>426.51650999999998</v>
      </c>
      <c r="E34" s="5">
        <v>661.81529999999998</v>
      </c>
      <c r="F34" s="5">
        <v>547.07276999999999</v>
      </c>
      <c r="G34" s="5">
        <v>403.89596999999998</v>
      </c>
      <c r="H34" s="5">
        <v>577.25139999999999</v>
      </c>
      <c r="I34" s="5">
        <v>406.61831000000097</v>
      </c>
      <c r="J34" s="5">
        <v>425.53915999999998</v>
      </c>
      <c r="K34" s="5">
        <v>398.50058999999999</v>
      </c>
      <c r="L34" s="5">
        <v>443.95379000000003</v>
      </c>
      <c r="M34" s="5">
        <v>433.36268999999999</v>
      </c>
      <c r="N34" s="5">
        <v>438.89264999999898</v>
      </c>
      <c r="O34" s="5">
        <v>458.76305000000201</v>
      </c>
      <c r="P34" s="5">
        <v>5400.042339353</v>
      </c>
      <c r="Q34" s="6">
        <v>5622.1821900000004</v>
      </c>
      <c r="R34" s="5">
        <v>222.13985064700199</v>
      </c>
      <c r="S34" s="7">
        <v>1.0411366868409999</v>
      </c>
    </row>
    <row r="35" spans="1:19" ht="13.5" hidden="1" customHeight="1" thickBot="1" x14ac:dyDescent="0.25">
      <c r="A35" s="16" t="s">
        <v>54</v>
      </c>
      <c r="B35" s="3">
        <v>-70000.006319563894</v>
      </c>
      <c r="C35" s="4">
        <v>-5833.33385996366</v>
      </c>
      <c r="D35" s="5">
        <v>-5420.9211800000003</v>
      </c>
      <c r="E35" s="5">
        <v>-5059.1727000000001</v>
      </c>
      <c r="F35" s="5">
        <v>-4066.4750300000001</v>
      </c>
      <c r="G35" s="5">
        <v>-7251.6470600000002</v>
      </c>
      <c r="H35" s="5">
        <v>-5749.0391399999999</v>
      </c>
      <c r="I35" s="5">
        <v>-4836.7206800000104</v>
      </c>
      <c r="J35" s="5">
        <v>-2737.2619199999999</v>
      </c>
      <c r="K35" s="5">
        <v>-8391.1750900000006</v>
      </c>
      <c r="L35" s="5">
        <v>-4137.6953700000004</v>
      </c>
      <c r="M35" s="5">
        <v>-3952.2033299999998</v>
      </c>
      <c r="N35" s="5">
        <v>-9600.1722599999794</v>
      </c>
      <c r="O35" s="5">
        <v>-19373.1940700001</v>
      </c>
      <c r="P35" s="5">
        <v>-70000.006319563894</v>
      </c>
      <c r="Q35" s="6">
        <v>-80575.677830000102</v>
      </c>
      <c r="R35" s="5">
        <v>-10575.671510436199</v>
      </c>
      <c r="S35" s="7">
        <v>1.1510810079380001</v>
      </c>
    </row>
    <row r="36" spans="1:19" ht="13.5" hidden="1" customHeight="1" thickBot="1" x14ac:dyDescent="0.25">
      <c r="A36" s="10" t="s">
        <v>55</v>
      </c>
      <c r="B36" s="11">
        <v>63900.005768859097</v>
      </c>
      <c r="C36" s="12">
        <v>5325.0004807382502</v>
      </c>
      <c r="D36" s="13">
        <v>5269.6386899999998</v>
      </c>
      <c r="E36" s="13">
        <v>4835.2626700000001</v>
      </c>
      <c r="F36" s="13">
        <v>5470.7009600000001</v>
      </c>
      <c r="G36" s="13">
        <v>5243.0878599999996</v>
      </c>
      <c r="H36" s="13">
        <v>4785.2003800000002</v>
      </c>
      <c r="I36" s="13">
        <v>6112.7591600000096</v>
      </c>
      <c r="J36" s="13">
        <v>6306.6239500000001</v>
      </c>
      <c r="K36" s="13">
        <v>5734.0008399999997</v>
      </c>
      <c r="L36" s="13">
        <v>6760.9446099999996</v>
      </c>
      <c r="M36" s="13">
        <v>5126.8175499999998</v>
      </c>
      <c r="N36" s="13">
        <v>5173.0071799999896</v>
      </c>
      <c r="O36" s="13">
        <v>5166.2509700000201</v>
      </c>
      <c r="P36" s="13">
        <v>63900.005768859097</v>
      </c>
      <c r="Q36" s="14">
        <v>65984.294819999996</v>
      </c>
      <c r="R36" s="13">
        <v>2084.2890511409601</v>
      </c>
      <c r="S36" s="18">
        <v>1.0326179790759999</v>
      </c>
    </row>
    <row r="37" spans="1:19" ht="13.5" hidden="1" customHeight="1" thickBot="1" x14ac:dyDescent="0.25">
      <c r="A37" s="16" t="s">
        <v>56</v>
      </c>
      <c r="B37" s="3">
        <v>59400.005362601398</v>
      </c>
      <c r="C37" s="4">
        <v>4950.0004468834504</v>
      </c>
      <c r="D37" s="5">
        <v>4796.8721100000002</v>
      </c>
      <c r="E37" s="5">
        <v>4418.2999900000004</v>
      </c>
      <c r="F37" s="5">
        <v>5047.6009999999997</v>
      </c>
      <c r="G37" s="5">
        <v>4849.4369999999999</v>
      </c>
      <c r="H37" s="5">
        <v>4362.6419999999998</v>
      </c>
      <c r="I37" s="5">
        <v>5508.5970000000098</v>
      </c>
      <c r="J37" s="5">
        <v>5801.9539999999997</v>
      </c>
      <c r="K37" s="5">
        <v>5199.2820000000002</v>
      </c>
      <c r="L37" s="5">
        <v>6157.0140000000001</v>
      </c>
      <c r="M37" s="5">
        <v>4831.5479999999998</v>
      </c>
      <c r="N37" s="5">
        <v>4772.8589999999904</v>
      </c>
      <c r="O37" s="5">
        <v>4833.0149600000204</v>
      </c>
      <c r="P37" s="5">
        <v>59400.005362601398</v>
      </c>
      <c r="Q37" s="6">
        <v>60579.121059999998</v>
      </c>
      <c r="R37" s="5">
        <v>1179.1156973986399</v>
      </c>
      <c r="S37" s="7">
        <v>1.019850430824</v>
      </c>
    </row>
    <row r="38" spans="1:19" ht="13.5" hidden="1" customHeight="1" thickBot="1" x14ac:dyDescent="0.25">
      <c r="A38" s="16" t="s">
        <v>57</v>
      </c>
      <c r="B38" s="3">
        <v>4500.00040625768</v>
      </c>
      <c r="C38" s="4">
        <v>375.00003385480699</v>
      </c>
      <c r="D38" s="5">
        <v>472.76657999999998</v>
      </c>
      <c r="E38" s="5">
        <v>416.96267999999998</v>
      </c>
      <c r="F38" s="5">
        <v>423.09996000000001</v>
      </c>
      <c r="G38" s="5">
        <v>393.65086000000002</v>
      </c>
      <c r="H38" s="5">
        <v>422.55838</v>
      </c>
      <c r="I38" s="5">
        <v>604.16216000000099</v>
      </c>
      <c r="J38" s="5">
        <v>504.66994999999997</v>
      </c>
      <c r="K38" s="5">
        <v>534.71884</v>
      </c>
      <c r="L38" s="5">
        <v>603.93061</v>
      </c>
      <c r="M38" s="5">
        <v>295.26954999999998</v>
      </c>
      <c r="N38" s="5">
        <v>400.14818000000002</v>
      </c>
      <c r="O38" s="5">
        <v>333.23601000000201</v>
      </c>
      <c r="P38" s="5">
        <v>4500.00040625768</v>
      </c>
      <c r="Q38" s="6">
        <v>5405.1737599999997</v>
      </c>
      <c r="R38" s="5">
        <v>905.17335374232096</v>
      </c>
      <c r="S38" s="7">
        <v>1.2011496160049999</v>
      </c>
    </row>
    <row r="39" spans="1:19" ht="13.5" hidden="1" customHeight="1" thickBot="1" x14ac:dyDescent="0.25">
      <c r="A39" s="10" t="s">
        <v>58</v>
      </c>
      <c r="B39" s="11">
        <v>751408.570237451</v>
      </c>
      <c r="C39" s="12">
        <v>62617.3808531209</v>
      </c>
      <c r="D39" s="13">
        <v>52955.747000000003</v>
      </c>
      <c r="E39" s="13">
        <v>58739.321479999999</v>
      </c>
      <c r="F39" s="13">
        <v>58910.243929999997</v>
      </c>
      <c r="G39" s="13">
        <v>76766.359559999997</v>
      </c>
      <c r="H39" s="13">
        <v>68929.554340000002</v>
      </c>
      <c r="I39" s="13">
        <v>74833.236450000099</v>
      </c>
      <c r="J39" s="13">
        <v>54073.716829999998</v>
      </c>
      <c r="K39" s="13">
        <v>57830.475050000001</v>
      </c>
      <c r="L39" s="13">
        <v>72105.213570000007</v>
      </c>
      <c r="M39" s="13">
        <v>65749.201660000006</v>
      </c>
      <c r="N39" s="13">
        <v>78666.631929999901</v>
      </c>
      <c r="O39" s="13">
        <v>53452.170930000299</v>
      </c>
      <c r="P39" s="13">
        <v>751408.570237451</v>
      </c>
      <c r="Q39" s="14">
        <v>773011.87272999994</v>
      </c>
      <c r="R39" s="13">
        <v>21603.302492549101</v>
      </c>
      <c r="S39" s="18">
        <v>1.028750407365</v>
      </c>
    </row>
    <row r="40" spans="1:19" ht="13.5" hidden="1" customHeight="1" thickBot="1" x14ac:dyDescent="0.25">
      <c r="A40" s="16" t="s">
        <v>59</v>
      </c>
      <c r="B40" s="3">
        <v>23993.315017098499</v>
      </c>
      <c r="C40" s="4">
        <v>1999.4429180915399</v>
      </c>
      <c r="D40" s="5">
        <v>1483.79989</v>
      </c>
      <c r="E40" s="5">
        <v>1753.4253000000001</v>
      </c>
      <c r="F40" s="5">
        <v>2263.18759</v>
      </c>
      <c r="G40" s="5">
        <v>2202.1484500000001</v>
      </c>
      <c r="H40" s="5">
        <v>1411.1042399999999</v>
      </c>
      <c r="I40" s="5">
        <v>2464.4487199999999</v>
      </c>
      <c r="J40" s="5">
        <v>1821.3519100000001</v>
      </c>
      <c r="K40" s="5">
        <v>2116.6254399999998</v>
      </c>
      <c r="L40" s="5">
        <v>2353.2958100000001</v>
      </c>
      <c r="M40" s="5">
        <v>1861.78547</v>
      </c>
      <c r="N40" s="5">
        <v>2092.2555000000002</v>
      </c>
      <c r="O40" s="5">
        <v>802.99039000000403</v>
      </c>
      <c r="P40" s="5">
        <v>23993.315017098499</v>
      </c>
      <c r="Q40" s="6">
        <v>22626.418710000002</v>
      </c>
      <c r="R40" s="5">
        <v>-1366.8963070985001</v>
      </c>
      <c r="S40" s="7">
        <v>0.943030118759</v>
      </c>
    </row>
    <row r="41" spans="1:19" ht="13.5" hidden="1" customHeight="1" thickBot="1" x14ac:dyDescent="0.25">
      <c r="A41" s="16" t="s">
        <v>60</v>
      </c>
      <c r="B41" s="3">
        <v>101683.311071716</v>
      </c>
      <c r="C41" s="4">
        <v>8473.6092559763492</v>
      </c>
      <c r="D41" s="5">
        <v>9600.2808700000005</v>
      </c>
      <c r="E41" s="5">
        <v>10279.25122</v>
      </c>
      <c r="F41" s="5">
        <v>11487.14075</v>
      </c>
      <c r="G41" s="5">
        <v>13092.780280000001</v>
      </c>
      <c r="H41" s="5">
        <v>8627.3184999999994</v>
      </c>
      <c r="I41" s="5">
        <v>11655.037619999999</v>
      </c>
      <c r="J41" s="5">
        <v>8645.5170899999994</v>
      </c>
      <c r="K41" s="5">
        <v>7824.2633500000002</v>
      </c>
      <c r="L41" s="5">
        <v>9319.9906200000005</v>
      </c>
      <c r="M41" s="5">
        <v>7565.0504499999997</v>
      </c>
      <c r="N41" s="5">
        <v>11029.751399999999</v>
      </c>
      <c r="O41" s="5">
        <v>11918.8212200001</v>
      </c>
      <c r="P41" s="5">
        <v>101683.311071716</v>
      </c>
      <c r="Q41" s="6">
        <v>121045.20337</v>
      </c>
      <c r="R41" s="5">
        <v>19361.892298283801</v>
      </c>
      <c r="S41" s="7">
        <v>1.1904136686160001</v>
      </c>
    </row>
    <row r="42" spans="1:19" ht="13.5" hidden="1" customHeight="1" thickBot="1" x14ac:dyDescent="0.25">
      <c r="A42" s="16" t="s">
        <v>61</v>
      </c>
      <c r="B42" s="3">
        <v>28976.1808468532</v>
      </c>
      <c r="C42" s="4">
        <v>2414.68173723777</v>
      </c>
      <c r="D42" s="5">
        <v>3060.2144800000001</v>
      </c>
      <c r="E42" s="5">
        <v>1846.48534</v>
      </c>
      <c r="F42" s="5">
        <v>2771.3082199999899</v>
      </c>
      <c r="G42" s="5">
        <v>3987.2069299999998</v>
      </c>
      <c r="H42" s="5">
        <v>2913.3021699999999</v>
      </c>
      <c r="I42" s="5">
        <v>2857.4345000000098</v>
      </c>
      <c r="J42" s="5">
        <v>843.87216000000001</v>
      </c>
      <c r="K42" s="5">
        <v>1762.0760299999999</v>
      </c>
      <c r="L42" s="5">
        <v>2648.7665900000002</v>
      </c>
      <c r="M42" s="5">
        <v>2815.9996299999998</v>
      </c>
      <c r="N42" s="5">
        <v>2879.49692</v>
      </c>
      <c r="O42" s="5">
        <v>1897.8686600000101</v>
      </c>
      <c r="P42" s="5">
        <v>28976.1808468532</v>
      </c>
      <c r="Q42" s="6">
        <v>30284.031630000001</v>
      </c>
      <c r="R42" s="5">
        <v>1307.85078314677</v>
      </c>
      <c r="S42" s="7">
        <v>1.045135374812</v>
      </c>
    </row>
    <row r="43" spans="1:19" ht="13.5" hidden="1" customHeight="1" thickBot="1" x14ac:dyDescent="0.25">
      <c r="A43" s="16" t="s">
        <v>62</v>
      </c>
      <c r="B43" s="3">
        <v>40945.032160525399</v>
      </c>
      <c r="C43" s="4">
        <v>3412.0860133771198</v>
      </c>
      <c r="D43" s="5">
        <v>2985.10095</v>
      </c>
      <c r="E43" s="5">
        <v>3346.6193400000002</v>
      </c>
      <c r="F43" s="5">
        <v>2580.8425999999999</v>
      </c>
      <c r="G43" s="5">
        <v>4046.1471099999999</v>
      </c>
      <c r="H43" s="5">
        <v>3512.9867899999999</v>
      </c>
      <c r="I43" s="5">
        <v>3835.0481300000101</v>
      </c>
      <c r="J43" s="5">
        <v>2675.86292</v>
      </c>
      <c r="K43" s="5">
        <v>3110.6273000000001</v>
      </c>
      <c r="L43" s="5">
        <v>3409.1477199999999</v>
      </c>
      <c r="M43" s="5">
        <v>3151.4609599999999</v>
      </c>
      <c r="N43" s="5">
        <v>2743.9501300000002</v>
      </c>
      <c r="O43" s="5">
        <v>3034.1761300000098</v>
      </c>
      <c r="P43" s="5">
        <v>40945.032160525399</v>
      </c>
      <c r="Q43" s="6">
        <v>38431.970079999999</v>
      </c>
      <c r="R43" s="5">
        <v>-2513.0620805253702</v>
      </c>
      <c r="S43" s="7">
        <v>0.93862351675099998</v>
      </c>
    </row>
    <row r="44" spans="1:19" ht="13.5" hidden="1" customHeight="1" thickBot="1" x14ac:dyDescent="0.25">
      <c r="A44" s="16" t="s">
        <v>63</v>
      </c>
      <c r="B44" s="3">
        <v>8500.4009051292796</v>
      </c>
      <c r="C44" s="4">
        <v>708.36674209410603</v>
      </c>
      <c r="D44" s="5">
        <v>0</v>
      </c>
      <c r="E44" s="5">
        <v>958.34410000000003</v>
      </c>
      <c r="F44" s="5">
        <v>20.541509999999999</v>
      </c>
      <c r="G44" s="5">
        <v>20.540679999999998</v>
      </c>
      <c r="H44" s="5">
        <v>-20.54149</v>
      </c>
      <c r="I44" s="5">
        <v>1.0000000000000001E-5</v>
      </c>
      <c r="J44" s="5">
        <v>982.84486000000004</v>
      </c>
      <c r="K44" s="5">
        <v>1524.2719099999999</v>
      </c>
      <c r="L44" s="5">
        <v>1530.56872</v>
      </c>
      <c r="M44" s="5">
        <v>2.0000000000000002E-5</v>
      </c>
      <c r="N44" s="5">
        <v>1345.38904</v>
      </c>
      <c r="O44" s="5">
        <v>1395.19336000001</v>
      </c>
      <c r="P44" s="5">
        <v>8500.4009051292796</v>
      </c>
      <c r="Q44" s="6">
        <v>7757.15272000001</v>
      </c>
      <c r="R44" s="5">
        <v>-743.24818512927197</v>
      </c>
      <c r="S44" s="7">
        <v>0.91256316102900004</v>
      </c>
    </row>
    <row r="45" spans="1:19" ht="13.5" hidden="1" customHeight="1" thickBot="1" x14ac:dyDescent="0.25">
      <c r="A45" s="16" t="s">
        <v>64</v>
      </c>
      <c r="B45" s="3">
        <v>23499.6115522691</v>
      </c>
      <c r="C45" s="4">
        <v>1958.3009626890901</v>
      </c>
      <c r="D45" s="5">
        <v>2855.7299499999999</v>
      </c>
      <c r="E45" s="5">
        <v>3911.91696</v>
      </c>
      <c r="F45" s="5">
        <v>1056.1870799999999</v>
      </c>
      <c r="G45" s="5">
        <v>1742.7041899999999</v>
      </c>
      <c r="H45" s="5">
        <v>1056.1870799999999</v>
      </c>
      <c r="I45" s="5">
        <v>3190.72982000001</v>
      </c>
      <c r="J45" s="5">
        <v>743.35595999999998</v>
      </c>
      <c r="K45" s="5">
        <v>1429.8730599999999</v>
      </c>
      <c r="L45" s="5">
        <v>1799.54304</v>
      </c>
      <c r="M45" s="5">
        <v>2855.7301299999999</v>
      </c>
      <c r="N45" s="5">
        <v>2289.3638900000001</v>
      </c>
      <c r="O45" s="5">
        <v>0</v>
      </c>
      <c r="P45" s="5">
        <v>23499.6115522691</v>
      </c>
      <c r="Q45" s="6">
        <v>22931.32116</v>
      </c>
      <c r="R45" s="5">
        <v>-568.29039226909697</v>
      </c>
      <c r="S45" s="7">
        <v>0.97581703037900003</v>
      </c>
    </row>
    <row r="46" spans="1:19" ht="13.5" hidden="1" customHeight="1" thickBot="1" x14ac:dyDescent="0.25">
      <c r="A46" s="16" t="s">
        <v>65</v>
      </c>
      <c r="B46" s="3">
        <v>299.93487019779297</v>
      </c>
      <c r="C46" s="4">
        <v>24.994572516481998</v>
      </c>
      <c r="D46" s="5">
        <v>0</v>
      </c>
      <c r="E46" s="5">
        <v>0</v>
      </c>
      <c r="F46" s="5">
        <v>24.00825</v>
      </c>
      <c r="G46" s="5">
        <v>0</v>
      </c>
      <c r="H46" s="5">
        <v>18.616009999999999</v>
      </c>
      <c r="I46" s="5">
        <v>19.209009999999999</v>
      </c>
      <c r="J46" s="5">
        <v>0</v>
      </c>
      <c r="K46" s="5">
        <v>0</v>
      </c>
      <c r="L46" s="5">
        <v>83.632080000000002</v>
      </c>
      <c r="M46" s="5">
        <v>44.874000000000002</v>
      </c>
      <c r="N46" s="5">
        <v>113.96153</v>
      </c>
      <c r="O46" s="5">
        <v>0</v>
      </c>
      <c r="P46" s="5">
        <v>299.93487019779297</v>
      </c>
      <c r="Q46" s="6">
        <v>304.30088000000001</v>
      </c>
      <c r="R46" s="5">
        <v>4.3660098022060003</v>
      </c>
      <c r="S46" s="7">
        <v>1.0145565262189999</v>
      </c>
    </row>
    <row r="47" spans="1:19" ht="13.5" hidden="1" customHeight="1" thickBot="1" x14ac:dyDescent="0.25">
      <c r="A47" s="16" t="s">
        <v>66</v>
      </c>
      <c r="B47" s="3">
        <v>250.00002256987099</v>
      </c>
      <c r="C47" s="4">
        <v>20.833335214154999</v>
      </c>
      <c r="D47" s="5">
        <v>5.101</v>
      </c>
      <c r="E47" s="5">
        <v>-5.101</v>
      </c>
      <c r="F47" s="5">
        <v>32.647579999999998</v>
      </c>
      <c r="G47" s="5">
        <v>20.86957</v>
      </c>
      <c r="H47" s="5">
        <v>15.652799999999999</v>
      </c>
      <c r="I47" s="5">
        <v>0</v>
      </c>
      <c r="J47" s="5">
        <v>17.190449999999998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250.00002256987099</v>
      </c>
      <c r="Q47" s="6">
        <v>86.360399999999998</v>
      </c>
      <c r="R47" s="5">
        <v>-163.63962256987099</v>
      </c>
      <c r="S47" s="7">
        <v>0.34544156881299998</v>
      </c>
    </row>
    <row r="48" spans="1:19" ht="13.5" hidden="1" customHeight="1" thickBot="1" x14ac:dyDescent="0.25">
      <c r="A48" s="16" t="s">
        <v>67</v>
      </c>
      <c r="B48" s="3">
        <v>26000.112075099099</v>
      </c>
      <c r="C48" s="4">
        <v>2166.6760062582598</v>
      </c>
      <c r="D48" s="5">
        <v>2010.07945</v>
      </c>
      <c r="E48" s="5">
        <v>999.99860000000001</v>
      </c>
      <c r="F48" s="5">
        <v>979.86234999999999</v>
      </c>
      <c r="G48" s="5">
        <v>6340.0554400000001</v>
      </c>
      <c r="H48" s="5">
        <v>355.16449999999998</v>
      </c>
      <c r="I48" s="5">
        <v>2673</v>
      </c>
      <c r="J48" s="5">
        <v>1500.0000600000001</v>
      </c>
      <c r="K48" s="5">
        <v>1336.4978900000001</v>
      </c>
      <c r="L48" s="5">
        <v>2236.5</v>
      </c>
      <c r="M48" s="5">
        <v>1806.6645000000001</v>
      </c>
      <c r="N48" s="5">
        <v>3123</v>
      </c>
      <c r="O48" s="5">
        <v>1346.5822500000099</v>
      </c>
      <c r="P48" s="5">
        <v>26000.112075099099</v>
      </c>
      <c r="Q48" s="6">
        <v>24707.405040000001</v>
      </c>
      <c r="R48" s="5">
        <v>-1292.70703509906</v>
      </c>
      <c r="S48" s="7">
        <v>0.95028071296899996</v>
      </c>
    </row>
    <row r="49" spans="1:19" ht="13.5" hidden="1" customHeight="1" thickBot="1" x14ac:dyDescent="0.25">
      <c r="A49" s="16" t="s">
        <v>68</v>
      </c>
      <c r="B49" s="3">
        <v>9.6000009769449992</v>
      </c>
      <c r="C49" s="4">
        <v>0.80000008141199996</v>
      </c>
      <c r="D49" s="5">
        <v>0</v>
      </c>
      <c r="E49" s="5">
        <v>0</v>
      </c>
      <c r="F49" s="5">
        <v>0</v>
      </c>
      <c r="G49" s="5">
        <v>0</v>
      </c>
      <c r="H49" s="5">
        <v>0.90249999999999997</v>
      </c>
      <c r="I49" s="5">
        <v>0</v>
      </c>
      <c r="J49" s="5">
        <v>0</v>
      </c>
      <c r="K49" s="5">
        <v>0</v>
      </c>
      <c r="L49" s="5">
        <v>4.9745999999999997</v>
      </c>
      <c r="M49" s="5">
        <v>0</v>
      </c>
      <c r="N49" s="5">
        <v>0</v>
      </c>
      <c r="O49" s="5">
        <v>132.203000000001</v>
      </c>
      <c r="P49" s="5">
        <v>9.6000009769449992</v>
      </c>
      <c r="Q49" s="6">
        <v>138.08010000000101</v>
      </c>
      <c r="R49" s="5">
        <v>128.480099023055</v>
      </c>
      <c r="S49" s="7">
        <v>14.383342286276999</v>
      </c>
    </row>
    <row r="50" spans="1:19" ht="13.5" hidden="1" customHeight="1" thickBot="1" x14ac:dyDescent="0.25">
      <c r="A50" s="16" t="s">
        <v>69</v>
      </c>
      <c r="B50" s="3">
        <v>20581.875027640399</v>
      </c>
      <c r="C50" s="4">
        <v>1715.1562523033699</v>
      </c>
      <c r="D50" s="5">
        <v>972.85374000000002</v>
      </c>
      <c r="E50" s="5">
        <v>1370.6823400000001</v>
      </c>
      <c r="F50" s="5">
        <v>1332.8482100000001</v>
      </c>
      <c r="G50" s="5">
        <v>2023.5616399999999</v>
      </c>
      <c r="H50" s="5">
        <v>1687.0875100000001</v>
      </c>
      <c r="I50" s="5">
        <v>1589.5857699999999</v>
      </c>
      <c r="J50" s="5">
        <v>1769.82753</v>
      </c>
      <c r="K50" s="5">
        <v>804.60279000000003</v>
      </c>
      <c r="L50" s="5">
        <v>1296.69174</v>
      </c>
      <c r="M50" s="5">
        <v>2988.75155</v>
      </c>
      <c r="N50" s="5">
        <v>1437.39914</v>
      </c>
      <c r="O50" s="5">
        <v>1888.33431000001</v>
      </c>
      <c r="P50" s="5">
        <v>20581.875027640399</v>
      </c>
      <c r="Q50" s="6">
        <v>19162.226269999999</v>
      </c>
      <c r="R50" s="5">
        <v>-1419.6487576404099</v>
      </c>
      <c r="S50" s="7">
        <v>0.93102432330700002</v>
      </c>
    </row>
    <row r="51" spans="1:19" ht="13.5" hidden="1" customHeight="1" thickBot="1" x14ac:dyDescent="0.25">
      <c r="A51" s="16" t="s">
        <v>70</v>
      </c>
      <c r="B51" s="3">
        <v>12500.001128493601</v>
      </c>
      <c r="C51" s="4">
        <v>1041.6667607078</v>
      </c>
      <c r="D51" s="5">
        <v>0</v>
      </c>
      <c r="E51" s="5">
        <v>145.99940000000001</v>
      </c>
      <c r="F51" s="5">
        <v>0</v>
      </c>
      <c r="G51" s="5">
        <v>1285.88573</v>
      </c>
      <c r="H51" s="5">
        <v>145.99940000000001</v>
      </c>
      <c r="I51" s="5">
        <v>0</v>
      </c>
      <c r="J51" s="5">
        <v>72.999700000000004</v>
      </c>
      <c r="K51" s="5">
        <v>0</v>
      </c>
      <c r="L51" s="5">
        <v>149.96</v>
      </c>
      <c r="M51" s="5">
        <v>216.03389999999999</v>
      </c>
      <c r="N51" s="5">
        <v>72.999699999998995</v>
      </c>
      <c r="O51" s="5">
        <v>72.999700000000004</v>
      </c>
      <c r="P51" s="5">
        <v>12500.001128493601</v>
      </c>
      <c r="Q51" s="6">
        <v>2162.8775300000002</v>
      </c>
      <c r="R51" s="5">
        <v>-10337.123598493599</v>
      </c>
      <c r="S51" s="7">
        <v>0.173030186778</v>
      </c>
    </row>
    <row r="52" spans="1:19" ht="13.5" hidden="1" customHeight="1" thickBot="1" x14ac:dyDescent="0.25">
      <c r="A52" s="16" t="s">
        <v>773</v>
      </c>
      <c r="B52" s="3">
        <v>2700.00024375461</v>
      </c>
      <c r="C52" s="4">
        <v>225.000020312884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1680.0057400000101</v>
      </c>
      <c r="P52" s="5">
        <v>2700.00024375461</v>
      </c>
      <c r="Q52" s="6">
        <v>1680.0057400000101</v>
      </c>
      <c r="R52" s="5">
        <v>-1019.9945037546</v>
      </c>
      <c r="S52" s="7">
        <v>0.62222429197399998</v>
      </c>
    </row>
    <row r="53" spans="1:19" ht="13.5" hidden="1" customHeight="1" thickBot="1" x14ac:dyDescent="0.25">
      <c r="A53" s="16" t="s">
        <v>71</v>
      </c>
      <c r="B53" s="3">
        <v>171899.55471422299</v>
      </c>
      <c r="C53" s="4">
        <v>14324.9628928519</v>
      </c>
      <c r="D53" s="5">
        <v>13289.39308</v>
      </c>
      <c r="E53" s="5">
        <v>13078.401980000001</v>
      </c>
      <c r="F53" s="5">
        <v>14303.706969999999</v>
      </c>
      <c r="G53" s="5">
        <v>15139.77448</v>
      </c>
      <c r="H53" s="5">
        <v>14966.739079999999</v>
      </c>
      <c r="I53" s="5">
        <v>16637.063050000001</v>
      </c>
      <c r="J53" s="5">
        <v>12514.559929999999</v>
      </c>
      <c r="K53" s="5">
        <v>12643.49181</v>
      </c>
      <c r="L53" s="5">
        <v>15996.56316</v>
      </c>
      <c r="M53" s="5">
        <v>13763.258739999999</v>
      </c>
      <c r="N53" s="5">
        <v>16210.09571</v>
      </c>
      <c r="O53" s="5">
        <v>20102.2636000001</v>
      </c>
      <c r="P53" s="5">
        <v>171899.55471422299</v>
      </c>
      <c r="Q53" s="6">
        <v>178645.31159</v>
      </c>
      <c r="R53" s="5">
        <v>6745.7568757771196</v>
      </c>
      <c r="S53" s="7">
        <v>1.039242433681</v>
      </c>
    </row>
    <row r="54" spans="1:19" ht="13.5" hidden="1" customHeight="1" thickBot="1" x14ac:dyDescent="0.25">
      <c r="A54" s="16" t="s">
        <v>72</v>
      </c>
      <c r="B54" s="3">
        <v>1299.76678384354</v>
      </c>
      <c r="C54" s="4">
        <v>108.313898653628</v>
      </c>
      <c r="D54" s="5">
        <v>62.191549999999999</v>
      </c>
      <c r="E54" s="5">
        <v>121.03865999999999</v>
      </c>
      <c r="F54" s="5">
        <v>77.010499999999993</v>
      </c>
      <c r="G54" s="5">
        <v>87.337299999999999</v>
      </c>
      <c r="H54" s="5">
        <v>88.649019999999993</v>
      </c>
      <c r="I54" s="5">
        <v>75.010710000000003</v>
      </c>
      <c r="J54" s="5">
        <v>148.84442000000001</v>
      </c>
      <c r="K54" s="5">
        <v>92.649000000000001</v>
      </c>
      <c r="L54" s="5">
        <v>77.010499999999993</v>
      </c>
      <c r="M54" s="5">
        <v>220.90545</v>
      </c>
      <c r="N54" s="5">
        <v>86.649009999998995</v>
      </c>
      <c r="O54" s="5">
        <v>158.31552000000099</v>
      </c>
      <c r="P54" s="5">
        <v>1299.76678384354</v>
      </c>
      <c r="Q54" s="6">
        <v>1295.6116400000001</v>
      </c>
      <c r="R54" s="5">
        <v>-4.1551438435370001</v>
      </c>
      <c r="S54" s="7">
        <v>0.99680316200100005</v>
      </c>
    </row>
    <row r="55" spans="1:19" ht="13.5" hidden="1" customHeight="1" thickBot="1" x14ac:dyDescent="0.25">
      <c r="A55" s="16" t="s">
        <v>73</v>
      </c>
      <c r="B55" s="3">
        <v>5399.8114205759302</v>
      </c>
      <c r="C55" s="4">
        <v>449.98428504799398</v>
      </c>
      <c r="D55" s="5">
        <v>406.82121999999998</v>
      </c>
      <c r="E55" s="5">
        <v>265.10073999999997</v>
      </c>
      <c r="F55" s="5">
        <v>307.78188</v>
      </c>
      <c r="G55" s="5">
        <v>510.58692000000002</v>
      </c>
      <c r="H55" s="5">
        <v>483.51974000000001</v>
      </c>
      <c r="I55" s="5">
        <v>482.01548000000099</v>
      </c>
      <c r="J55" s="5">
        <v>477.09208000000001</v>
      </c>
      <c r="K55" s="5">
        <v>562.10140999999999</v>
      </c>
      <c r="L55" s="5">
        <v>626.06808999999998</v>
      </c>
      <c r="M55" s="5">
        <v>405.86525</v>
      </c>
      <c r="N55" s="5">
        <v>785.77505999999903</v>
      </c>
      <c r="O55" s="5">
        <v>346.19262000000202</v>
      </c>
      <c r="P55" s="5">
        <v>5399.8114205759302</v>
      </c>
      <c r="Q55" s="6">
        <v>5658.9204900000004</v>
      </c>
      <c r="R55" s="5">
        <v>259.109069424067</v>
      </c>
      <c r="S55" s="7">
        <v>1.0479848367360001</v>
      </c>
    </row>
    <row r="56" spans="1:19" ht="13.5" hidden="1" customHeight="1" thickBot="1" x14ac:dyDescent="0.25">
      <c r="A56" s="16" t="s">
        <v>74</v>
      </c>
      <c r="B56" s="3">
        <v>19000.219629306299</v>
      </c>
      <c r="C56" s="4">
        <v>1583.35163577552</v>
      </c>
      <c r="D56" s="5">
        <v>1269.9716000000001</v>
      </c>
      <c r="E56" s="5">
        <v>1121.6417899999999</v>
      </c>
      <c r="F56" s="5">
        <v>1433.4477400000001</v>
      </c>
      <c r="G56" s="5">
        <v>1492.11761</v>
      </c>
      <c r="H56" s="5">
        <v>1479.3242700000001</v>
      </c>
      <c r="I56" s="5">
        <v>1815.68505</v>
      </c>
      <c r="J56" s="5">
        <v>1770.15777</v>
      </c>
      <c r="K56" s="5">
        <v>1326.4882700000001</v>
      </c>
      <c r="L56" s="5">
        <v>1793.15543</v>
      </c>
      <c r="M56" s="5">
        <v>1535.30916</v>
      </c>
      <c r="N56" s="5">
        <v>2193.9225099999999</v>
      </c>
      <c r="O56" s="5">
        <v>1844.07520000001</v>
      </c>
      <c r="P56" s="5">
        <v>19000.219629306299</v>
      </c>
      <c r="Q56" s="6">
        <v>19075.296399999999</v>
      </c>
      <c r="R56" s="5">
        <v>75.076770693735995</v>
      </c>
      <c r="S56" s="7">
        <v>1.0039513633079999</v>
      </c>
    </row>
    <row r="57" spans="1:19" ht="13.5" hidden="1" customHeight="1" thickBot="1" x14ac:dyDescent="0.25">
      <c r="A57" s="16" t="s">
        <v>75</v>
      </c>
      <c r="B57" s="3">
        <v>109705.15669341</v>
      </c>
      <c r="C57" s="4">
        <v>9142.0963911174604</v>
      </c>
      <c r="D57" s="5">
        <v>8819.7675099999997</v>
      </c>
      <c r="E57" s="5">
        <v>7712.5294000000004</v>
      </c>
      <c r="F57" s="5">
        <v>7597.8639300000004</v>
      </c>
      <c r="G57" s="5">
        <v>9701.9562000000005</v>
      </c>
      <c r="H57" s="5">
        <v>9881.1594499999992</v>
      </c>
      <c r="I57" s="5">
        <v>8451.8298700000196</v>
      </c>
      <c r="J57" s="5">
        <v>8664.9518599999992</v>
      </c>
      <c r="K57" s="5">
        <v>8472.3751900000007</v>
      </c>
      <c r="L57" s="5">
        <v>9950.9876499999991</v>
      </c>
      <c r="M57" s="5">
        <v>8978.4110799999999</v>
      </c>
      <c r="N57" s="5">
        <v>9990.8257899999808</v>
      </c>
      <c r="O57" s="5">
        <v>7560.90859000004</v>
      </c>
      <c r="P57" s="5">
        <v>109705.15669341</v>
      </c>
      <c r="Q57" s="6">
        <v>105783.56651999999</v>
      </c>
      <c r="R57" s="5">
        <v>-3921.5901734095701</v>
      </c>
      <c r="S57" s="7">
        <v>0.964253365187</v>
      </c>
    </row>
    <row r="58" spans="1:19" ht="13.5" hidden="1" customHeight="1" thickBot="1" x14ac:dyDescent="0.25">
      <c r="A58" s="16" t="s">
        <v>76</v>
      </c>
      <c r="B58" s="3">
        <v>16300.0384310606</v>
      </c>
      <c r="C58" s="4">
        <v>1358.33653592172</v>
      </c>
      <c r="D58" s="5">
        <v>1962.3032499999999</v>
      </c>
      <c r="E58" s="5">
        <v>552.05723</v>
      </c>
      <c r="F58" s="5">
        <v>2238.05314</v>
      </c>
      <c r="G58" s="5">
        <v>1410.1216300000001</v>
      </c>
      <c r="H58" s="5">
        <v>2394.5087600000002</v>
      </c>
      <c r="I58" s="5">
        <v>1129.73812</v>
      </c>
      <c r="J58" s="5">
        <v>2516.6233099999999</v>
      </c>
      <c r="K58" s="5">
        <v>1327.0171700000001</v>
      </c>
      <c r="L58" s="5">
        <v>1814.6486500000001</v>
      </c>
      <c r="M58" s="5">
        <v>472.13107000000002</v>
      </c>
      <c r="N58" s="5">
        <v>1929.4487999999999</v>
      </c>
      <c r="O58" s="5">
        <v>2066.1139700000099</v>
      </c>
      <c r="P58" s="5">
        <v>16300.0384310606</v>
      </c>
      <c r="Q58" s="6">
        <v>19812.765100000001</v>
      </c>
      <c r="R58" s="5">
        <v>3512.72666893938</v>
      </c>
      <c r="S58" s="7">
        <v>1.215504195514</v>
      </c>
    </row>
    <row r="59" spans="1:19" ht="13.5" hidden="1" customHeight="1" thickBot="1" x14ac:dyDescent="0.25">
      <c r="A59" s="16" t="s">
        <v>77</v>
      </c>
      <c r="B59" s="3">
        <v>7400.00066806819</v>
      </c>
      <c r="C59" s="4">
        <v>616.66672233901602</v>
      </c>
      <c r="D59" s="5">
        <v>442.77589999999998</v>
      </c>
      <c r="E59" s="5">
        <v>345.89926000000003</v>
      </c>
      <c r="F59" s="5">
        <v>407.20013</v>
      </c>
      <c r="G59" s="5">
        <v>694.03539999999998</v>
      </c>
      <c r="H59" s="5">
        <v>676.67070999999999</v>
      </c>
      <c r="I59" s="5">
        <v>741.579080000001</v>
      </c>
      <c r="J59" s="5">
        <v>534.98548000000005</v>
      </c>
      <c r="K59" s="5">
        <v>579.70186000000001</v>
      </c>
      <c r="L59" s="5">
        <v>800.75517000000002</v>
      </c>
      <c r="M59" s="5">
        <v>700.66480000000001</v>
      </c>
      <c r="N59" s="5">
        <v>563.78375999999901</v>
      </c>
      <c r="O59" s="5">
        <v>932.308980000004</v>
      </c>
      <c r="P59" s="5">
        <v>7400.00066806819</v>
      </c>
      <c r="Q59" s="6">
        <v>7420.3605300000099</v>
      </c>
      <c r="R59" s="5">
        <v>20.359861931817999</v>
      </c>
      <c r="S59" s="7">
        <v>1.0027513324449999</v>
      </c>
    </row>
    <row r="60" spans="1:19" ht="13.5" hidden="1" customHeight="1" thickBot="1" x14ac:dyDescent="0.25">
      <c r="A60" s="16" t="s">
        <v>78</v>
      </c>
      <c r="B60" s="3">
        <v>33800.409689929103</v>
      </c>
      <c r="C60" s="4">
        <v>2816.70080749409</v>
      </c>
      <c r="D60" s="5">
        <v>2947.16417</v>
      </c>
      <c r="E60" s="5">
        <v>2449.17355</v>
      </c>
      <c r="F60" s="5">
        <v>2674.4531900000002</v>
      </c>
      <c r="G60" s="5">
        <v>3039.7447900000002</v>
      </c>
      <c r="H60" s="5">
        <v>2932.7648399999998</v>
      </c>
      <c r="I60" s="5">
        <v>3075.56738000001</v>
      </c>
      <c r="J60" s="5">
        <v>3298.0418500000001</v>
      </c>
      <c r="K60" s="5">
        <v>2517.2999500000001</v>
      </c>
      <c r="L60" s="5">
        <v>3006.4891600000001</v>
      </c>
      <c r="M60" s="5">
        <v>3629.0246499999998</v>
      </c>
      <c r="N60" s="5">
        <v>3235.2788700000001</v>
      </c>
      <c r="O60" s="5">
        <v>3159.9441700000102</v>
      </c>
      <c r="P60" s="5">
        <v>33800.409689929103</v>
      </c>
      <c r="Q60" s="6">
        <v>35964.94657</v>
      </c>
      <c r="R60" s="5">
        <v>2164.5368800709398</v>
      </c>
      <c r="S60" s="7">
        <v>1.0640387764499999</v>
      </c>
    </row>
    <row r="61" spans="1:19" ht="13.5" hidden="1" customHeight="1" thickBot="1" x14ac:dyDescent="0.25">
      <c r="A61" s="16" t="s">
        <v>79</v>
      </c>
      <c r="B61" s="3">
        <v>10600.2321055376</v>
      </c>
      <c r="C61" s="4">
        <v>883.35267546147099</v>
      </c>
      <c r="D61" s="5">
        <v>454.80892999999998</v>
      </c>
      <c r="E61" s="5">
        <v>723.74585999999999</v>
      </c>
      <c r="F61" s="5">
        <v>1147.2769599999999</v>
      </c>
      <c r="G61" s="5">
        <v>815.12207000000001</v>
      </c>
      <c r="H61" s="5">
        <v>810.59932000000003</v>
      </c>
      <c r="I61" s="5">
        <v>1092.51467</v>
      </c>
      <c r="J61" s="5">
        <v>852.93462</v>
      </c>
      <c r="K61" s="5">
        <v>838.82708000000002</v>
      </c>
      <c r="L61" s="5">
        <v>906.37851000000001</v>
      </c>
      <c r="M61" s="5">
        <v>756.78719000000001</v>
      </c>
      <c r="N61" s="5">
        <v>920.62086999999894</v>
      </c>
      <c r="O61" s="5">
        <v>720.86708000000306</v>
      </c>
      <c r="P61" s="5">
        <v>10600.2321055376</v>
      </c>
      <c r="Q61" s="6">
        <v>10040.48316</v>
      </c>
      <c r="R61" s="5">
        <v>-559.74894553764398</v>
      </c>
      <c r="S61" s="7">
        <v>0.94719465196899999</v>
      </c>
    </row>
    <row r="62" spans="1:19" ht="13.5" hidden="1" customHeight="1" thickBot="1" x14ac:dyDescent="0.25">
      <c r="A62" s="16" t="s">
        <v>80</v>
      </c>
      <c r="B62" s="3">
        <v>4299.86824188225</v>
      </c>
      <c r="C62" s="4">
        <v>358.32235349018703</v>
      </c>
      <c r="D62" s="5">
        <v>289.76517999999999</v>
      </c>
      <c r="E62" s="5">
        <v>277.62633</v>
      </c>
      <c r="F62" s="5">
        <v>389.81716</v>
      </c>
      <c r="G62" s="5">
        <v>393.09804000000003</v>
      </c>
      <c r="H62" s="5">
        <v>405.94598999999999</v>
      </c>
      <c r="I62" s="5">
        <v>390.09434000000101</v>
      </c>
      <c r="J62" s="5">
        <v>418.74345</v>
      </c>
      <c r="K62" s="5">
        <v>407.12212</v>
      </c>
      <c r="L62" s="5">
        <v>354.04417000000001</v>
      </c>
      <c r="M62" s="5">
        <v>461.81970999999999</v>
      </c>
      <c r="N62" s="5">
        <v>491.07356999999899</v>
      </c>
      <c r="O62" s="5">
        <v>329.73932000000201</v>
      </c>
      <c r="P62" s="5">
        <v>4299.86824188225</v>
      </c>
      <c r="Q62" s="6">
        <v>4608.8893799999996</v>
      </c>
      <c r="R62" s="5">
        <v>309.021138117757</v>
      </c>
      <c r="S62" s="7">
        <v>1.0718675830819999</v>
      </c>
    </row>
    <row r="63" spans="1:19" ht="13.5" hidden="1" customHeight="1" thickBot="1" x14ac:dyDescent="0.25">
      <c r="A63" s="16" t="s">
        <v>81</v>
      </c>
      <c r="B63" s="3">
        <v>250.00001634897399</v>
      </c>
      <c r="C63" s="4">
        <v>20.833334695746998</v>
      </c>
      <c r="D63" s="5">
        <v>30.3048</v>
      </c>
      <c r="E63" s="5">
        <v>22.7286</v>
      </c>
      <c r="F63" s="5">
        <v>0</v>
      </c>
      <c r="G63" s="5">
        <v>22.7286</v>
      </c>
      <c r="H63" s="5">
        <v>30.3048</v>
      </c>
      <c r="I63" s="5">
        <v>15.1524</v>
      </c>
      <c r="J63" s="5">
        <v>15.1524</v>
      </c>
      <c r="K63" s="5">
        <v>15.1524</v>
      </c>
      <c r="L63" s="5">
        <v>30.3048</v>
      </c>
      <c r="M63" s="5">
        <v>30.3048</v>
      </c>
      <c r="N63" s="5">
        <v>37.881</v>
      </c>
      <c r="O63" s="5">
        <v>22.7286</v>
      </c>
      <c r="P63" s="5">
        <v>250.00001634897399</v>
      </c>
      <c r="Q63" s="6">
        <v>272.7432</v>
      </c>
      <c r="R63" s="5">
        <v>22.743183651024999</v>
      </c>
      <c r="S63" s="7">
        <v>1.0909727286540001</v>
      </c>
    </row>
    <row r="64" spans="1:19" ht="13.5" hidden="1" customHeight="1" thickBot="1" x14ac:dyDescent="0.25">
      <c r="A64" s="16" t="s">
        <v>82</v>
      </c>
      <c r="B64" s="3">
        <v>7200.42596304157</v>
      </c>
      <c r="C64" s="4">
        <v>600.03549692013098</v>
      </c>
      <c r="D64" s="5">
        <v>478.16851000000003</v>
      </c>
      <c r="E64" s="5">
        <v>605.71905000000004</v>
      </c>
      <c r="F64" s="5">
        <v>589.85635000000002</v>
      </c>
      <c r="G64" s="5">
        <v>631.25513999999998</v>
      </c>
      <c r="H64" s="5">
        <v>641.82655</v>
      </c>
      <c r="I64" s="5">
        <v>679.58237000000099</v>
      </c>
      <c r="J64" s="5">
        <v>612.44462999999996</v>
      </c>
      <c r="K64" s="5">
        <v>588.62851000000001</v>
      </c>
      <c r="L64" s="5">
        <v>585.32893999999999</v>
      </c>
      <c r="M64" s="5">
        <v>675.32532000000003</v>
      </c>
      <c r="N64" s="5">
        <v>755.94850999999903</v>
      </c>
      <c r="O64" s="5">
        <v>485.834650000002</v>
      </c>
      <c r="P64" s="5">
        <v>7200.42596304157</v>
      </c>
      <c r="Q64" s="6">
        <v>7329.9185299999999</v>
      </c>
      <c r="R64" s="5">
        <v>129.49256695842601</v>
      </c>
      <c r="S64" s="7">
        <v>1.0179840147820001</v>
      </c>
    </row>
    <row r="65" spans="1:19" ht="13.5" hidden="1" customHeight="1" thickBot="1" x14ac:dyDescent="0.25">
      <c r="A65" s="16" t="s">
        <v>83</v>
      </c>
      <c r="B65" s="3">
        <v>450.00004062576801</v>
      </c>
      <c r="C65" s="4">
        <v>37.500003385479999</v>
      </c>
      <c r="D65" s="5">
        <v>0</v>
      </c>
      <c r="E65" s="5">
        <v>0</v>
      </c>
      <c r="F65" s="5">
        <v>16.033000000000001</v>
      </c>
      <c r="G65" s="5">
        <v>16.033000000000001</v>
      </c>
      <c r="H65" s="5">
        <v>0</v>
      </c>
      <c r="I65" s="5">
        <v>99.172160000000005</v>
      </c>
      <c r="J65" s="5">
        <v>16.033000000000001</v>
      </c>
      <c r="K65" s="5">
        <v>0</v>
      </c>
      <c r="L65" s="5">
        <v>16.033000000000001</v>
      </c>
      <c r="M65" s="5">
        <v>32.066000000000003</v>
      </c>
      <c r="N65" s="5">
        <v>210.51114999999999</v>
      </c>
      <c r="O65" s="5">
        <v>0</v>
      </c>
      <c r="P65" s="5">
        <v>450.00004062576801</v>
      </c>
      <c r="Q65" s="6">
        <v>405.88130999999998</v>
      </c>
      <c r="R65" s="5">
        <v>-44.118730625768002</v>
      </c>
      <c r="S65" s="7">
        <v>0.90195838523799998</v>
      </c>
    </row>
    <row r="66" spans="1:19" ht="13.5" hidden="1" customHeight="1" thickBot="1" x14ac:dyDescent="0.25">
      <c r="A66" s="16" t="s">
        <v>84</v>
      </c>
      <c r="B66" s="3">
        <v>450.00004062576801</v>
      </c>
      <c r="C66" s="4">
        <v>37.500003385479999</v>
      </c>
      <c r="D66" s="5">
        <v>0</v>
      </c>
      <c r="E66" s="5">
        <v>198.43799999999999</v>
      </c>
      <c r="F66" s="5">
        <v>81.179190000000006</v>
      </c>
      <c r="G66" s="5">
        <v>54.119500000000002</v>
      </c>
      <c r="H66" s="5">
        <v>4.51</v>
      </c>
      <c r="I66" s="5">
        <v>250.33189999999999</v>
      </c>
      <c r="J66" s="5">
        <v>0</v>
      </c>
      <c r="K66" s="5">
        <v>81.179199999999994</v>
      </c>
      <c r="L66" s="5">
        <v>0</v>
      </c>
      <c r="M66" s="5">
        <v>72.15925</v>
      </c>
      <c r="N66" s="5">
        <v>18.039809999999999</v>
      </c>
      <c r="O66" s="5">
        <v>0</v>
      </c>
      <c r="P66" s="5">
        <v>450.00004062576801</v>
      </c>
      <c r="Q66" s="6">
        <v>759.95685000000003</v>
      </c>
      <c r="R66" s="5">
        <v>309.95680937423202</v>
      </c>
      <c r="S66" s="7">
        <v>1.6887928475359999</v>
      </c>
    </row>
    <row r="67" spans="1:19" ht="13.5" hidden="1" customHeight="1" thickBot="1" x14ac:dyDescent="0.25">
      <c r="A67" s="16" t="s">
        <v>85</v>
      </c>
      <c r="B67" s="3">
        <v>21762.644615151501</v>
      </c>
      <c r="C67" s="4">
        <v>1813.5537179292901</v>
      </c>
      <c r="D67" s="5">
        <v>1873.78513</v>
      </c>
      <c r="E67" s="5">
        <v>1748.41338</v>
      </c>
      <c r="F67" s="5">
        <v>2008.67732</v>
      </c>
      <c r="G67" s="5">
        <v>2794.7945199999999</v>
      </c>
      <c r="H67" s="5">
        <v>1915.5423900000001</v>
      </c>
      <c r="I67" s="5">
        <v>2334.24829</v>
      </c>
      <c r="J67" s="5">
        <v>1517.89618</v>
      </c>
      <c r="K67" s="5">
        <v>1823.46306</v>
      </c>
      <c r="L67" s="5">
        <v>2390.8628899999999</v>
      </c>
      <c r="M67" s="5">
        <v>2374.5362100000002</v>
      </c>
      <c r="N67" s="5">
        <v>2220.48353</v>
      </c>
      <c r="O67" s="5">
        <v>1494.2400700000101</v>
      </c>
      <c r="P67" s="5">
        <v>21762.644615151501</v>
      </c>
      <c r="Q67" s="6">
        <v>24496.94297</v>
      </c>
      <c r="R67" s="5">
        <v>2734.2983548484899</v>
      </c>
      <c r="S67" s="7">
        <v>1.1256418235550001</v>
      </c>
    </row>
    <row r="68" spans="1:19" ht="13.5" hidden="1" customHeight="1" thickBot="1" x14ac:dyDescent="0.25">
      <c r="A68" s="16" t="s">
        <v>86</v>
      </c>
      <c r="B68" s="3">
        <v>26599.625803307099</v>
      </c>
      <c r="C68" s="4">
        <v>2216.6354836089199</v>
      </c>
      <c r="D68" s="5">
        <v>2122.8939999999998</v>
      </c>
      <c r="E68" s="5">
        <v>2501.7623400000002</v>
      </c>
      <c r="F68" s="5">
        <v>2391.39149</v>
      </c>
      <c r="G68" s="5">
        <v>2521.1364100000001</v>
      </c>
      <c r="H68" s="5">
        <v>2054.6603100000002</v>
      </c>
      <c r="I68" s="5">
        <v>3051.2187800000102</v>
      </c>
      <c r="J68" s="5">
        <v>2712.0902599999999</v>
      </c>
      <c r="K68" s="5">
        <v>1050.50531</v>
      </c>
      <c r="L68" s="5">
        <v>1850.0690400000001</v>
      </c>
      <c r="M68" s="5">
        <v>3190.5882200000001</v>
      </c>
      <c r="N68" s="5">
        <v>3177.63411</v>
      </c>
      <c r="O68" s="5">
        <v>6058.3671500000301</v>
      </c>
      <c r="P68" s="5">
        <v>26599.625803307099</v>
      </c>
      <c r="Q68" s="6">
        <v>32682.317419999999</v>
      </c>
      <c r="R68" s="5">
        <v>6082.6916166929605</v>
      </c>
      <c r="S68" s="7">
        <v>1.228675834076</v>
      </c>
    </row>
    <row r="69" spans="1:19" ht="13.5" hidden="1" customHeight="1" thickBot="1" x14ac:dyDescent="0.25">
      <c r="A69" s="16" t="s">
        <v>87</v>
      </c>
      <c r="B69" s="3">
        <v>8899.7507949195206</v>
      </c>
      <c r="C69" s="4">
        <v>741.64589957662702</v>
      </c>
      <c r="D69" s="5">
        <v>389.46875</v>
      </c>
      <c r="E69" s="5">
        <v>785.13874999999996</v>
      </c>
      <c r="F69" s="5">
        <v>898.32399999999996</v>
      </c>
      <c r="G69" s="5">
        <v>218.93</v>
      </c>
      <c r="H69" s="5">
        <v>1046.49425</v>
      </c>
      <c r="I69" s="5">
        <v>847.972000000001</v>
      </c>
      <c r="J69" s="5">
        <v>625.57000000000005</v>
      </c>
      <c r="K69" s="5">
        <v>380.03075000000001</v>
      </c>
      <c r="L69" s="5">
        <v>365.75274999999999</v>
      </c>
      <c r="M69" s="5">
        <v>440.077</v>
      </c>
      <c r="N69" s="5">
        <v>757.157499999999</v>
      </c>
      <c r="O69" s="5">
        <v>591.14550000000304</v>
      </c>
      <c r="P69" s="5">
        <v>8899.7507949195206</v>
      </c>
      <c r="Q69" s="6">
        <v>7346.0612499999997</v>
      </c>
      <c r="R69" s="5">
        <v>-1553.6895449195199</v>
      </c>
      <c r="S69" s="7">
        <v>0.82542325277100004</v>
      </c>
    </row>
    <row r="70" spans="1:19" ht="13.5" hidden="1" customHeight="1" thickBot="1" x14ac:dyDescent="0.25">
      <c r="A70" s="16" t="s">
        <v>88</v>
      </c>
      <c r="B70" s="3">
        <v>12649.2291113313</v>
      </c>
      <c r="C70" s="4">
        <v>1054.10242594428</v>
      </c>
      <c r="D70" s="5">
        <v>701.78727000000003</v>
      </c>
      <c r="E70" s="5">
        <v>1243.1411499999999</v>
      </c>
      <c r="F70" s="5">
        <v>283.12036999999998</v>
      </c>
      <c r="G70" s="5">
        <v>1648.2189800000001</v>
      </c>
      <c r="H70" s="5">
        <v>1217.42274</v>
      </c>
      <c r="I70" s="5">
        <v>1308.8000400000001</v>
      </c>
      <c r="J70" s="5">
        <v>828.89827000000002</v>
      </c>
      <c r="K70" s="5">
        <v>1335.64942</v>
      </c>
      <c r="L70" s="5">
        <v>929.06325000000004</v>
      </c>
      <c r="M70" s="5">
        <v>827.83555000000001</v>
      </c>
      <c r="N70" s="5">
        <v>1354.7401500000001</v>
      </c>
      <c r="O70" s="5">
        <v>1420.3323700000101</v>
      </c>
      <c r="P70" s="5">
        <v>12649.2291113313</v>
      </c>
      <c r="Q70" s="6">
        <v>13099.00956</v>
      </c>
      <c r="R70" s="5">
        <v>449.78044866868697</v>
      </c>
      <c r="S70" s="7">
        <v>1.035557933587</v>
      </c>
    </row>
    <row r="71" spans="1:19" ht="13.5" hidden="1" customHeight="1" thickBot="1" x14ac:dyDescent="0.25">
      <c r="A71" s="16" t="s">
        <v>89</v>
      </c>
      <c r="B71" s="3">
        <v>3464.7660099908799</v>
      </c>
      <c r="C71" s="4">
        <v>288.730500832573</v>
      </c>
      <c r="D71" s="5">
        <v>214.04912999999999</v>
      </c>
      <c r="E71" s="5">
        <v>597.75130000000001</v>
      </c>
      <c r="F71" s="5">
        <v>450.91887000000003</v>
      </c>
      <c r="G71" s="5">
        <v>222.45439999999999</v>
      </c>
      <c r="H71" s="5">
        <v>380.61130000000003</v>
      </c>
      <c r="I71" s="5">
        <v>446.94192000000101</v>
      </c>
      <c r="J71" s="5">
        <v>232.12639999999999</v>
      </c>
      <c r="K71" s="5">
        <v>229.48859999999999</v>
      </c>
      <c r="L71" s="5">
        <v>287.50205</v>
      </c>
      <c r="M71" s="5">
        <v>274.33120000000002</v>
      </c>
      <c r="N71" s="5">
        <v>487.99299999999897</v>
      </c>
      <c r="O71" s="5">
        <v>460.62280000000197</v>
      </c>
      <c r="P71" s="5">
        <v>3464.7660099908799</v>
      </c>
      <c r="Q71" s="6">
        <v>4284.79097</v>
      </c>
      <c r="R71" s="5">
        <v>820.02496000912299</v>
      </c>
      <c r="S71" s="7">
        <v>1.2366754227100001</v>
      </c>
    </row>
    <row r="72" spans="1:19" ht="13.5" hidden="1" customHeight="1" thickBot="1" x14ac:dyDescent="0.25">
      <c r="A72" s="16" t="s">
        <v>90</v>
      </c>
      <c r="B72" s="3">
        <v>17257.1610226759</v>
      </c>
      <c r="C72" s="4">
        <v>1438.09675188965</v>
      </c>
      <c r="D72" s="5">
        <v>1905.0245600000001</v>
      </c>
      <c r="E72" s="5">
        <v>1217.3182400000001</v>
      </c>
      <c r="F72" s="5">
        <v>1002.62709</v>
      </c>
      <c r="G72" s="5">
        <v>2472.5380399999999</v>
      </c>
      <c r="H72" s="5">
        <v>2448.1034300000001</v>
      </c>
      <c r="I72" s="5">
        <v>2370.5625199999999</v>
      </c>
      <c r="J72" s="5">
        <v>1323.7173600000001</v>
      </c>
      <c r="K72" s="5">
        <v>1919.92734</v>
      </c>
      <c r="L72" s="5">
        <v>2436.9609</v>
      </c>
      <c r="M72" s="5">
        <v>2711.25515</v>
      </c>
      <c r="N72" s="5">
        <v>1561.9831899999999</v>
      </c>
      <c r="O72" s="5">
        <v>1660.95064000001</v>
      </c>
      <c r="P72" s="5">
        <v>17257.1610226759</v>
      </c>
      <c r="Q72" s="6">
        <v>23030.96846</v>
      </c>
      <c r="R72" s="5">
        <v>5773.8074373241498</v>
      </c>
      <c r="S72" s="7">
        <v>1.3345745820949999</v>
      </c>
    </row>
    <row r="73" spans="1:19" ht="13.5" hidden="1" customHeight="1" thickBot="1" x14ac:dyDescent="0.25">
      <c r="A73" s="16" t="s">
        <v>91</v>
      </c>
      <c r="B73" s="3">
        <v>7492.3311095379404</v>
      </c>
      <c r="C73" s="4">
        <v>624.36092579482795</v>
      </c>
      <c r="D73" s="5">
        <v>506.85241000000002</v>
      </c>
      <c r="E73" s="5">
        <v>764.97198000000003</v>
      </c>
      <c r="F73" s="5">
        <v>-650.34842000000003</v>
      </c>
      <c r="G73" s="5">
        <v>713.57746999999995</v>
      </c>
      <c r="H73" s="5">
        <v>1570.9801600000001</v>
      </c>
      <c r="I73" s="5">
        <v>619.34111000000098</v>
      </c>
      <c r="J73" s="5">
        <v>233.30296999999999</v>
      </c>
      <c r="K73" s="5">
        <v>341.28393999999997</v>
      </c>
      <c r="L73" s="5">
        <v>307.04196999999999</v>
      </c>
      <c r="M73" s="5">
        <v>247.87248</v>
      </c>
      <c r="N73" s="5">
        <v>281.71794999999997</v>
      </c>
      <c r="O73" s="5">
        <v>314.36466000000098</v>
      </c>
      <c r="P73" s="5">
        <v>7492.3311095379404</v>
      </c>
      <c r="Q73" s="6">
        <v>5250.9586799999997</v>
      </c>
      <c r="R73" s="5">
        <v>-2241.3724295379302</v>
      </c>
      <c r="S73" s="7">
        <v>0.70084445057599998</v>
      </c>
    </row>
    <row r="74" spans="1:19" ht="13.5" hidden="1" customHeight="1" thickBot="1" x14ac:dyDescent="0.25">
      <c r="A74" s="16" t="s">
        <v>92</v>
      </c>
      <c r="B74" s="3">
        <v>11618.5110549041</v>
      </c>
      <c r="C74" s="4">
        <v>968.20925457534395</v>
      </c>
      <c r="D74" s="5">
        <v>1593.16887</v>
      </c>
      <c r="E74" s="5">
        <v>656.41162999999995</v>
      </c>
      <c r="F74" s="5">
        <v>977.20524</v>
      </c>
      <c r="G74" s="5">
        <v>1015.51166</v>
      </c>
      <c r="H74" s="5">
        <v>2013.10644</v>
      </c>
      <c r="I74" s="5">
        <v>1997.32698</v>
      </c>
      <c r="J74" s="5">
        <v>893.93751999999995</v>
      </c>
      <c r="K74" s="5">
        <v>1562.9151999999999</v>
      </c>
      <c r="L74" s="5">
        <v>2051.9069</v>
      </c>
      <c r="M74" s="5">
        <v>1576.3295499999999</v>
      </c>
      <c r="N74" s="5">
        <v>1345.30583</v>
      </c>
      <c r="O74" s="5">
        <v>1951.3458600000099</v>
      </c>
      <c r="P74" s="5">
        <v>11618.5110549041</v>
      </c>
      <c r="Q74" s="6">
        <v>17634.471679999999</v>
      </c>
      <c r="R74" s="5">
        <v>6015.9606250958896</v>
      </c>
      <c r="S74" s="7">
        <v>1.517791014413</v>
      </c>
    </row>
    <row r="75" spans="1:19" ht="13.5" hidden="1" customHeight="1" thickBot="1" x14ac:dyDescent="0.25">
      <c r="A75" s="16" t="s">
        <v>93</v>
      </c>
      <c r="B75" s="3">
        <v>787.63642889204198</v>
      </c>
      <c r="C75" s="4">
        <v>65.636369074336002</v>
      </c>
      <c r="D75" s="5">
        <v>43.268999999999998</v>
      </c>
      <c r="E75" s="5">
        <v>86.019000000000005</v>
      </c>
      <c r="F75" s="5">
        <v>41.712000000000003</v>
      </c>
      <c r="G75" s="5">
        <v>0</v>
      </c>
      <c r="H75" s="5">
        <v>42.75</v>
      </c>
      <c r="I75" s="5">
        <v>85.5</v>
      </c>
      <c r="J75" s="5">
        <v>42.749989999999997</v>
      </c>
      <c r="K75" s="5">
        <v>0</v>
      </c>
      <c r="L75" s="5">
        <v>128.24999</v>
      </c>
      <c r="M75" s="5">
        <v>85.499989999999997</v>
      </c>
      <c r="N75" s="5">
        <v>85.499999999999005</v>
      </c>
      <c r="O75" s="5">
        <v>0</v>
      </c>
      <c r="P75" s="5">
        <v>787.63642889204198</v>
      </c>
      <c r="Q75" s="6">
        <v>641.24996999999996</v>
      </c>
      <c r="R75" s="5">
        <v>-146.38645889204099</v>
      </c>
      <c r="S75" s="7">
        <v>0.81414463130100001</v>
      </c>
    </row>
    <row r="76" spans="1:19" ht="13.5" hidden="1" customHeight="1" thickBot="1" x14ac:dyDescent="0.25">
      <c r="A76" s="16" t="s">
        <v>94</v>
      </c>
      <c r="B76" s="3">
        <v>5000.4936023475002</v>
      </c>
      <c r="C76" s="4">
        <v>416.707800195625</v>
      </c>
      <c r="D76" s="5">
        <v>353.62857000000002</v>
      </c>
      <c r="E76" s="5">
        <v>283.81695000000002</v>
      </c>
      <c r="F76" s="5">
        <v>401.57918999999998</v>
      </c>
      <c r="G76" s="5">
        <v>409.20010000000002</v>
      </c>
      <c r="H76" s="5">
        <v>427.45535000000001</v>
      </c>
      <c r="I76" s="5">
        <v>434.16082000000102</v>
      </c>
      <c r="J76" s="5">
        <v>394.64127999999999</v>
      </c>
      <c r="K76" s="5">
        <v>356.58548000000002</v>
      </c>
      <c r="L76" s="5">
        <v>398.64193</v>
      </c>
      <c r="M76" s="5">
        <v>400.66523000000001</v>
      </c>
      <c r="N76" s="5">
        <v>448.247649999999</v>
      </c>
      <c r="O76" s="5">
        <v>414.63594000000199</v>
      </c>
      <c r="P76" s="5">
        <v>5000.4936023475002</v>
      </c>
      <c r="Q76" s="6">
        <v>4723.2584900000002</v>
      </c>
      <c r="R76" s="5">
        <v>-277.23511234749401</v>
      </c>
      <c r="S76" s="7">
        <v>0.94455845074599998</v>
      </c>
    </row>
    <row r="77" spans="1:19" ht="13.5" hidden="1" customHeight="1" thickBot="1" x14ac:dyDescent="0.25">
      <c r="A77" s="16" t="s">
        <v>95</v>
      </c>
      <c r="B77" s="3">
        <v>15699.9792264761</v>
      </c>
      <c r="C77" s="4">
        <v>1308.33160220635</v>
      </c>
      <c r="D77" s="5">
        <v>845.27416000000005</v>
      </c>
      <c r="E77" s="5">
        <v>1410.1726100000001</v>
      </c>
      <c r="F77" s="5">
        <v>1406.8104000000001</v>
      </c>
      <c r="G77" s="5">
        <v>1446.6933899999999</v>
      </c>
      <c r="H77" s="5">
        <v>1471.4265</v>
      </c>
      <c r="I77" s="5">
        <v>1243.96018</v>
      </c>
      <c r="J77" s="5">
        <v>2307.3802599999999</v>
      </c>
      <c r="K77" s="5">
        <v>1290.1339499999999</v>
      </c>
      <c r="L77" s="5">
        <v>1772.64346</v>
      </c>
      <c r="M77" s="5">
        <v>1095.6098400000001</v>
      </c>
      <c r="N77" s="5">
        <v>2006.18785</v>
      </c>
      <c r="O77" s="5">
        <v>954.46922000000495</v>
      </c>
      <c r="P77" s="5">
        <v>15699.9792264761</v>
      </c>
      <c r="Q77" s="6">
        <v>17250.76182</v>
      </c>
      <c r="R77" s="5">
        <v>1550.78259352385</v>
      </c>
      <c r="S77" s="7">
        <v>1.0987760920659999</v>
      </c>
    </row>
    <row r="78" spans="1:19" ht="13.5" hidden="1" customHeight="1" thickBot="1" x14ac:dyDescent="0.25">
      <c r="A78" s="16" t="s">
        <v>96</v>
      </c>
      <c r="B78" s="3">
        <v>900.33342150635497</v>
      </c>
      <c r="C78" s="4">
        <v>75.027785125528993</v>
      </c>
      <c r="D78" s="5">
        <v>457.63499999999999</v>
      </c>
      <c r="E78" s="5">
        <v>0</v>
      </c>
      <c r="F78" s="5">
        <v>119.08758</v>
      </c>
      <c r="G78" s="5">
        <v>199.68938</v>
      </c>
      <c r="H78" s="5">
        <v>213.34735000000001</v>
      </c>
      <c r="I78" s="5">
        <v>445.01894000000101</v>
      </c>
      <c r="J78" s="5">
        <v>406.92865</v>
      </c>
      <c r="K78" s="5">
        <v>0</v>
      </c>
      <c r="L78" s="5">
        <v>0</v>
      </c>
      <c r="M78" s="5">
        <v>119.08905</v>
      </c>
      <c r="N78" s="5">
        <v>294.99106</v>
      </c>
      <c r="O78" s="5">
        <v>476.356220000002</v>
      </c>
      <c r="P78" s="5">
        <v>900.33342150635497</v>
      </c>
      <c r="Q78" s="6">
        <v>2732.1432300000001</v>
      </c>
      <c r="R78" s="5">
        <v>1831.8098084936501</v>
      </c>
      <c r="S78" s="7">
        <v>3.0345904802999999</v>
      </c>
    </row>
    <row r="79" spans="1:19" ht="13.5" hidden="1" customHeight="1" thickBot="1" x14ac:dyDescent="0.25">
      <c r="A79" s="16" t="s">
        <v>97</v>
      </c>
      <c r="B79" s="3">
        <v>1808.70443509999</v>
      </c>
      <c r="C79" s="4">
        <v>150.72536959166601</v>
      </c>
      <c r="D79" s="5">
        <v>525.69478000000004</v>
      </c>
      <c r="E79" s="5">
        <v>159.30918</v>
      </c>
      <c r="F79" s="5">
        <v>335.98012</v>
      </c>
      <c r="G79" s="5">
        <v>246.679</v>
      </c>
      <c r="H79" s="5">
        <v>176.69817</v>
      </c>
      <c r="I79" s="5">
        <v>286.19633000000101</v>
      </c>
      <c r="J79" s="5">
        <v>297.95575000000002</v>
      </c>
      <c r="K79" s="5">
        <v>365.77021999999999</v>
      </c>
      <c r="L79" s="5">
        <v>139.37549000000001</v>
      </c>
      <c r="M79" s="5">
        <v>280.91798999999997</v>
      </c>
      <c r="N79" s="5">
        <v>111.58234</v>
      </c>
      <c r="O79" s="5">
        <v>358.55080000000203</v>
      </c>
      <c r="P79" s="5">
        <v>1808.70443509999</v>
      </c>
      <c r="Q79" s="6">
        <v>3284.7101699999998</v>
      </c>
      <c r="R79" s="5">
        <v>1476.0057349000101</v>
      </c>
      <c r="S79" s="7">
        <v>1.816056900318</v>
      </c>
    </row>
    <row r="80" spans="1:19" ht="13.5" hidden="1" customHeight="1" thickBot="1" x14ac:dyDescent="0.25">
      <c r="A80" s="16" t="s">
        <v>98</v>
      </c>
      <c r="B80" s="3">
        <v>999.99991288644105</v>
      </c>
      <c r="C80" s="4">
        <v>83.333326073869998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220.23063999999999</v>
      </c>
      <c r="M80" s="5">
        <v>0</v>
      </c>
      <c r="N80" s="5">
        <v>0</v>
      </c>
      <c r="O80" s="5">
        <v>0</v>
      </c>
      <c r="P80" s="5">
        <v>999.99991288644105</v>
      </c>
      <c r="Q80" s="6">
        <v>220.23063999999999</v>
      </c>
      <c r="R80" s="5">
        <v>-779.76927288644094</v>
      </c>
      <c r="S80" s="7">
        <v>0.22023065918500001</v>
      </c>
    </row>
    <row r="81" spans="1:19" ht="13.5" hidden="1" customHeight="1" thickBot="1" x14ac:dyDescent="0.25">
      <c r="A81" s="16" t="s">
        <v>99</v>
      </c>
      <c r="B81" s="3">
        <v>19.999996292477</v>
      </c>
      <c r="C81" s="4">
        <v>1.6666663577059999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16.862100000000002</v>
      </c>
      <c r="N81" s="5">
        <v>13.80002</v>
      </c>
      <c r="O81" s="5">
        <v>12.96001</v>
      </c>
      <c r="P81" s="5">
        <v>19.999996292477</v>
      </c>
      <c r="Q81" s="6">
        <v>43.622129999999999</v>
      </c>
      <c r="R81" s="5">
        <v>23.622133707522</v>
      </c>
      <c r="S81" s="7">
        <v>2.181106904325</v>
      </c>
    </row>
    <row r="82" spans="1:19" ht="13.5" hidden="1" customHeight="1" thickBot="1" x14ac:dyDescent="0.25">
      <c r="A82" s="16" t="s">
        <v>100</v>
      </c>
      <c r="B82" s="3">
        <v>4399.5321063292704</v>
      </c>
      <c r="C82" s="4">
        <v>366.62767552743901</v>
      </c>
      <c r="D82" s="5">
        <v>279.73354</v>
      </c>
      <c r="E82" s="5">
        <v>319.49504999999999</v>
      </c>
      <c r="F82" s="5">
        <v>384.72264000000001</v>
      </c>
      <c r="G82" s="5">
        <v>352.99270000000001</v>
      </c>
      <c r="H82" s="5">
        <v>323.84219999999999</v>
      </c>
      <c r="I82" s="5">
        <v>372.56840000000102</v>
      </c>
      <c r="J82" s="5">
        <v>296.69326000000001</v>
      </c>
      <c r="K82" s="5">
        <v>205.79021</v>
      </c>
      <c r="L82" s="5">
        <v>177.99726000000001</v>
      </c>
      <c r="M82" s="5">
        <v>339.37884000000003</v>
      </c>
      <c r="N82" s="5">
        <v>600.50801999999896</v>
      </c>
      <c r="O82" s="5">
        <v>237.51607000000101</v>
      </c>
      <c r="P82" s="5">
        <v>4399.5321063292704</v>
      </c>
      <c r="Q82" s="6">
        <v>3891.23819</v>
      </c>
      <c r="R82" s="5">
        <v>-508.29391632927201</v>
      </c>
      <c r="S82" s="7">
        <v>0.88446636959400005</v>
      </c>
    </row>
    <row r="83" spans="1:19" ht="13.5" hidden="1" customHeight="1" thickBot="1" x14ac:dyDescent="0.25">
      <c r="A83" s="16" t="s">
        <v>101</v>
      </c>
      <c r="B83" s="3">
        <v>-65946.987775000001</v>
      </c>
      <c r="C83" s="4">
        <v>-5495.5823145833301</v>
      </c>
      <c r="D83" s="5">
        <v>-12283.1142</v>
      </c>
      <c r="E83" s="5">
        <v>-5116.1221299999997</v>
      </c>
      <c r="F83" s="5">
        <v>-4953.8182399999996</v>
      </c>
      <c r="G83" s="5">
        <v>-6265.9871899999998</v>
      </c>
      <c r="H83" s="5">
        <v>-893.18879000000004</v>
      </c>
      <c r="I83" s="5">
        <v>-4230.4100200000103</v>
      </c>
      <c r="J83" s="5">
        <v>-8953.5587599999999</v>
      </c>
      <c r="K83" s="5">
        <v>-2391.9401699999999</v>
      </c>
      <c r="L83" s="5">
        <v>-2141.9231</v>
      </c>
      <c r="M83" s="5">
        <v>-3272.0298200000002</v>
      </c>
      <c r="N83" s="5">
        <v>-638.62193999999897</v>
      </c>
      <c r="O83" s="5">
        <v>-24852.1534400001</v>
      </c>
      <c r="P83" s="5">
        <v>-65946.987775000001</v>
      </c>
      <c r="Q83" s="6">
        <v>-75992.867800000095</v>
      </c>
      <c r="R83" s="5">
        <v>-10045.8800250001</v>
      </c>
      <c r="S83" s="7">
        <v>1.1523326593659999</v>
      </c>
    </row>
    <row r="84" spans="1:19" ht="13.5" hidden="1" customHeight="1" thickBot="1" x14ac:dyDescent="0.25">
      <c r="A84" s="10" t="s">
        <v>102</v>
      </c>
      <c r="B84" s="11">
        <v>40598.626504020896</v>
      </c>
      <c r="C84" s="12">
        <v>3383.2188753350802</v>
      </c>
      <c r="D84" s="13">
        <v>3293.1739899999998</v>
      </c>
      <c r="E84" s="13">
        <v>3551.7132499999998</v>
      </c>
      <c r="F84" s="13">
        <v>3774.8247200000001</v>
      </c>
      <c r="G84" s="13">
        <v>3701.4380000000001</v>
      </c>
      <c r="H84" s="13">
        <v>3832.1190000000001</v>
      </c>
      <c r="I84" s="13">
        <v>3442.5235500000099</v>
      </c>
      <c r="J84" s="13">
        <v>2852.2151699999999</v>
      </c>
      <c r="K84" s="13">
        <v>3000.5620100000001</v>
      </c>
      <c r="L84" s="13">
        <v>3305.9727800000001</v>
      </c>
      <c r="M84" s="13">
        <v>3717.3108299999999</v>
      </c>
      <c r="N84" s="13">
        <v>3807.1194399999999</v>
      </c>
      <c r="O84" s="13">
        <v>3329.7090400000102</v>
      </c>
      <c r="P84" s="13">
        <v>40598.626504020896</v>
      </c>
      <c r="Q84" s="14">
        <v>41608.681779999999</v>
      </c>
      <c r="R84" s="13">
        <v>1010.0552759791</v>
      </c>
      <c r="S84" s="18">
        <v>1.024879050425</v>
      </c>
    </row>
    <row r="85" spans="1:19" ht="13.5" hidden="1" customHeight="1" thickBot="1" x14ac:dyDescent="0.25">
      <c r="A85" s="16" t="s">
        <v>103</v>
      </c>
      <c r="B85" s="3">
        <v>18170.001640378199</v>
      </c>
      <c r="C85" s="4">
        <v>1514.16680336485</v>
      </c>
      <c r="D85" s="5">
        <v>1375.4065499999999</v>
      </c>
      <c r="E85" s="5">
        <v>1432.6150500000001</v>
      </c>
      <c r="F85" s="5">
        <v>1521.89382</v>
      </c>
      <c r="G85" s="5">
        <v>1491.42715</v>
      </c>
      <c r="H85" s="5">
        <v>1588.40074</v>
      </c>
      <c r="I85" s="5">
        <v>1502.19938</v>
      </c>
      <c r="J85" s="5">
        <v>1242.27153</v>
      </c>
      <c r="K85" s="5">
        <v>1253.5189399999999</v>
      </c>
      <c r="L85" s="5">
        <v>1375.7652399999999</v>
      </c>
      <c r="M85" s="5">
        <v>1475.57411</v>
      </c>
      <c r="N85" s="5">
        <v>1441.3393699999999</v>
      </c>
      <c r="O85" s="5">
        <v>1195.71812000001</v>
      </c>
      <c r="P85" s="5">
        <v>18170.001640378199</v>
      </c>
      <c r="Q85" s="6">
        <v>16896.13</v>
      </c>
      <c r="R85" s="5">
        <v>-1273.87164037822</v>
      </c>
      <c r="S85" s="7">
        <v>0.92989149557600004</v>
      </c>
    </row>
    <row r="86" spans="1:19" ht="13.5" hidden="1" customHeight="1" thickBot="1" x14ac:dyDescent="0.25">
      <c r="A86" s="16" t="s">
        <v>104</v>
      </c>
      <c r="B86" s="3">
        <v>3030.0002735468402</v>
      </c>
      <c r="C86" s="4">
        <v>252.50002279557</v>
      </c>
      <c r="D86" s="5">
        <v>369.05808999999999</v>
      </c>
      <c r="E86" s="5">
        <v>377.94711000000001</v>
      </c>
      <c r="F86" s="5">
        <v>396.62517000000003</v>
      </c>
      <c r="G86" s="5">
        <v>399.89670000000001</v>
      </c>
      <c r="H86" s="5">
        <v>398.17617999999999</v>
      </c>
      <c r="I86" s="5">
        <v>384.943680000001</v>
      </c>
      <c r="J86" s="5">
        <v>327.67214000000001</v>
      </c>
      <c r="K86" s="5">
        <v>315.65089</v>
      </c>
      <c r="L86" s="5">
        <v>338.37857000000002</v>
      </c>
      <c r="M86" s="5">
        <v>354.56957999999997</v>
      </c>
      <c r="N86" s="5">
        <v>379.02157</v>
      </c>
      <c r="O86" s="5">
        <v>334.10788000000201</v>
      </c>
      <c r="P86" s="5">
        <v>3030.0002735468402</v>
      </c>
      <c r="Q86" s="6">
        <v>4376.04756</v>
      </c>
      <c r="R86" s="5">
        <v>1346.04728645316</v>
      </c>
      <c r="S86" s="7">
        <v>1.444239988426</v>
      </c>
    </row>
    <row r="87" spans="1:19" ht="13.5" hidden="1" customHeight="1" thickBot="1" x14ac:dyDescent="0.25">
      <c r="A87" s="16" t="s">
        <v>105</v>
      </c>
      <c r="B87" s="3">
        <v>2114.0001908508302</v>
      </c>
      <c r="C87" s="4">
        <v>176.16668257090299</v>
      </c>
      <c r="D87" s="5">
        <v>151.13219000000001</v>
      </c>
      <c r="E87" s="5">
        <v>147.21749</v>
      </c>
      <c r="F87" s="5">
        <v>146.31583000000001</v>
      </c>
      <c r="G87" s="5">
        <v>151.19794999999999</v>
      </c>
      <c r="H87" s="5">
        <v>156.67869999999999</v>
      </c>
      <c r="I87" s="5">
        <v>151.35120000000001</v>
      </c>
      <c r="J87" s="5">
        <v>127.3074</v>
      </c>
      <c r="K87" s="5">
        <v>142.59755000000001</v>
      </c>
      <c r="L87" s="5">
        <v>160.13045</v>
      </c>
      <c r="M87" s="5">
        <v>133.86733000000001</v>
      </c>
      <c r="N87" s="5">
        <v>147.20775</v>
      </c>
      <c r="O87" s="5">
        <v>151.077640000001</v>
      </c>
      <c r="P87" s="5">
        <v>2114.0001908508302</v>
      </c>
      <c r="Q87" s="6">
        <v>1766.0814800000001</v>
      </c>
      <c r="R87" s="5">
        <v>-347.91871085082897</v>
      </c>
      <c r="S87" s="7">
        <v>0.83542162751100002</v>
      </c>
    </row>
    <row r="88" spans="1:19" ht="13.5" hidden="1" customHeight="1" thickBot="1" x14ac:dyDescent="0.25">
      <c r="A88" s="16" t="s">
        <v>106</v>
      </c>
      <c r="B88" s="3">
        <v>330.00002979223001</v>
      </c>
      <c r="C88" s="4">
        <v>27.500002482685002</v>
      </c>
      <c r="D88" s="5">
        <v>16.84675</v>
      </c>
      <c r="E88" s="5">
        <v>27.208469999999998</v>
      </c>
      <c r="F88" s="5">
        <v>27.007290000000001</v>
      </c>
      <c r="G88" s="5">
        <v>13.98474</v>
      </c>
      <c r="H88" s="5">
        <v>28.124420000000001</v>
      </c>
      <c r="I88" s="5">
        <v>18.55114</v>
      </c>
      <c r="J88" s="5">
        <v>6.68743</v>
      </c>
      <c r="K88" s="5">
        <v>24.942969999999999</v>
      </c>
      <c r="L88" s="5">
        <v>23.254570000000001</v>
      </c>
      <c r="M88" s="5">
        <v>14.2196</v>
      </c>
      <c r="N88" s="5">
        <v>23.6904</v>
      </c>
      <c r="O88" s="5">
        <v>18.308820000000001</v>
      </c>
      <c r="P88" s="5">
        <v>330.00002979223001</v>
      </c>
      <c r="Q88" s="6">
        <v>242.82660000000001</v>
      </c>
      <c r="R88" s="5">
        <v>-87.173429792229001</v>
      </c>
      <c r="S88" s="7">
        <v>0.73583811538699995</v>
      </c>
    </row>
    <row r="89" spans="1:19" ht="13.5" hidden="1" customHeight="1" thickBot="1" x14ac:dyDescent="0.25">
      <c r="A89" s="16" t="s">
        <v>107</v>
      </c>
      <c r="B89" s="3">
        <v>380</v>
      </c>
      <c r="C89" s="4">
        <v>31.666666666666</v>
      </c>
      <c r="D89" s="5">
        <v>30.207100000000001</v>
      </c>
      <c r="E89" s="5">
        <v>30.805240000000001</v>
      </c>
      <c r="F89" s="5">
        <v>32.397799999999997</v>
      </c>
      <c r="G89" s="5">
        <v>30.68084</v>
      </c>
      <c r="H89" s="5">
        <v>33.331449999999997</v>
      </c>
      <c r="I89" s="5">
        <v>31.63</v>
      </c>
      <c r="J89" s="5">
        <v>32.552289999999999</v>
      </c>
      <c r="K89" s="5">
        <v>34.516950000000001</v>
      </c>
      <c r="L89" s="5">
        <v>32.042789999999997</v>
      </c>
      <c r="M89" s="5">
        <v>32.632460000000002</v>
      </c>
      <c r="N89" s="5">
        <v>31.549759999999999</v>
      </c>
      <c r="O89" s="5">
        <v>29.656359999999999</v>
      </c>
      <c r="P89" s="5">
        <v>380</v>
      </c>
      <c r="Q89" s="6">
        <v>382.00304</v>
      </c>
      <c r="R89" s="5">
        <v>2.0030399999999999</v>
      </c>
      <c r="S89" s="7">
        <v>1.0052711578939999</v>
      </c>
    </row>
    <row r="90" spans="1:19" ht="13.5" hidden="1" customHeight="1" thickBot="1" x14ac:dyDescent="0.25">
      <c r="A90" s="16" t="s">
        <v>108</v>
      </c>
      <c r="B90" s="3">
        <v>89.883271218995006</v>
      </c>
      <c r="C90" s="4">
        <v>7.4902726015820003</v>
      </c>
      <c r="D90" s="5">
        <v>4.0820800000000004</v>
      </c>
      <c r="E90" s="5">
        <v>4.0548999999999999</v>
      </c>
      <c r="F90" s="5">
        <v>5.3750999999999998</v>
      </c>
      <c r="G90" s="5">
        <v>4.0548999999999999</v>
      </c>
      <c r="H90" s="5">
        <v>4.5263999999999998</v>
      </c>
      <c r="I90" s="5">
        <v>7.5901800000000001</v>
      </c>
      <c r="J90" s="5">
        <v>7.7952000000000004</v>
      </c>
      <c r="K90" s="5">
        <v>7.8130899999999999</v>
      </c>
      <c r="L90" s="5">
        <v>4.8082799999999999</v>
      </c>
      <c r="M90" s="5">
        <v>3.5728900000000001</v>
      </c>
      <c r="N90" s="5">
        <v>4.0548999999989999</v>
      </c>
      <c r="O90" s="5">
        <v>3.1364399999999999</v>
      </c>
      <c r="P90" s="5">
        <v>89.883271218995006</v>
      </c>
      <c r="Q90" s="6">
        <v>60.864359999999998</v>
      </c>
      <c r="R90" s="5">
        <v>-29.018911218995001</v>
      </c>
      <c r="S90" s="7">
        <v>0.67714891964299995</v>
      </c>
    </row>
    <row r="91" spans="1:19" ht="13.5" hidden="1" customHeight="1" thickBot="1" x14ac:dyDescent="0.25">
      <c r="A91" s="16" t="s">
        <v>109</v>
      </c>
      <c r="B91" s="3">
        <v>13089.0011816682</v>
      </c>
      <c r="C91" s="4">
        <v>1090.7500984723499</v>
      </c>
      <c r="D91" s="5">
        <v>1110.98065</v>
      </c>
      <c r="E91" s="5">
        <v>1201.47865</v>
      </c>
      <c r="F91" s="5">
        <v>1198.2458300000001</v>
      </c>
      <c r="G91" s="5">
        <v>1180.2212199999999</v>
      </c>
      <c r="H91" s="5">
        <v>1226.9225100000001</v>
      </c>
      <c r="I91" s="5">
        <v>1140.3871099999999</v>
      </c>
      <c r="J91" s="5">
        <v>967.32321999999999</v>
      </c>
      <c r="K91" s="5">
        <v>1068.8941600000001</v>
      </c>
      <c r="L91" s="5">
        <v>1087.84781</v>
      </c>
      <c r="M91" s="5">
        <v>1201.2046399999999</v>
      </c>
      <c r="N91" s="5">
        <v>1252.49224</v>
      </c>
      <c r="O91" s="5">
        <v>1193.5817400000101</v>
      </c>
      <c r="P91" s="5">
        <v>13089.0011816682</v>
      </c>
      <c r="Q91" s="6">
        <v>13829.57978</v>
      </c>
      <c r="R91" s="5">
        <v>740.57859833182897</v>
      </c>
      <c r="S91" s="7">
        <v>1.0565802224359999</v>
      </c>
    </row>
    <row r="92" spans="1:19" ht="13.5" hidden="1" customHeight="1" thickBot="1" x14ac:dyDescent="0.25">
      <c r="A92" s="16" t="s">
        <v>110</v>
      </c>
      <c r="B92" s="3">
        <v>1645.00014850975</v>
      </c>
      <c r="C92" s="4">
        <v>137.08334570914599</v>
      </c>
      <c r="D92" s="5">
        <v>91.819519999999997</v>
      </c>
      <c r="E92" s="5">
        <v>173.08524</v>
      </c>
      <c r="F92" s="5">
        <v>290.24563000000001</v>
      </c>
      <c r="G92" s="5">
        <v>272.71451999999999</v>
      </c>
      <c r="H92" s="5">
        <v>212.30440999999999</v>
      </c>
      <c r="I92" s="5">
        <v>50.620800000000003</v>
      </c>
      <c r="J92" s="5">
        <v>31.87548</v>
      </c>
      <c r="K92" s="5">
        <v>31.29373</v>
      </c>
      <c r="L92" s="5">
        <v>133.04461000000001</v>
      </c>
      <c r="M92" s="5">
        <v>343.71395999999999</v>
      </c>
      <c r="N92" s="5">
        <v>351.51754</v>
      </c>
      <c r="O92" s="5">
        <v>266.51171000000102</v>
      </c>
      <c r="P92" s="5">
        <v>1645.00014850975</v>
      </c>
      <c r="Q92" s="6">
        <v>2248.7471500000001</v>
      </c>
      <c r="R92" s="5">
        <v>603.74700149024898</v>
      </c>
      <c r="S92" s="7">
        <v>1.3670194206590001</v>
      </c>
    </row>
    <row r="93" spans="1:19" ht="13.5" hidden="1" customHeight="1" thickBot="1" x14ac:dyDescent="0.25">
      <c r="A93" s="16" t="s">
        <v>111</v>
      </c>
      <c r="B93" s="3">
        <v>269.73963435194798</v>
      </c>
      <c r="C93" s="4">
        <v>22.478302862662002</v>
      </c>
      <c r="D93" s="5">
        <v>20.612839999999998</v>
      </c>
      <c r="E93" s="5">
        <v>22.66499</v>
      </c>
      <c r="F93" s="5">
        <v>22.834569999999999</v>
      </c>
      <c r="G93" s="5">
        <v>21.735720000000001</v>
      </c>
      <c r="H93" s="5">
        <v>33.221040000000002</v>
      </c>
      <c r="I93" s="5">
        <v>24.753540000000001</v>
      </c>
      <c r="J93" s="5">
        <v>14.61825</v>
      </c>
      <c r="K93" s="5">
        <v>19.89808</v>
      </c>
      <c r="L93" s="5">
        <v>27.750129999999999</v>
      </c>
      <c r="M93" s="5">
        <v>22.856850000000001</v>
      </c>
      <c r="N93" s="5">
        <v>30.801570000000002</v>
      </c>
      <c r="O93" s="5">
        <v>20.71584</v>
      </c>
      <c r="P93" s="5">
        <v>269.73963435194798</v>
      </c>
      <c r="Q93" s="6">
        <v>282.46341999999999</v>
      </c>
      <c r="R93" s="5">
        <v>12.723785648051001</v>
      </c>
      <c r="S93" s="7">
        <v>1.0471706194699999</v>
      </c>
    </row>
    <row r="94" spans="1:19" ht="13.5" hidden="1" customHeight="1" thickBot="1" x14ac:dyDescent="0.25">
      <c r="A94" s="16" t="s">
        <v>112</v>
      </c>
      <c r="B94" s="3">
        <v>1481.00013370392</v>
      </c>
      <c r="C94" s="4">
        <v>123.41667780866</v>
      </c>
      <c r="D94" s="5">
        <v>123.02822</v>
      </c>
      <c r="E94" s="5">
        <v>134.63611</v>
      </c>
      <c r="F94" s="5">
        <v>133.88368</v>
      </c>
      <c r="G94" s="5">
        <v>135.52426</v>
      </c>
      <c r="H94" s="5">
        <v>150.43315000000001</v>
      </c>
      <c r="I94" s="5">
        <v>130.49652</v>
      </c>
      <c r="J94" s="5">
        <v>94.112229999999997</v>
      </c>
      <c r="K94" s="5">
        <v>101.43565</v>
      </c>
      <c r="L94" s="5">
        <v>122.95032999999999</v>
      </c>
      <c r="M94" s="5">
        <v>135.09941000000001</v>
      </c>
      <c r="N94" s="5">
        <v>145.44434000000001</v>
      </c>
      <c r="O94" s="5">
        <v>116.894490000001</v>
      </c>
      <c r="P94" s="5">
        <v>1481.00013370392</v>
      </c>
      <c r="Q94" s="6">
        <v>1523.93839</v>
      </c>
      <c r="R94" s="5">
        <v>42.938256296083999</v>
      </c>
      <c r="S94" s="7">
        <v>1.028992743024</v>
      </c>
    </row>
    <row r="95" spans="1:19" ht="13.5" hidden="1" customHeight="1" thickBot="1" x14ac:dyDescent="0.25">
      <c r="A95" s="10" t="s">
        <v>113</v>
      </c>
      <c r="B95" s="11">
        <v>36695.1146379493</v>
      </c>
      <c r="C95" s="12">
        <v>3057.9262198290999</v>
      </c>
      <c r="D95" s="13">
        <v>2639.1488100000001</v>
      </c>
      <c r="E95" s="13">
        <v>2790.1941700000002</v>
      </c>
      <c r="F95" s="13">
        <v>2722.8593700000001</v>
      </c>
      <c r="G95" s="13">
        <v>2818.5427399999999</v>
      </c>
      <c r="H95" s="13">
        <v>2631.11994</v>
      </c>
      <c r="I95" s="13">
        <v>3263.2335700000099</v>
      </c>
      <c r="J95" s="13">
        <v>2320.2284100000002</v>
      </c>
      <c r="K95" s="13">
        <v>2391.2099899999998</v>
      </c>
      <c r="L95" s="13">
        <v>2688.4497099999999</v>
      </c>
      <c r="M95" s="13">
        <v>3329.0336600000001</v>
      </c>
      <c r="N95" s="13">
        <v>3798.24216999999</v>
      </c>
      <c r="O95" s="13">
        <v>4021.4815900000199</v>
      </c>
      <c r="P95" s="13">
        <v>36695.1146379493</v>
      </c>
      <c r="Q95" s="14">
        <v>35413.744129999999</v>
      </c>
      <c r="R95" s="13">
        <v>-1281.3705079492399</v>
      </c>
      <c r="S95" s="18">
        <v>0.96508062393000005</v>
      </c>
    </row>
    <row r="96" spans="1:19" ht="13.5" hidden="1" customHeight="1" thickBot="1" x14ac:dyDescent="0.25">
      <c r="A96" s="16" t="s">
        <v>114</v>
      </c>
      <c r="B96" s="3">
        <v>1400.07130218362</v>
      </c>
      <c r="C96" s="4">
        <v>116.672608515302</v>
      </c>
      <c r="D96" s="5">
        <v>59.329309999998998</v>
      </c>
      <c r="E96" s="5">
        <v>23.276260000002001</v>
      </c>
      <c r="F96" s="5">
        <v>24.888599999998998</v>
      </c>
      <c r="G96" s="5">
        <v>74.724779999999996</v>
      </c>
      <c r="H96" s="5">
        <v>85.189509999999004</v>
      </c>
      <c r="I96" s="5">
        <v>191.15324000000101</v>
      </c>
      <c r="J96" s="5">
        <v>52.516240000000003</v>
      </c>
      <c r="K96" s="5">
        <v>-181.06483</v>
      </c>
      <c r="L96" s="5">
        <v>114.817900000001</v>
      </c>
      <c r="M96" s="5">
        <v>30.601500000000001</v>
      </c>
      <c r="N96" s="5">
        <v>62.269929999995</v>
      </c>
      <c r="O96" s="5">
        <v>214.257190000001</v>
      </c>
      <c r="P96" s="5">
        <v>1400.07130218362</v>
      </c>
      <c r="Q96" s="6">
        <v>751.95962999999995</v>
      </c>
      <c r="R96" s="5">
        <v>-648.11167218362004</v>
      </c>
      <c r="S96" s="7">
        <v>0.53708666753400003</v>
      </c>
    </row>
    <row r="97" spans="1:19" ht="13.5" hidden="1" customHeight="1" thickBot="1" x14ac:dyDescent="0.25">
      <c r="A97" s="16" t="s">
        <v>115</v>
      </c>
      <c r="B97" s="3">
        <v>1849.78193738956</v>
      </c>
      <c r="C97" s="4">
        <v>154.14849478246299</v>
      </c>
      <c r="D97" s="5">
        <v>189.96194</v>
      </c>
      <c r="E97" s="5">
        <v>161.72095999999999</v>
      </c>
      <c r="F97" s="5">
        <v>56.279809999999998</v>
      </c>
      <c r="G97" s="5">
        <v>83.741439999999997</v>
      </c>
      <c r="H97" s="5">
        <v>63.351979999999998</v>
      </c>
      <c r="I97" s="5">
        <v>170.28207</v>
      </c>
      <c r="J97" s="5">
        <v>189.47511</v>
      </c>
      <c r="K97" s="5">
        <v>101.13656</v>
      </c>
      <c r="L97" s="5">
        <v>105.9341</v>
      </c>
      <c r="M97" s="5">
        <v>154.85399000000001</v>
      </c>
      <c r="N97" s="5">
        <v>321.07071000000002</v>
      </c>
      <c r="O97" s="5">
        <v>241.300700000001</v>
      </c>
      <c r="P97" s="5">
        <v>1849.78193738956</v>
      </c>
      <c r="Q97" s="6">
        <v>1839.1093699999999</v>
      </c>
      <c r="R97" s="5">
        <v>-10.672567389558999</v>
      </c>
      <c r="S97" s="7">
        <v>0.99423036457699998</v>
      </c>
    </row>
    <row r="98" spans="1:19" ht="13.5" hidden="1" customHeight="1" thickBot="1" x14ac:dyDescent="0.25">
      <c r="A98" s="16" t="s">
        <v>116</v>
      </c>
      <c r="B98" s="3">
        <v>11299.6136722543</v>
      </c>
      <c r="C98" s="4">
        <v>941.63447268786194</v>
      </c>
      <c r="D98" s="5">
        <v>835.58842000000004</v>
      </c>
      <c r="E98" s="5">
        <v>828.52998000000002</v>
      </c>
      <c r="F98" s="5">
        <v>952.25057000000004</v>
      </c>
      <c r="G98" s="5">
        <v>899.44587999999999</v>
      </c>
      <c r="H98" s="5">
        <v>955.64976999999999</v>
      </c>
      <c r="I98" s="5">
        <v>1061.91869</v>
      </c>
      <c r="J98" s="5">
        <v>743.27111000000002</v>
      </c>
      <c r="K98" s="5">
        <v>874.82768999999996</v>
      </c>
      <c r="L98" s="5">
        <v>959.95367999999996</v>
      </c>
      <c r="M98" s="5">
        <v>993.89562000000001</v>
      </c>
      <c r="N98" s="5">
        <v>1026.98128</v>
      </c>
      <c r="O98" s="5">
        <v>1373.01990000001</v>
      </c>
      <c r="P98" s="5">
        <v>11299.6136722543</v>
      </c>
      <c r="Q98" s="6">
        <v>11505.33259</v>
      </c>
      <c r="R98" s="5">
        <v>205.718917745662</v>
      </c>
      <c r="S98" s="7">
        <v>1.018205836386</v>
      </c>
    </row>
    <row r="99" spans="1:19" ht="13.5" hidden="1" customHeight="1" thickBot="1" x14ac:dyDescent="0.25">
      <c r="A99" s="16" t="s">
        <v>117</v>
      </c>
      <c r="B99" s="3">
        <v>4823.1277032174903</v>
      </c>
      <c r="C99" s="4">
        <v>401.92730860145701</v>
      </c>
      <c r="D99" s="5">
        <v>390.05095</v>
      </c>
      <c r="E99" s="5">
        <v>341.07875999999999</v>
      </c>
      <c r="F99" s="5">
        <v>413.13986</v>
      </c>
      <c r="G99" s="5">
        <v>408.53509000000003</v>
      </c>
      <c r="H99" s="5">
        <v>362.62358999999998</v>
      </c>
      <c r="I99" s="5">
        <v>380.65705000000099</v>
      </c>
      <c r="J99" s="5">
        <v>342.76630999999998</v>
      </c>
      <c r="K99" s="5">
        <v>337.15602000000001</v>
      </c>
      <c r="L99" s="5">
        <v>397.24633999999998</v>
      </c>
      <c r="M99" s="5">
        <v>490.05626999999998</v>
      </c>
      <c r="N99" s="5">
        <v>590.90940999999896</v>
      </c>
      <c r="O99" s="5">
        <v>504.64854000000201</v>
      </c>
      <c r="P99" s="5">
        <v>4823.1277032174903</v>
      </c>
      <c r="Q99" s="6">
        <v>4958.8681900000001</v>
      </c>
      <c r="R99" s="5">
        <v>135.740486782516</v>
      </c>
      <c r="S99" s="7">
        <v>1.0281436642640001</v>
      </c>
    </row>
    <row r="100" spans="1:19" ht="13.5" hidden="1" customHeight="1" thickBot="1" x14ac:dyDescent="0.25">
      <c r="A100" s="16" t="s">
        <v>118</v>
      </c>
      <c r="B100" s="3">
        <v>1001.73922677836</v>
      </c>
      <c r="C100" s="4">
        <v>83.478268898197001</v>
      </c>
      <c r="D100" s="5">
        <v>62.808160000000001</v>
      </c>
      <c r="E100" s="5">
        <v>77.721249999999998</v>
      </c>
      <c r="F100" s="5">
        <v>69.514250000000004</v>
      </c>
      <c r="G100" s="5">
        <v>73.409670000000006</v>
      </c>
      <c r="H100" s="5">
        <v>70.396019999999993</v>
      </c>
      <c r="I100" s="5">
        <v>87.293289999999999</v>
      </c>
      <c r="J100" s="5">
        <v>66.580119999999994</v>
      </c>
      <c r="K100" s="5">
        <v>51.669809999999998</v>
      </c>
      <c r="L100" s="5">
        <v>69.327590000000001</v>
      </c>
      <c r="M100" s="5">
        <v>110.19588</v>
      </c>
      <c r="N100" s="5">
        <v>93.237389999998996</v>
      </c>
      <c r="O100" s="5">
        <v>63.106929999999998</v>
      </c>
      <c r="P100" s="5">
        <v>1001.73922677836</v>
      </c>
      <c r="Q100" s="6">
        <v>895.26035999999999</v>
      </c>
      <c r="R100" s="5">
        <v>-106.47886677836399</v>
      </c>
      <c r="S100" s="7">
        <v>0.89370600258800004</v>
      </c>
    </row>
    <row r="101" spans="1:19" ht="13.5" hidden="1" customHeight="1" thickBot="1" x14ac:dyDescent="0.25">
      <c r="A101" s="16" t="s">
        <v>119</v>
      </c>
      <c r="B101" s="3">
        <v>1200.00010833538</v>
      </c>
      <c r="C101" s="4">
        <v>100.000009027948</v>
      </c>
      <c r="D101" s="5">
        <v>87.936279999999996</v>
      </c>
      <c r="E101" s="5">
        <v>21.731739999999999</v>
      </c>
      <c r="F101" s="5">
        <v>96.396199999999993</v>
      </c>
      <c r="G101" s="5">
        <v>199.54034999999999</v>
      </c>
      <c r="H101" s="5">
        <v>108.30418</v>
      </c>
      <c r="I101" s="5">
        <v>107.67295</v>
      </c>
      <c r="J101" s="5">
        <v>0</v>
      </c>
      <c r="K101" s="5">
        <v>82.261319999999998</v>
      </c>
      <c r="L101" s="5">
        <v>94.056979999999996</v>
      </c>
      <c r="M101" s="5">
        <v>95.9</v>
      </c>
      <c r="N101" s="5">
        <v>100.717</v>
      </c>
      <c r="O101" s="5">
        <v>207.83800000000099</v>
      </c>
      <c r="P101" s="5">
        <v>1200.00010833538</v>
      </c>
      <c r="Q101" s="6">
        <v>1202.355</v>
      </c>
      <c r="R101" s="5">
        <v>2.3548916646190001</v>
      </c>
      <c r="S101" s="7">
        <v>1.001962409543</v>
      </c>
    </row>
    <row r="102" spans="1:19" ht="13.5" hidden="1" customHeight="1" thickBot="1" x14ac:dyDescent="0.25">
      <c r="A102" s="16" t="s">
        <v>120</v>
      </c>
      <c r="B102" s="3">
        <v>319.99994067963701</v>
      </c>
      <c r="C102" s="4">
        <v>26.666661723303001</v>
      </c>
      <c r="D102" s="5">
        <v>3.70886</v>
      </c>
      <c r="E102" s="5">
        <v>14.77624</v>
      </c>
      <c r="F102" s="5">
        <v>51.892749999999999</v>
      </c>
      <c r="G102" s="5">
        <v>52.073439999999998</v>
      </c>
      <c r="H102" s="5">
        <v>3.36659</v>
      </c>
      <c r="I102" s="5">
        <v>18.39696</v>
      </c>
      <c r="J102" s="5">
        <v>41.374560000000002</v>
      </c>
      <c r="K102" s="5">
        <v>2.76641</v>
      </c>
      <c r="L102" s="5">
        <v>3.6788500000000002</v>
      </c>
      <c r="M102" s="5">
        <v>47.445680000000003</v>
      </c>
      <c r="N102" s="5">
        <v>6.549829999999</v>
      </c>
      <c r="O102" s="5">
        <v>4.6886400000000004</v>
      </c>
      <c r="P102" s="5">
        <v>319.99994067963701</v>
      </c>
      <c r="Q102" s="6">
        <v>250.71880999999999</v>
      </c>
      <c r="R102" s="5">
        <v>-69.281130679635993</v>
      </c>
      <c r="S102" s="7">
        <v>0.78349642649100004</v>
      </c>
    </row>
    <row r="103" spans="1:19" ht="13.5" hidden="1" customHeight="1" thickBot="1" x14ac:dyDescent="0.25">
      <c r="A103" s="16" t="s">
        <v>822</v>
      </c>
      <c r="B103" s="3">
        <v>0</v>
      </c>
      <c r="C103" s="4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19.778659999999999</v>
      </c>
      <c r="O103" s="5">
        <v>40.107869999999998</v>
      </c>
      <c r="P103" s="5">
        <v>0</v>
      </c>
      <c r="Q103" s="6">
        <v>59.88653</v>
      </c>
      <c r="R103" s="5">
        <v>59.88653</v>
      </c>
      <c r="S103" s="17" t="s">
        <v>39</v>
      </c>
    </row>
    <row r="104" spans="1:19" ht="13.5" hidden="1" customHeight="1" thickBot="1" x14ac:dyDescent="0.25">
      <c r="A104" s="16" t="s">
        <v>121</v>
      </c>
      <c r="B104" s="3">
        <v>499.62194001392402</v>
      </c>
      <c r="C104" s="4">
        <v>41.635161667826999</v>
      </c>
      <c r="D104" s="5">
        <v>38.766289999999998</v>
      </c>
      <c r="E104" s="5">
        <v>50.490920000000003</v>
      </c>
      <c r="F104" s="5">
        <v>29.683720000000001</v>
      </c>
      <c r="G104" s="5">
        <v>33.538760000000003</v>
      </c>
      <c r="H104" s="5">
        <v>41.068739999999998</v>
      </c>
      <c r="I104" s="5">
        <v>12.68491</v>
      </c>
      <c r="J104" s="5">
        <v>6.8674200000000001</v>
      </c>
      <c r="K104" s="5">
        <v>9.8462800000000001</v>
      </c>
      <c r="L104" s="5">
        <v>13.06054</v>
      </c>
      <c r="M104" s="5">
        <v>17.296320000000001</v>
      </c>
      <c r="N104" s="5">
        <v>29.34253</v>
      </c>
      <c r="O104" s="5">
        <v>11.369669999999999</v>
      </c>
      <c r="P104" s="5">
        <v>499.62194001392402</v>
      </c>
      <c r="Q104" s="6">
        <v>294.01609999999999</v>
      </c>
      <c r="R104" s="5">
        <v>-205.605840013924</v>
      </c>
      <c r="S104" s="7">
        <v>0.58847715933300004</v>
      </c>
    </row>
    <row r="105" spans="1:19" ht="13.5" hidden="1" customHeight="1" thickBot="1" x14ac:dyDescent="0.25">
      <c r="A105" s="16" t="s">
        <v>122</v>
      </c>
      <c r="B105" s="3">
        <v>60.400526659824997</v>
      </c>
      <c r="C105" s="4">
        <v>5.0333772216519996</v>
      </c>
      <c r="D105" s="5">
        <v>4.3649899999999997</v>
      </c>
      <c r="E105" s="5">
        <v>22.157160000000001</v>
      </c>
      <c r="F105" s="5">
        <v>-5.0000000000000001E-4</v>
      </c>
      <c r="G105" s="5">
        <v>4.02841</v>
      </c>
      <c r="H105" s="5">
        <v>2.8832599999999999</v>
      </c>
      <c r="I105" s="5">
        <v>7.4061199999999996</v>
      </c>
      <c r="J105" s="5">
        <v>0.74734</v>
      </c>
      <c r="K105" s="5">
        <v>5.8836899999999996</v>
      </c>
      <c r="L105" s="5">
        <v>8.5857200000000002</v>
      </c>
      <c r="M105" s="5">
        <v>4.3695700000000004</v>
      </c>
      <c r="N105" s="5">
        <v>5.7270899999990004</v>
      </c>
      <c r="O105" s="5">
        <v>7.6446800000000001</v>
      </c>
      <c r="P105" s="5">
        <v>60.400526659824997</v>
      </c>
      <c r="Q105" s="6">
        <v>73.797529999999995</v>
      </c>
      <c r="R105" s="5">
        <v>13.397003340174001</v>
      </c>
      <c r="S105" s="7">
        <v>1.2218027570450001</v>
      </c>
    </row>
    <row r="106" spans="1:19" ht="13.5" hidden="1" customHeight="1" thickBot="1" x14ac:dyDescent="0.25">
      <c r="A106" s="16" t="s">
        <v>123</v>
      </c>
      <c r="B106" s="3">
        <v>3299.9889153096601</v>
      </c>
      <c r="C106" s="4">
        <v>274.99907627580501</v>
      </c>
      <c r="D106" s="5">
        <v>143.53788</v>
      </c>
      <c r="E106" s="5">
        <v>207.93163000000001</v>
      </c>
      <c r="F106" s="5">
        <v>191.30547999999999</v>
      </c>
      <c r="G106" s="5">
        <v>196.59618</v>
      </c>
      <c r="H106" s="5">
        <v>228.41736</v>
      </c>
      <c r="I106" s="5">
        <v>366.85791000000103</v>
      </c>
      <c r="J106" s="5">
        <v>187.66923</v>
      </c>
      <c r="K106" s="5">
        <v>215.62785</v>
      </c>
      <c r="L106" s="5">
        <v>178.57802000000001</v>
      </c>
      <c r="M106" s="5">
        <v>364.54370999999998</v>
      </c>
      <c r="N106" s="5">
        <v>351.08258000000001</v>
      </c>
      <c r="O106" s="5">
        <v>359.17373000000202</v>
      </c>
      <c r="P106" s="5">
        <v>3299.9889153096601</v>
      </c>
      <c r="Q106" s="6">
        <v>2991.3215599999999</v>
      </c>
      <c r="R106" s="5">
        <v>-308.66735530965599</v>
      </c>
      <c r="S106" s="7">
        <v>0.90646412359799999</v>
      </c>
    </row>
    <row r="107" spans="1:19" ht="13.5" hidden="1" customHeight="1" thickBot="1" x14ac:dyDescent="0.25">
      <c r="A107" s="16" t="s">
        <v>124</v>
      </c>
      <c r="B107" s="3">
        <v>2900.4067152053799</v>
      </c>
      <c r="C107" s="4">
        <v>241.700559600449</v>
      </c>
      <c r="D107" s="5">
        <v>123.84183</v>
      </c>
      <c r="E107" s="5">
        <v>211.25815</v>
      </c>
      <c r="F107" s="5">
        <v>170.28791000000001</v>
      </c>
      <c r="G107" s="5">
        <v>215.44816</v>
      </c>
      <c r="H107" s="5">
        <v>162.88226</v>
      </c>
      <c r="I107" s="5">
        <v>228.98139</v>
      </c>
      <c r="J107" s="5">
        <v>123.65105</v>
      </c>
      <c r="K107" s="5">
        <v>179.18056000000001</v>
      </c>
      <c r="L107" s="5">
        <v>146.45217</v>
      </c>
      <c r="M107" s="5">
        <v>243.98536999999999</v>
      </c>
      <c r="N107" s="5">
        <v>246.95857000000001</v>
      </c>
      <c r="O107" s="5">
        <v>191.52298000000101</v>
      </c>
      <c r="P107" s="5">
        <v>2900.4067152053799</v>
      </c>
      <c r="Q107" s="6">
        <v>2244.4504000000002</v>
      </c>
      <c r="R107" s="5">
        <v>-655.95631520538302</v>
      </c>
      <c r="S107" s="7">
        <v>0.77383988536199999</v>
      </c>
    </row>
    <row r="108" spans="1:19" ht="13.5" hidden="1" customHeight="1" thickBot="1" x14ac:dyDescent="0.25">
      <c r="A108" s="16" t="s">
        <v>125</v>
      </c>
      <c r="B108" s="3">
        <v>149.99997219357999</v>
      </c>
      <c r="C108" s="4">
        <v>12.499997682798</v>
      </c>
      <c r="D108" s="5">
        <v>3.0249999999999999</v>
      </c>
      <c r="E108" s="5">
        <v>64.674999999999997</v>
      </c>
      <c r="F108" s="5">
        <v>39.523380000000003</v>
      </c>
      <c r="G108" s="5">
        <v>12.157999999999999</v>
      </c>
      <c r="H108" s="5">
        <v>12.7334</v>
      </c>
      <c r="I108" s="5">
        <v>4.1184700000000003</v>
      </c>
      <c r="J108" s="5">
        <v>45.89893</v>
      </c>
      <c r="K108" s="5">
        <v>10.89</v>
      </c>
      <c r="L108" s="5">
        <v>30.952020000000001</v>
      </c>
      <c r="M108" s="5">
        <v>27.696899999999999</v>
      </c>
      <c r="N108" s="5">
        <v>16.57095</v>
      </c>
      <c r="O108" s="5">
        <v>5.4130000000000003</v>
      </c>
      <c r="P108" s="5">
        <v>149.99997219357999</v>
      </c>
      <c r="Q108" s="6">
        <v>273.65505000000002</v>
      </c>
      <c r="R108" s="5">
        <v>123.65507780642</v>
      </c>
      <c r="S108" s="7">
        <v>1.824367338194</v>
      </c>
    </row>
    <row r="109" spans="1:19" ht="13.5" hidden="1" customHeight="1" thickBot="1" x14ac:dyDescent="0.25">
      <c r="A109" s="16" t="s">
        <v>126</v>
      </c>
      <c r="B109" s="3">
        <v>129.999975901102</v>
      </c>
      <c r="C109" s="4">
        <v>10.833331325091001</v>
      </c>
      <c r="D109" s="5">
        <v>0</v>
      </c>
      <c r="E109" s="5">
        <v>0.96</v>
      </c>
      <c r="F109" s="5">
        <v>0</v>
      </c>
      <c r="G109" s="5">
        <v>1.341</v>
      </c>
      <c r="H109" s="5">
        <v>0</v>
      </c>
      <c r="I109" s="5">
        <v>0</v>
      </c>
      <c r="J109" s="5">
        <v>0</v>
      </c>
      <c r="K109" s="5">
        <v>129.41471000000001</v>
      </c>
      <c r="L109" s="5">
        <v>11.266400000000001</v>
      </c>
      <c r="M109" s="5">
        <v>20.293520000000001</v>
      </c>
      <c r="N109" s="5">
        <v>3.5670099999999998</v>
      </c>
      <c r="O109" s="5">
        <v>-7.76</v>
      </c>
      <c r="P109" s="5">
        <v>129.999975901102</v>
      </c>
      <c r="Q109" s="6">
        <v>159.08264</v>
      </c>
      <c r="R109" s="5">
        <v>29.082664098896998</v>
      </c>
      <c r="S109" s="7">
        <v>1.223712842231</v>
      </c>
    </row>
    <row r="110" spans="1:19" ht="13.5" hidden="1" customHeight="1" thickBot="1" x14ac:dyDescent="0.25">
      <c r="A110" s="16" t="s">
        <v>127</v>
      </c>
      <c r="B110" s="3">
        <v>49.999990731193002</v>
      </c>
      <c r="C110" s="4">
        <v>4.166665894266</v>
      </c>
      <c r="D110" s="5">
        <v>6.37</v>
      </c>
      <c r="E110" s="5">
        <v>6.5339999999999995E-2</v>
      </c>
      <c r="F110" s="5">
        <v>0</v>
      </c>
      <c r="G110" s="5">
        <v>2.7799900000000002</v>
      </c>
      <c r="H110" s="5">
        <v>1.49</v>
      </c>
      <c r="I110" s="5">
        <v>7.9537000000000004</v>
      </c>
      <c r="J110" s="5">
        <v>0</v>
      </c>
      <c r="K110" s="5">
        <v>1.1918899999999999</v>
      </c>
      <c r="L110" s="5">
        <v>0</v>
      </c>
      <c r="M110" s="5">
        <v>27.524270000000001</v>
      </c>
      <c r="N110" s="5">
        <v>3.990389999999</v>
      </c>
      <c r="O110" s="5">
        <v>0</v>
      </c>
      <c r="P110" s="5">
        <v>49.999990731193002</v>
      </c>
      <c r="Q110" s="6">
        <v>51.365580000000001</v>
      </c>
      <c r="R110" s="5">
        <v>1.3655892688060001</v>
      </c>
      <c r="S110" s="7">
        <v>1.0273117904389999</v>
      </c>
    </row>
    <row r="111" spans="1:19" ht="13.5" hidden="1" customHeight="1" thickBot="1" x14ac:dyDescent="0.25">
      <c r="A111" s="16" t="s">
        <v>128</v>
      </c>
      <c r="B111" s="3">
        <v>49.999990731193002</v>
      </c>
      <c r="C111" s="4">
        <v>4.166665894266</v>
      </c>
      <c r="D111" s="5">
        <v>0</v>
      </c>
      <c r="E111" s="5">
        <v>1.998</v>
      </c>
      <c r="F111" s="5">
        <v>5.5469999999999997</v>
      </c>
      <c r="G111" s="5">
        <v>0</v>
      </c>
      <c r="H111" s="5">
        <v>0</v>
      </c>
      <c r="I111" s="5">
        <v>0</v>
      </c>
      <c r="J111" s="5">
        <v>0</v>
      </c>
      <c r="K111" s="5">
        <v>53.667319999999997</v>
      </c>
      <c r="L111" s="5">
        <v>0</v>
      </c>
      <c r="M111" s="5">
        <v>0</v>
      </c>
      <c r="N111" s="5">
        <v>10.912000000000001</v>
      </c>
      <c r="O111" s="5">
        <v>0</v>
      </c>
      <c r="P111" s="5">
        <v>49.999990731193002</v>
      </c>
      <c r="Q111" s="6">
        <v>72.124319999999997</v>
      </c>
      <c r="R111" s="5">
        <v>22.124329268806001</v>
      </c>
      <c r="S111" s="7">
        <v>1.442486667402</v>
      </c>
    </row>
    <row r="112" spans="1:19" ht="13.5" hidden="1" customHeight="1" thickBot="1" x14ac:dyDescent="0.25">
      <c r="A112" s="16" t="s">
        <v>129</v>
      </c>
      <c r="B112" s="3">
        <v>5460.3625217501303</v>
      </c>
      <c r="C112" s="4">
        <v>455.03021014584402</v>
      </c>
      <c r="D112" s="5">
        <v>605.12113999999997</v>
      </c>
      <c r="E112" s="5">
        <v>621.87352999999996</v>
      </c>
      <c r="F112" s="5">
        <v>522.95379000000003</v>
      </c>
      <c r="G112" s="5">
        <v>448.67527999999999</v>
      </c>
      <c r="H112" s="5">
        <v>415.85183999999998</v>
      </c>
      <c r="I112" s="5">
        <v>510.30288000000098</v>
      </c>
      <c r="J112" s="5">
        <v>403.20343000000003</v>
      </c>
      <c r="K112" s="5">
        <v>408.31617999999997</v>
      </c>
      <c r="L112" s="5">
        <v>445.81466999999998</v>
      </c>
      <c r="M112" s="5">
        <v>594.18422999999996</v>
      </c>
      <c r="N112" s="5">
        <v>803.64609999999902</v>
      </c>
      <c r="O112" s="5">
        <v>679.37298000000305</v>
      </c>
      <c r="P112" s="5">
        <v>5460.3625217501303</v>
      </c>
      <c r="Q112" s="6">
        <v>6459.3160500000004</v>
      </c>
      <c r="R112" s="5">
        <v>998.95352824987503</v>
      </c>
      <c r="S112" s="7">
        <v>1.182946374763</v>
      </c>
    </row>
    <row r="113" spans="1:19" ht="13.5" hidden="1" customHeight="1" thickBot="1" x14ac:dyDescent="0.25">
      <c r="A113" s="16" t="s">
        <v>130</v>
      </c>
      <c r="B113" s="3">
        <v>0</v>
      </c>
      <c r="C113" s="4">
        <v>0</v>
      </c>
      <c r="D113" s="5">
        <v>0</v>
      </c>
      <c r="E113" s="5">
        <v>0.7</v>
      </c>
      <c r="F113" s="5">
        <v>0</v>
      </c>
      <c r="G113" s="5">
        <v>0</v>
      </c>
      <c r="H113" s="5">
        <v>0.06</v>
      </c>
      <c r="I113" s="5">
        <v>0.42</v>
      </c>
      <c r="J113" s="5">
        <v>2.7E-2</v>
      </c>
      <c r="K113" s="5">
        <v>-1.2070000000000001</v>
      </c>
      <c r="L113" s="5">
        <v>0</v>
      </c>
      <c r="M113" s="5">
        <v>1.052</v>
      </c>
      <c r="N113" s="5">
        <v>0</v>
      </c>
      <c r="O113" s="5">
        <v>0.13</v>
      </c>
      <c r="P113" s="5">
        <v>0</v>
      </c>
      <c r="Q113" s="6">
        <v>1.1819999999999999</v>
      </c>
      <c r="R113" s="5">
        <v>1.1819999999999999</v>
      </c>
      <c r="S113" s="17" t="s">
        <v>25</v>
      </c>
    </row>
    <row r="114" spans="1:19" ht="13.5" hidden="1" customHeight="1" thickBot="1" x14ac:dyDescent="0.25">
      <c r="A114" s="16" t="s">
        <v>131</v>
      </c>
      <c r="B114" s="3">
        <v>2200.00019861487</v>
      </c>
      <c r="C114" s="4">
        <v>183.33334988457301</v>
      </c>
      <c r="D114" s="5">
        <v>84.559640000000002</v>
      </c>
      <c r="E114" s="5">
        <v>139.24924999999999</v>
      </c>
      <c r="F114" s="5">
        <v>98.385850000000005</v>
      </c>
      <c r="G114" s="5">
        <v>112.2517</v>
      </c>
      <c r="H114" s="5">
        <v>116.69839</v>
      </c>
      <c r="I114" s="5">
        <v>107.00272</v>
      </c>
      <c r="J114" s="5">
        <v>116.18056</v>
      </c>
      <c r="K114" s="5">
        <v>109.1284</v>
      </c>
      <c r="L114" s="5">
        <v>108.72472999999999</v>
      </c>
      <c r="M114" s="5">
        <v>104.85451</v>
      </c>
      <c r="N114" s="5">
        <v>104.93074</v>
      </c>
      <c r="O114" s="5">
        <v>125.646780000001</v>
      </c>
      <c r="P114" s="5">
        <v>2200.00019861487</v>
      </c>
      <c r="Q114" s="6">
        <v>1327.6132700000001</v>
      </c>
      <c r="R114" s="5">
        <v>-872.38692861487004</v>
      </c>
      <c r="S114" s="7">
        <v>0.60346052279200002</v>
      </c>
    </row>
    <row r="115" spans="1:19" ht="13.5" hidden="1" customHeight="1" thickBot="1" x14ac:dyDescent="0.25">
      <c r="A115" s="16" t="s">
        <v>132</v>
      </c>
      <c r="B115" s="3">
        <v>0</v>
      </c>
      <c r="C115" s="4">
        <v>0</v>
      </c>
      <c r="D115" s="5">
        <v>0.17812</v>
      </c>
      <c r="E115" s="5">
        <v>0</v>
      </c>
      <c r="F115" s="5">
        <v>0.81069999999999998</v>
      </c>
      <c r="G115" s="5">
        <v>0.25461</v>
      </c>
      <c r="H115" s="5">
        <v>0.15304999999999999</v>
      </c>
      <c r="I115" s="5">
        <v>0.13122</v>
      </c>
      <c r="J115" s="5">
        <v>0</v>
      </c>
      <c r="K115" s="5">
        <v>0.51712999999999998</v>
      </c>
      <c r="L115" s="5">
        <v>0</v>
      </c>
      <c r="M115" s="5">
        <v>0.28432000000000002</v>
      </c>
      <c r="N115" s="5">
        <v>0</v>
      </c>
      <c r="O115" s="5">
        <v>0</v>
      </c>
      <c r="P115" s="5">
        <v>0</v>
      </c>
      <c r="Q115" s="6">
        <v>2.3291499999999998</v>
      </c>
      <c r="R115" s="5">
        <v>2.3291499999999998</v>
      </c>
      <c r="S115" s="17" t="s">
        <v>25</v>
      </c>
    </row>
    <row r="116" spans="1:19" ht="13.5" hidden="1" customHeight="1" thickBot="1" x14ac:dyDescent="0.25">
      <c r="A116" s="10" t="s">
        <v>133</v>
      </c>
      <c r="B116" s="11">
        <v>11380.216429206999</v>
      </c>
      <c r="C116" s="12">
        <v>948.351369100581</v>
      </c>
      <c r="D116" s="13">
        <v>694.98738000000003</v>
      </c>
      <c r="E116" s="13">
        <v>787.73960999999997</v>
      </c>
      <c r="F116" s="13">
        <v>821.10792000000004</v>
      </c>
      <c r="G116" s="13">
        <v>724.41459999999995</v>
      </c>
      <c r="H116" s="13">
        <v>773.32677999999999</v>
      </c>
      <c r="I116" s="13">
        <v>1253.1186399999999</v>
      </c>
      <c r="J116" s="13">
        <v>583.95856000000003</v>
      </c>
      <c r="K116" s="13">
        <v>838.36837000000003</v>
      </c>
      <c r="L116" s="13">
        <v>922.60163999999997</v>
      </c>
      <c r="M116" s="13">
        <v>869.85577999999998</v>
      </c>
      <c r="N116" s="13">
        <v>803.817129999999</v>
      </c>
      <c r="O116" s="13">
        <v>1137.8523400000099</v>
      </c>
      <c r="P116" s="13">
        <v>11380.216429206999</v>
      </c>
      <c r="Q116" s="14">
        <v>10211.14875</v>
      </c>
      <c r="R116" s="13">
        <v>-1169.0676792069701</v>
      </c>
      <c r="S116" s="18">
        <v>0.89727192918599996</v>
      </c>
    </row>
    <row r="117" spans="1:19" ht="13.5" hidden="1" customHeight="1" thickBot="1" x14ac:dyDescent="0.25">
      <c r="A117" s="16" t="s">
        <v>134</v>
      </c>
      <c r="B117" s="3">
        <v>150.00001354192301</v>
      </c>
      <c r="C117" s="4">
        <v>12.500001128493</v>
      </c>
      <c r="D117" s="5">
        <v>3.2854999999999999</v>
      </c>
      <c r="E117" s="5">
        <v>0.748</v>
      </c>
      <c r="F117" s="5">
        <v>7.8085399999999998</v>
      </c>
      <c r="G117" s="5">
        <v>4.8328699999999998</v>
      </c>
      <c r="H117" s="5">
        <v>2.657</v>
      </c>
      <c r="I117" s="5">
        <v>7.9565599999999996</v>
      </c>
      <c r="J117" s="5">
        <v>5.9244300000000001</v>
      </c>
      <c r="K117" s="5">
        <v>15.731680000000001</v>
      </c>
      <c r="L117" s="5">
        <v>10.88729</v>
      </c>
      <c r="M117" s="5">
        <v>12.167920000000001</v>
      </c>
      <c r="N117" s="5">
        <v>12.50325</v>
      </c>
      <c r="O117" s="5">
        <v>4.5236299999999998</v>
      </c>
      <c r="P117" s="5">
        <v>150.00001354192301</v>
      </c>
      <c r="Q117" s="6">
        <v>89.026669999999996</v>
      </c>
      <c r="R117" s="5">
        <v>-60.973343541923001</v>
      </c>
      <c r="S117" s="7">
        <v>0.59351107975100004</v>
      </c>
    </row>
    <row r="118" spans="1:19" ht="13.5" hidden="1" customHeight="1" thickBot="1" x14ac:dyDescent="0.25">
      <c r="A118" s="16" t="s">
        <v>135</v>
      </c>
      <c r="B118" s="3">
        <v>590.000053264896</v>
      </c>
      <c r="C118" s="4">
        <v>49.166671105408</v>
      </c>
      <c r="D118" s="5">
        <v>71.973609999999994</v>
      </c>
      <c r="E118" s="5">
        <v>79.813190000000006</v>
      </c>
      <c r="F118" s="5">
        <v>81.543329999999997</v>
      </c>
      <c r="G118" s="5">
        <v>82.597769999999997</v>
      </c>
      <c r="H118" s="5">
        <v>13.97738</v>
      </c>
      <c r="I118" s="5">
        <v>70.143079999999998</v>
      </c>
      <c r="J118" s="5">
        <v>17.738959999999999</v>
      </c>
      <c r="K118" s="5">
        <v>79.965770000000006</v>
      </c>
      <c r="L118" s="5">
        <v>77.662729999999996</v>
      </c>
      <c r="M118" s="5">
        <v>77.917490000000001</v>
      </c>
      <c r="N118" s="5">
        <v>19.718579999999999</v>
      </c>
      <c r="O118" s="5">
        <v>117.202590000001</v>
      </c>
      <c r="P118" s="5">
        <v>590.000053264896</v>
      </c>
      <c r="Q118" s="6">
        <v>790.25448000000097</v>
      </c>
      <c r="R118" s="5">
        <v>200.254426735105</v>
      </c>
      <c r="S118" s="7">
        <v>1.339414251959</v>
      </c>
    </row>
    <row r="119" spans="1:19" ht="13.5" hidden="1" customHeight="1" thickBot="1" x14ac:dyDescent="0.25">
      <c r="A119" s="16" t="s">
        <v>136</v>
      </c>
      <c r="B119" s="3">
        <v>1100.2556098121199</v>
      </c>
      <c r="C119" s="4">
        <v>91.687967484343005</v>
      </c>
      <c r="D119" s="5">
        <v>113.75247</v>
      </c>
      <c r="E119" s="5">
        <v>40.680729999999997</v>
      </c>
      <c r="F119" s="5">
        <v>55.945920000000001</v>
      </c>
      <c r="G119" s="5">
        <v>121.111</v>
      </c>
      <c r="H119" s="5">
        <v>9.4</v>
      </c>
      <c r="I119" s="5">
        <v>457.66250000000099</v>
      </c>
      <c r="J119" s="5">
        <v>10.749000000000001</v>
      </c>
      <c r="K119" s="5">
        <v>39.359000000000002</v>
      </c>
      <c r="L119" s="5">
        <v>26.425000000000001</v>
      </c>
      <c r="M119" s="5">
        <v>184.86859999999999</v>
      </c>
      <c r="N119" s="5">
        <v>45.203249999999002</v>
      </c>
      <c r="O119" s="5">
        <v>57.329500000000003</v>
      </c>
      <c r="P119" s="5">
        <v>1100.2556098121199</v>
      </c>
      <c r="Q119" s="6">
        <v>1162.4869699999999</v>
      </c>
      <c r="R119" s="5">
        <v>62.231360187878003</v>
      </c>
      <c r="S119" s="7">
        <v>1.056560820624</v>
      </c>
    </row>
    <row r="120" spans="1:19" ht="13.5" hidden="1" customHeight="1" thickBot="1" x14ac:dyDescent="0.25">
      <c r="A120" s="16" t="s">
        <v>137</v>
      </c>
      <c r="B120" s="3">
        <v>7000.4481424458199</v>
      </c>
      <c r="C120" s="4">
        <v>583.370678537152</v>
      </c>
      <c r="D120" s="5">
        <v>432.86669000000001</v>
      </c>
      <c r="E120" s="5">
        <v>563.52832000000001</v>
      </c>
      <c r="F120" s="5">
        <v>600.58363999999995</v>
      </c>
      <c r="G120" s="5">
        <v>351.89278999999999</v>
      </c>
      <c r="H120" s="5">
        <v>639.31890999999996</v>
      </c>
      <c r="I120" s="5">
        <v>628.49999000000105</v>
      </c>
      <c r="J120" s="5">
        <v>471.91886</v>
      </c>
      <c r="K120" s="5">
        <v>597.10134000000005</v>
      </c>
      <c r="L120" s="5">
        <v>660.03796</v>
      </c>
      <c r="M120" s="5">
        <v>346.59602999999998</v>
      </c>
      <c r="N120" s="5">
        <v>624.06523999999899</v>
      </c>
      <c r="O120" s="5">
        <v>760.62624000000403</v>
      </c>
      <c r="P120" s="5">
        <v>7000.4481424458199</v>
      </c>
      <c r="Q120" s="6">
        <v>6677.0360099999998</v>
      </c>
      <c r="R120" s="5">
        <v>-323.41213244582201</v>
      </c>
      <c r="S120" s="7">
        <v>0.95380122445500004</v>
      </c>
    </row>
    <row r="121" spans="1:19" ht="13.5" hidden="1" customHeight="1" thickBot="1" x14ac:dyDescent="0.25">
      <c r="A121" s="16" t="s">
        <v>138</v>
      </c>
      <c r="B121" s="3">
        <v>1489.99972378956</v>
      </c>
      <c r="C121" s="4">
        <v>124.16664364912999</v>
      </c>
      <c r="D121" s="5">
        <v>14.371549999999999</v>
      </c>
      <c r="E121" s="5">
        <v>48.034990000000001</v>
      </c>
      <c r="F121" s="5">
        <v>23.283059999999999</v>
      </c>
      <c r="G121" s="5">
        <v>45.019159999999999</v>
      </c>
      <c r="H121" s="5">
        <v>22.659749999999999</v>
      </c>
      <c r="I121" s="5">
        <v>19.203569999999999</v>
      </c>
      <c r="J121" s="5">
        <v>15.12454</v>
      </c>
      <c r="K121" s="5">
        <v>45.615900000000003</v>
      </c>
      <c r="L121" s="5">
        <v>83.676959999999994</v>
      </c>
      <c r="M121" s="5">
        <v>108.306</v>
      </c>
      <c r="N121" s="5">
        <v>56.689959999998997</v>
      </c>
      <c r="O121" s="5">
        <v>93.118089999999995</v>
      </c>
      <c r="P121" s="5">
        <v>1489.99972378956</v>
      </c>
      <c r="Q121" s="6">
        <v>575.10352999999998</v>
      </c>
      <c r="R121" s="5">
        <v>-914.89619378955797</v>
      </c>
      <c r="S121" s="7">
        <v>0.38597559504000001</v>
      </c>
    </row>
    <row r="122" spans="1:19" ht="13.5" hidden="1" customHeight="1" thickBot="1" x14ac:dyDescent="0.25">
      <c r="A122" s="16" t="s">
        <v>139</v>
      </c>
      <c r="B122" s="3">
        <v>449.51397714283502</v>
      </c>
      <c r="C122" s="4">
        <v>37.459498095236</v>
      </c>
      <c r="D122" s="5">
        <v>21.83248</v>
      </c>
      <c r="E122" s="5">
        <v>22.051349999999999</v>
      </c>
      <c r="F122" s="5">
        <v>47.838560000000001</v>
      </c>
      <c r="G122" s="5">
        <v>47.097320000000003</v>
      </c>
      <c r="H122" s="5">
        <v>43.182139999999997</v>
      </c>
      <c r="I122" s="5">
        <v>25.949339999999999</v>
      </c>
      <c r="J122" s="5">
        <v>35.613570000000003</v>
      </c>
      <c r="K122" s="5">
        <v>34.168900000000001</v>
      </c>
      <c r="L122" s="5">
        <v>35.722549999999998</v>
      </c>
      <c r="M122" s="5">
        <v>28.773230000000002</v>
      </c>
      <c r="N122" s="5">
        <v>19.920529999999999</v>
      </c>
      <c r="O122" s="5">
        <v>17.220009999999998</v>
      </c>
      <c r="P122" s="5">
        <v>449.51397714283502</v>
      </c>
      <c r="Q122" s="6">
        <v>379.36998</v>
      </c>
      <c r="R122" s="5">
        <v>-70.143997142835005</v>
      </c>
      <c r="S122" s="7">
        <v>0.843955915256</v>
      </c>
    </row>
    <row r="123" spans="1:19" ht="13.5" hidden="1" customHeight="1" thickBot="1" x14ac:dyDescent="0.25">
      <c r="A123" s="16" t="s">
        <v>140</v>
      </c>
      <c r="B123" s="3">
        <v>599.99890920982</v>
      </c>
      <c r="C123" s="4">
        <v>49.999909100818002</v>
      </c>
      <c r="D123" s="5">
        <v>36.905079999999998</v>
      </c>
      <c r="E123" s="5">
        <v>32.883029999999998</v>
      </c>
      <c r="F123" s="5">
        <v>4.10487</v>
      </c>
      <c r="G123" s="5">
        <v>71.863690000000005</v>
      </c>
      <c r="H123" s="5">
        <v>42.131599999999999</v>
      </c>
      <c r="I123" s="5">
        <v>43.703600000000002</v>
      </c>
      <c r="J123" s="5">
        <v>26.889199999999999</v>
      </c>
      <c r="K123" s="5">
        <v>26.42578</v>
      </c>
      <c r="L123" s="5">
        <v>28.189150000000001</v>
      </c>
      <c r="M123" s="5">
        <v>111.22651</v>
      </c>
      <c r="N123" s="5">
        <v>25.71632</v>
      </c>
      <c r="O123" s="5">
        <v>87.832279999999997</v>
      </c>
      <c r="P123" s="5">
        <v>599.99890920982</v>
      </c>
      <c r="Q123" s="6">
        <v>537.87111000000004</v>
      </c>
      <c r="R123" s="5">
        <v>-62.127799209819003</v>
      </c>
      <c r="S123" s="7">
        <v>0.89645347973699996</v>
      </c>
    </row>
    <row r="124" spans="1:19" ht="13.5" hidden="1" customHeight="1" thickBot="1" x14ac:dyDescent="0.25">
      <c r="A124" s="10" t="s">
        <v>141</v>
      </c>
      <c r="B124" s="11">
        <v>28260.173549029299</v>
      </c>
      <c r="C124" s="12">
        <v>2355.0144624191098</v>
      </c>
      <c r="D124" s="13">
        <v>1744.7254600000001</v>
      </c>
      <c r="E124" s="13">
        <v>1925.0693100000001</v>
      </c>
      <c r="F124" s="13">
        <v>2429.4971799999998</v>
      </c>
      <c r="G124" s="13">
        <v>2563.9850099999999</v>
      </c>
      <c r="H124" s="13">
        <v>2785.62644</v>
      </c>
      <c r="I124" s="13">
        <v>2361.1465400000002</v>
      </c>
      <c r="J124" s="13">
        <v>2023.1350299999999</v>
      </c>
      <c r="K124" s="13">
        <v>2265.07321</v>
      </c>
      <c r="L124" s="13">
        <v>2196.8663900000001</v>
      </c>
      <c r="M124" s="13">
        <v>2559.05528</v>
      </c>
      <c r="N124" s="13">
        <v>2872.0777200000002</v>
      </c>
      <c r="O124" s="13">
        <v>3674.6703400000201</v>
      </c>
      <c r="P124" s="13">
        <v>28260.173549029299</v>
      </c>
      <c r="Q124" s="14">
        <v>29400.927909999999</v>
      </c>
      <c r="R124" s="13">
        <v>1140.7543609707</v>
      </c>
      <c r="S124" s="18">
        <v>1.0403661484590001</v>
      </c>
    </row>
    <row r="125" spans="1:19" ht="13.5" hidden="1" customHeight="1" thickBot="1" x14ac:dyDescent="0.25">
      <c r="A125" s="16" t="s">
        <v>142</v>
      </c>
      <c r="B125" s="3">
        <v>3059.5994800940898</v>
      </c>
      <c r="C125" s="4">
        <v>254.966623341174</v>
      </c>
      <c r="D125" s="5">
        <v>234.21903</v>
      </c>
      <c r="E125" s="5">
        <v>81.74239</v>
      </c>
      <c r="F125" s="5">
        <v>430.34658000000002</v>
      </c>
      <c r="G125" s="5">
        <v>237.39711</v>
      </c>
      <c r="H125" s="5">
        <v>368.56855000000002</v>
      </c>
      <c r="I125" s="5">
        <v>61.622219999999999</v>
      </c>
      <c r="J125" s="5">
        <v>244.37146000000001</v>
      </c>
      <c r="K125" s="5">
        <v>280.02528999999998</v>
      </c>
      <c r="L125" s="5">
        <v>81.050139999999999</v>
      </c>
      <c r="M125" s="5">
        <v>130.93201999999999</v>
      </c>
      <c r="N125" s="5">
        <v>506.07175999999902</v>
      </c>
      <c r="O125" s="5">
        <v>572.76424000000202</v>
      </c>
      <c r="P125" s="5">
        <v>3059.5994800940898</v>
      </c>
      <c r="Q125" s="6">
        <v>3229.1107900000002</v>
      </c>
      <c r="R125" s="5">
        <v>169.51130990591199</v>
      </c>
      <c r="S125" s="7">
        <v>1.055403104559</v>
      </c>
    </row>
    <row r="126" spans="1:19" ht="13.5" hidden="1" customHeight="1" thickBot="1" x14ac:dyDescent="0.25">
      <c r="A126" s="16" t="s">
        <v>143</v>
      </c>
      <c r="B126" s="3">
        <v>1500</v>
      </c>
      <c r="C126" s="4">
        <v>125</v>
      </c>
      <c r="D126" s="5">
        <v>164.11387999999999</v>
      </c>
      <c r="E126" s="5">
        <v>190.32588999999999</v>
      </c>
      <c r="F126" s="5">
        <v>186.85830999999999</v>
      </c>
      <c r="G126" s="5">
        <v>171.20867999999999</v>
      </c>
      <c r="H126" s="5">
        <v>171.98504</v>
      </c>
      <c r="I126" s="5">
        <v>203.93287000000001</v>
      </c>
      <c r="J126" s="5">
        <v>97.584670000000003</v>
      </c>
      <c r="K126" s="5">
        <v>125.67901999999999</v>
      </c>
      <c r="L126" s="5">
        <v>194.66896</v>
      </c>
      <c r="M126" s="5">
        <v>129.83237</v>
      </c>
      <c r="N126" s="5">
        <v>146.89462</v>
      </c>
      <c r="O126" s="5">
        <v>310.68871000000098</v>
      </c>
      <c r="P126" s="5">
        <v>1500</v>
      </c>
      <c r="Q126" s="6">
        <v>2093.7730200000001</v>
      </c>
      <c r="R126" s="5">
        <v>593.773020000001</v>
      </c>
      <c r="S126" s="7">
        <v>1.3958486800000001</v>
      </c>
    </row>
    <row r="127" spans="1:19" ht="13.5" hidden="1" customHeight="1" thickBot="1" x14ac:dyDescent="0.25">
      <c r="A127" s="16" t="s">
        <v>144</v>
      </c>
      <c r="B127" s="3">
        <v>30.000002708383999</v>
      </c>
      <c r="C127" s="4">
        <v>2.5000002256979998</v>
      </c>
      <c r="D127" s="5">
        <v>1.84215</v>
      </c>
      <c r="E127" s="5">
        <v>1.58165</v>
      </c>
      <c r="F127" s="5">
        <v>1.43835</v>
      </c>
      <c r="G127" s="5">
        <v>39.910400000000003</v>
      </c>
      <c r="H127" s="5">
        <v>2.7714099999999999</v>
      </c>
      <c r="I127" s="5">
        <v>4.3784799999999997</v>
      </c>
      <c r="J127" s="5">
        <v>3.7402500000000001</v>
      </c>
      <c r="K127" s="5">
        <v>2.00013</v>
      </c>
      <c r="L127" s="5">
        <v>5.1570799999999997</v>
      </c>
      <c r="M127" s="5">
        <v>1.88958</v>
      </c>
      <c r="N127" s="5">
        <v>4.9700399999989999</v>
      </c>
      <c r="O127" s="5">
        <v>4.4401700000000002</v>
      </c>
      <c r="P127" s="5">
        <v>30.000002708383999</v>
      </c>
      <c r="Q127" s="6">
        <v>74.119690000000006</v>
      </c>
      <c r="R127" s="5">
        <v>44.119687291615001</v>
      </c>
      <c r="S127" s="7">
        <v>2.470656110283</v>
      </c>
    </row>
    <row r="128" spans="1:19" ht="13.5" hidden="1" customHeight="1" thickBot="1" x14ac:dyDescent="0.25">
      <c r="A128" s="16" t="s">
        <v>145</v>
      </c>
      <c r="B128" s="3">
        <v>170.000015347513</v>
      </c>
      <c r="C128" s="4">
        <v>14.166667945625999</v>
      </c>
      <c r="D128" s="5">
        <v>17.616599999999998</v>
      </c>
      <c r="E128" s="5">
        <v>8.9313599999999997</v>
      </c>
      <c r="F128" s="5">
        <v>76.635180000000005</v>
      </c>
      <c r="G128" s="5">
        <v>20.177129999999998</v>
      </c>
      <c r="H128" s="5">
        <v>12.45318</v>
      </c>
      <c r="I128" s="5">
        <v>18.22681</v>
      </c>
      <c r="J128" s="5">
        <v>14.7179</v>
      </c>
      <c r="K128" s="5">
        <v>10.604179999999999</v>
      </c>
      <c r="L128" s="5">
        <v>13.87942</v>
      </c>
      <c r="M128" s="5">
        <v>28.230799999999999</v>
      </c>
      <c r="N128" s="5">
        <v>12.11697</v>
      </c>
      <c r="O128" s="5">
        <v>22.647549999999999</v>
      </c>
      <c r="P128" s="5">
        <v>170.000015347513</v>
      </c>
      <c r="Q128" s="6">
        <v>256.23707999999999</v>
      </c>
      <c r="R128" s="5">
        <v>86.237064652487007</v>
      </c>
      <c r="S128" s="7">
        <v>1.5072768051000001</v>
      </c>
    </row>
    <row r="129" spans="1:19" ht="13.5" hidden="1" customHeight="1" thickBot="1" x14ac:dyDescent="0.25">
      <c r="A129" s="16" t="s">
        <v>774</v>
      </c>
      <c r="B129" s="3">
        <v>0</v>
      </c>
      <c r="C129" s="4">
        <v>0</v>
      </c>
      <c r="D129" s="5">
        <v>-0.3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6">
        <v>-0.3</v>
      </c>
      <c r="R129" s="5">
        <v>-0.3</v>
      </c>
      <c r="S129" s="17" t="s">
        <v>39</v>
      </c>
    </row>
    <row r="130" spans="1:19" ht="13.5" hidden="1" customHeight="1" thickBot="1" x14ac:dyDescent="0.25">
      <c r="A130" s="16" t="s">
        <v>146</v>
      </c>
      <c r="B130" s="3">
        <v>6000.4486477804703</v>
      </c>
      <c r="C130" s="4">
        <v>500.03738731503898</v>
      </c>
      <c r="D130" s="5">
        <v>419.31736999999998</v>
      </c>
      <c r="E130" s="5">
        <v>344.41538000000003</v>
      </c>
      <c r="F130" s="5">
        <v>521.55088000000001</v>
      </c>
      <c r="G130" s="5">
        <v>510.69123000000002</v>
      </c>
      <c r="H130" s="5">
        <v>561.32830000000001</v>
      </c>
      <c r="I130" s="5">
        <v>523.81973000000096</v>
      </c>
      <c r="J130" s="5">
        <v>446.64773000000002</v>
      </c>
      <c r="K130" s="5">
        <v>432.38497000000001</v>
      </c>
      <c r="L130" s="5">
        <v>538.36258999999995</v>
      </c>
      <c r="M130" s="5">
        <v>642.56074000000001</v>
      </c>
      <c r="N130" s="5">
        <v>484.25963000000002</v>
      </c>
      <c r="O130" s="5">
        <v>588.72218000000203</v>
      </c>
      <c r="P130" s="5">
        <v>6000.4486477804703</v>
      </c>
      <c r="Q130" s="6">
        <v>6014.0607300000001</v>
      </c>
      <c r="R130" s="5">
        <v>13.612082219535001</v>
      </c>
      <c r="S130" s="7">
        <v>1.002268510742</v>
      </c>
    </row>
    <row r="131" spans="1:19" ht="13.5" hidden="1" customHeight="1" thickBot="1" x14ac:dyDescent="0.25">
      <c r="A131" s="16" t="s">
        <v>147</v>
      </c>
      <c r="B131" s="3">
        <v>13000.191814890601</v>
      </c>
      <c r="C131" s="4">
        <v>1083.3493179075499</v>
      </c>
      <c r="D131" s="5">
        <v>580.67642999999998</v>
      </c>
      <c r="E131" s="5">
        <v>985.76980000000003</v>
      </c>
      <c r="F131" s="5">
        <v>868.3777</v>
      </c>
      <c r="G131" s="5">
        <v>1147.2810300000001</v>
      </c>
      <c r="H131" s="5">
        <v>1202.8574699999999</v>
      </c>
      <c r="I131" s="5">
        <v>1134.6557499999999</v>
      </c>
      <c r="J131" s="5">
        <v>831.44629999999995</v>
      </c>
      <c r="K131" s="5">
        <v>1041.9864</v>
      </c>
      <c r="L131" s="5">
        <v>915.81876999999997</v>
      </c>
      <c r="M131" s="5">
        <v>1226.11742</v>
      </c>
      <c r="N131" s="5">
        <v>1151.8058900000001</v>
      </c>
      <c r="O131" s="5">
        <v>1643.1459200000099</v>
      </c>
      <c r="P131" s="5">
        <v>13000.191814890601</v>
      </c>
      <c r="Q131" s="6">
        <v>12729.93888</v>
      </c>
      <c r="R131" s="5">
        <v>-270.252934890586</v>
      </c>
      <c r="S131" s="7">
        <v>0.97921161943299995</v>
      </c>
    </row>
    <row r="132" spans="1:19" ht="13.5" hidden="1" customHeight="1" thickBot="1" x14ac:dyDescent="0.25">
      <c r="A132" s="16" t="s">
        <v>148</v>
      </c>
      <c r="B132" s="3">
        <v>4499.9335882082596</v>
      </c>
      <c r="C132" s="4">
        <v>374.99446568402101</v>
      </c>
      <c r="D132" s="5">
        <v>327.24</v>
      </c>
      <c r="E132" s="5">
        <v>312.30284</v>
      </c>
      <c r="F132" s="5">
        <v>344.29018000000002</v>
      </c>
      <c r="G132" s="5">
        <v>437.31943000000001</v>
      </c>
      <c r="H132" s="5">
        <v>465.66248999999999</v>
      </c>
      <c r="I132" s="5">
        <v>414.510680000001</v>
      </c>
      <c r="J132" s="5">
        <v>384.62671999999998</v>
      </c>
      <c r="K132" s="5">
        <v>372.39321999999999</v>
      </c>
      <c r="L132" s="5">
        <v>447.92943000000002</v>
      </c>
      <c r="M132" s="5">
        <v>399.49234999999999</v>
      </c>
      <c r="N132" s="5">
        <v>565.95880999999895</v>
      </c>
      <c r="O132" s="5">
        <v>532.26157000000205</v>
      </c>
      <c r="P132" s="5">
        <v>4499.9335882082596</v>
      </c>
      <c r="Q132" s="6">
        <v>5003.9877200000001</v>
      </c>
      <c r="R132" s="5">
        <v>504.054131791744</v>
      </c>
      <c r="S132" s="7">
        <v>1.1120136824039999</v>
      </c>
    </row>
    <row r="133" spans="1:19" ht="13.5" hidden="1" customHeight="1" thickBot="1" x14ac:dyDescent="0.25">
      <c r="A133" s="10" t="s">
        <v>149</v>
      </c>
      <c r="B133" s="11">
        <v>99.861184768444005</v>
      </c>
      <c r="C133" s="12">
        <v>8.3217653973699992</v>
      </c>
      <c r="D133" s="13">
        <v>69.465000000000003</v>
      </c>
      <c r="E133" s="13">
        <v>3.7690000000000001</v>
      </c>
      <c r="F133" s="13">
        <v>19.553000000000001</v>
      </c>
      <c r="G133" s="13">
        <v>2.8159999999999998</v>
      </c>
      <c r="H133" s="13">
        <v>8.2469999999999999</v>
      </c>
      <c r="I133" s="13">
        <v>22.73</v>
      </c>
      <c r="J133" s="13">
        <v>0.84499999999999997</v>
      </c>
      <c r="K133" s="13">
        <v>1.6879999999999999</v>
      </c>
      <c r="L133" s="13">
        <v>4.5170000000000003</v>
      </c>
      <c r="M133" s="13">
        <v>1.79</v>
      </c>
      <c r="N133" s="13">
        <v>29.015000000000001</v>
      </c>
      <c r="O133" s="13">
        <v>22.195239999999998</v>
      </c>
      <c r="P133" s="13">
        <v>99.861184768444005</v>
      </c>
      <c r="Q133" s="14">
        <v>186.63023999999999</v>
      </c>
      <c r="R133" s="13">
        <v>86.769055231555996</v>
      </c>
      <c r="S133" s="18">
        <v>1.8688967133000001</v>
      </c>
    </row>
    <row r="134" spans="1:19" ht="13.5" hidden="1" customHeight="1" thickBot="1" x14ac:dyDescent="0.25">
      <c r="A134" s="16" t="s">
        <v>150</v>
      </c>
      <c r="B134" s="3">
        <v>99.861184768444005</v>
      </c>
      <c r="C134" s="4">
        <v>8.3217653973699992</v>
      </c>
      <c r="D134" s="5">
        <v>69.465000000000003</v>
      </c>
      <c r="E134" s="5">
        <v>3.7690000000000001</v>
      </c>
      <c r="F134" s="5">
        <v>19.553000000000001</v>
      </c>
      <c r="G134" s="5">
        <v>2.8159999999999998</v>
      </c>
      <c r="H134" s="5">
        <v>8.2469999999999999</v>
      </c>
      <c r="I134" s="5">
        <v>22.73</v>
      </c>
      <c r="J134" s="5">
        <v>0.84499999999999997</v>
      </c>
      <c r="K134" s="5">
        <v>1.6879999999999999</v>
      </c>
      <c r="L134" s="5">
        <v>4.5170000000000003</v>
      </c>
      <c r="M134" s="5">
        <v>1.79</v>
      </c>
      <c r="N134" s="5">
        <v>29.015000000000001</v>
      </c>
      <c r="O134" s="5">
        <v>22.195239999999998</v>
      </c>
      <c r="P134" s="5">
        <v>99.861184768444005</v>
      </c>
      <c r="Q134" s="6">
        <v>186.63023999999999</v>
      </c>
      <c r="R134" s="5">
        <v>86.769055231555996</v>
      </c>
      <c r="S134" s="7">
        <v>1.8688967133000001</v>
      </c>
    </row>
    <row r="135" spans="1:19" ht="13.5" hidden="1" customHeight="1" thickBot="1" x14ac:dyDescent="0.25">
      <c r="A135" s="10" t="s">
        <v>151</v>
      </c>
      <c r="B135" s="11">
        <v>2000.00018055897</v>
      </c>
      <c r="C135" s="12">
        <v>166.66668171324699</v>
      </c>
      <c r="D135" s="13">
        <v>57.915010000000002</v>
      </c>
      <c r="E135" s="13">
        <v>8.2446999999999999</v>
      </c>
      <c r="F135" s="13">
        <v>44.064</v>
      </c>
      <c r="G135" s="13">
        <v>7.2028100000000004</v>
      </c>
      <c r="H135" s="13">
        <v>46.081000000000003</v>
      </c>
      <c r="I135" s="13">
        <v>531.34000000000106</v>
      </c>
      <c r="J135" s="13">
        <v>3.8929999999999998</v>
      </c>
      <c r="K135" s="13">
        <v>6.1478999999999999</v>
      </c>
      <c r="L135" s="13">
        <v>4.3230000000000004</v>
      </c>
      <c r="M135" s="13">
        <v>7.5330000000000004</v>
      </c>
      <c r="N135" s="13">
        <v>62.500989999999</v>
      </c>
      <c r="O135" s="13">
        <v>494.66936000000197</v>
      </c>
      <c r="P135" s="13">
        <v>2000.00018055897</v>
      </c>
      <c r="Q135" s="14">
        <v>1273.9147700000001</v>
      </c>
      <c r="R135" s="13">
        <v>-726.08541055896603</v>
      </c>
      <c r="S135" s="18">
        <v>0.636957327495</v>
      </c>
    </row>
    <row r="136" spans="1:19" ht="13.5" hidden="1" customHeight="1" thickBot="1" x14ac:dyDescent="0.25">
      <c r="A136" s="16" t="s">
        <v>152</v>
      </c>
      <c r="B136" s="3">
        <v>1000.00009027948</v>
      </c>
      <c r="C136" s="4">
        <v>83.333340856622996</v>
      </c>
      <c r="D136" s="5">
        <v>1.1020099999999999</v>
      </c>
      <c r="E136" s="5">
        <v>6.4057000000000004</v>
      </c>
      <c r="F136" s="5">
        <v>1.4670000000000001</v>
      </c>
      <c r="G136" s="5">
        <v>2.5819999999999999</v>
      </c>
      <c r="H136" s="5">
        <v>39.369</v>
      </c>
      <c r="I136" s="5">
        <v>1.49</v>
      </c>
      <c r="J136" s="5">
        <v>2.3929999999999998</v>
      </c>
      <c r="K136" s="5">
        <v>1.6119000000000001</v>
      </c>
      <c r="L136" s="5">
        <v>0.94299999999999995</v>
      </c>
      <c r="M136" s="5">
        <v>7.5330000000000004</v>
      </c>
      <c r="N136" s="5">
        <v>20.63599</v>
      </c>
      <c r="O136" s="5">
        <v>101.85149</v>
      </c>
      <c r="P136" s="5">
        <v>1000.00009027948</v>
      </c>
      <c r="Q136" s="6">
        <v>187.38408999999999</v>
      </c>
      <c r="R136" s="5">
        <v>-812.61600027948396</v>
      </c>
      <c r="S136" s="7">
        <v>0.18738407308300001</v>
      </c>
    </row>
    <row r="137" spans="1:19" ht="13.5" hidden="1" customHeight="1" thickBot="1" x14ac:dyDescent="0.25">
      <c r="A137" s="16" t="s">
        <v>153</v>
      </c>
      <c r="B137" s="3">
        <v>1000.00009027948</v>
      </c>
      <c r="C137" s="4">
        <v>83.333340856622996</v>
      </c>
      <c r="D137" s="5">
        <v>56.813000000000002</v>
      </c>
      <c r="E137" s="5">
        <v>1.839</v>
      </c>
      <c r="F137" s="5">
        <v>42.597000000000001</v>
      </c>
      <c r="G137" s="5">
        <v>4.6208099999999996</v>
      </c>
      <c r="H137" s="5">
        <v>6.7119999999999997</v>
      </c>
      <c r="I137" s="5">
        <v>529.85000000000105</v>
      </c>
      <c r="J137" s="5">
        <v>1.5</v>
      </c>
      <c r="K137" s="5">
        <v>4.5359999999999996</v>
      </c>
      <c r="L137" s="5">
        <v>3.38</v>
      </c>
      <c r="M137" s="5">
        <v>0</v>
      </c>
      <c r="N137" s="5">
        <v>41.864999999999</v>
      </c>
      <c r="O137" s="5">
        <v>392.81787000000202</v>
      </c>
      <c r="P137" s="5">
        <v>1000.00009027948</v>
      </c>
      <c r="Q137" s="6">
        <v>1086.5306800000001</v>
      </c>
      <c r="R137" s="5">
        <v>86.530589720517</v>
      </c>
      <c r="S137" s="7">
        <v>1.086530581908</v>
      </c>
    </row>
    <row r="138" spans="1:19" ht="13.5" hidden="1" customHeight="1" thickBot="1" x14ac:dyDescent="0.25">
      <c r="A138" s="10" t="s">
        <v>154</v>
      </c>
      <c r="B138" s="11">
        <v>0</v>
      </c>
      <c r="C138" s="12">
        <v>0</v>
      </c>
      <c r="D138" s="13">
        <v>0</v>
      </c>
      <c r="E138" s="13">
        <v>0</v>
      </c>
      <c r="F138" s="13">
        <v>0.44372</v>
      </c>
      <c r="G138" s="13">
        <v>0</v>
      </c>
      <c r="H138" s="13">
        <v>0</v>
      </c>
      <c r="I138" s="13">
        <v>0.51829999999999998</v>
      </c>
      <c r="J138" s="13">
        <v>0</v>
      </c>
      <c r="K138" s="13">
        <v>0</v>
      </c>
      <c r="L138" s="13">
        <v>0.44296000000000002</v>
      </c>
      <c r="M138" s="13">
        <v>0</v>
      </c>
      <c r="N138" s="13">
        <v>0</v>
      </c>
      <c r="O138" s="13">
        <v>0.29951</v>
      </c>
      <c r="P138" s="13">
        <v>0</v>
      </c>
      <c r="Q138" s="14">
        <v>1.7044900000000001</v>
      </c>
      <c r="R138" s="13">
        <v>1.7044900000000001</v>
      </c>
      <c r="S138" s="15" t="s">
        <v>25</v>
      </c>
    </row>
    <row r="139" spans="1:19" ht="13.5" hidden="1" customHeight="1" thickBot="1" x14ac:dyDescent="0.25">
      <c r="A139" s="16" t="s">
        <v>155</v>
      </c>
      <c r="B139" s="3">
        <v>0</v>
      </c>
      <c r="C139" s="4">
        <v>0</v>
      </c>
      <c r="D139" s="5">
        <v>0</v>
      </c>
      <c r="E139" s="5">
        <v>0</v>
      </c>
      <c r="F139" s="5">
        <v>0.44372</v>
      </c>
      <c r="G139" s="5">
        <v>0</v>
      </c>
      <c r="H139" s="5">
        <v>0</v>
      </c>
      <c r="I139" s="5">
        <v>0.51829999999999998</v>
      </c>
      <c r="J139" s="5">
        <v>0</v>
      </c>
      <c r="K139" s="5">
        <v>0</v>
      </c>
      <c r="L139" s="5">
        <v>0.44296000000000002</v>
      </c>
      <c r="M139" s="5">
        <v>0</v>
      </c>
      <c r="N139" s="5">
        <v>0</v>
      </c>
      <c r="O139" s="5">
        <v>0.29951</v>
      </c>
      <c r="P139" s="5">
        <v>0</v>
      </c>
      <c r="Q139" s="6">
        <v>1.7044900000000001</v>
      </c>
      <c r="R139" s="5">
        <v>1.7044900000000001</v>
      </c>
      <c r="S139" s="17" t="s">
        <v>25</v>
      </c>
    </row>
    <row r="140" spans="1:19" ht="13.5" hidden="1" customHeight="1" thickBot="1" x14ac:dyDescent="0.25">
      <c r="A140" s="10" t="s">
        <v>156</v>
      </c>
      <c r="B140" s="11">
        <v>0</v>
      </c>
      <c r="C140" s="12">
        <v>0</v>
      </c>
      <c r="D140" s="13">
        <v>0</v>
      </c>
      <c r="E140" s="13">
        <v>0</v>
      </c>
      <c r="F140" s="13">
        <v>34.871139999999997</v>
      </c>
      <c r="G140" s="13">
        <v>0</v>
      </c>
      <c r="H140" s="13">
        <v>0</v>
      </c>
      <c r="I140" s="13">
        <v>37.033169999999998</v>
      </c>
      <c r="J140" s="13">
        <v>0</v>
      </c>
      <c r="K140" s="13">
        <v>0</v>
      </c>
      <c r="L140" s="13">
        <v>26.679369999999999</v>
      </c>
      <c r="M140" s="13">
        <v>0</v>
      </c>
      <c r="N140" s="13">
        <v>0</v>
      </c>
      <c r="O140" s="13">
        <v>47.469810000000003</v>
      </c>
      <c r="P140" s="13">
        <v>0</v>
      </c>
      <c r="Q140" s="14">
        <v>146.05349000000001</v>
      </c>
      <c r="R140" s="13">
        <v>146.05349000000001</v>
      </c>
      <c r="S140" s="15" t="s">
        <v>25</v>
      </c>
    </row>
    <row r="141" spans="1:19" ht="13.5" hidden="1" customHeight="1" thickBot="1" x14ac:dyDescent="0.25">
      <c r="A141" s="16" t="s">
        <v>157</v>
      </c>
      <c r="B141" s="3">
        <v>0</v>
      </c>
      <c r="C141" s="4">
        <v>0</v>
      </c>
      <c r="D141" s="5">
        <v>0</v>
      </c>
      <c r="E141" s="5">
        <v>0</v>
      </c>
      <c r="F141" s="5">
        <v>6.51356</v>
      </c>
      <c r="G141" s="5">
        <v>0</v>
      </c>
      <c r="H141" s="5">
        <v>0</v>
      </c>
      <c r="I141" s="5">
        <v>11.678050000000001</v>
      </c>
      <c r="J141" s="5">
        <v>0</v>
      </c>
      <c r="K141" s="5">
        <v>0</v>
      </c>
      <c r="L141" s="5">
        <v>3.2894800000000002</v>
      </c>
      <c r="M141" s="5">
        <v>0</v>
      </c>
      <c r="N141" s="5">
        <v>0</v>
      </c>
      <c r="O141" s="5">
        <v>6.4022800000000002</v>
      </c>
      <c r="P141" s="5">
        <v>0</v>
      </c>
      <c r="Q141" s="6">
        <v>27.883369999999999</v>
      </c>
      <c r="R141" s="5">
        <v>27.883369999999999</v>
      </c>
      <c r="S141" s="17" t="s">
        <v>25</v>
      </c>
    </row>
    <row r="142" spans="1:19" ht="13.5" hidden="1" customHeight="1" thickBot="1" x14ac:dyDescent="0.25">
      <c r="A142" s="16" t="s">
        <v>158</v>
      </c>
      <c r="B142" s="3">
        <v>0</v>
      </c>
      <c r="C142" s="4">
        <v>0</v>
      </c>
      <c r="D142" s="5">
        <v>0</v>
      </c>
      <c r="E142" s="5">
        <v>0</v>
      </c>
      <c r="F142" s="5">
        <v>14.18402</v>
      </c>
      <c r="G142" s="5">
        <v>0</v>
      </c>
      <c r="H142" s="5">
        <v>0</v>
      </c>
      <c r="I142" s="5">
        <v>0.91213999999999995</v>
      </c>
      <c r="J142" s="5">
        <v>0</v>
      </c>
      <c r="K142" s="5">
        <v>0</v>
      </c>
      <c r="L142" s="5">
        <v>11.58056</v>
      </c>
      <c r="M142" s="5">
        <v>0</v>
      </c>
      <c r="N142" s="5">
        <v>0</v>
      </c>
      <c r="O142" s="5">
        <v>12.153040000000001</v>
      </c>
      <c r="P142" s="5">
        <v>0</v>
      </c>
      <c r="Q142" s="6">
        <v>38.82976</v>
      </c>
      <c r="R142" s="5">
        <v>38.82976</v>
      </c>
      <c r="S142" s="17" t="s">
        <v>25</v>
      </c>
    </row>
    <row r="143" spans="1:19" ht="13.5" hidden="1" customHeight="1" thickBot="1" x14ac:dyDescent="0.25">
      <c r="A143" s="16" t="s">
        <v>159</v>
      </c>
      <c r="B143" s="3">
        <v>0</v>
      </c>
      <c r="C143" s="4">
        <v>0</v>
      </c>
      <c r="D143" s="5">
        <v>0</v>
      </c>
      <c r="E143" s="5">
        <v>0</v>
      </c>
      <c r="F143" s="5">
        <v>0.23788999999999999</v>
      </c>
      <c r="G143" s="5">
        <v>0</v>
      </c>
      <c r="H143" s="5">
        <v>0</v>
      </c>
      <c r="I143" s="5">
        <v>0.26683000000000001</v>
      </c>
      <c r="J143" s="5">
        <v>0</v>
      </c>
      <c r="K143" s="5">
        <v>0</v>
      </c>
      <c r="L143" s="5">
        <v>0.56928000000000001</v>
      </c>
      <c r="M143" s="5">
        <v>0</v>
      </c>
      <c r="N143" s="5">
        <v>0</v>
      </c>
      <c r="O143" s="5">
        <v>0.94144000000000005</v>
      </c>
      <c r="P143" s="5">
        <v>0</v>
      </c>
      <c r="Q143" s="6">
        <v>2.0154399999999999</v>
      </c>
      <c r="R143" s="5">
        <v>2.0154399999999999</v>
      </c>
      <c r="S143" s="17" t="s">
        <v>25</v>
      </c>
    </row>
    <row r="144" spans="1:19" ht="13.5" hidden="1" customHeight="1" thickBot="1" x14ac:dyDescent="0.25">
      <c r="A144" s="16" t="s">
        <v>160</v>
      </c>
      <c r="B144" s="3">
        <v>0</v>
      </c>
      <c r="C144" s="4">
        <v>0</v>
      </c>
      <c r="D144" s="5">
        <v>0</v>
      </c>
      <c r="E144" s="5">
        <v>0</v>
      </c>
      <c r="F144" s="5">
        <v>1.11825</v>
      </c>
      <c r="G144" s="5">
        <v>0</v>
      </c>
      <c r="H144" s="5">
        <v>0</v>
      </c>
      <c r="I144" s="5">
        <v>0.74904000000000004</v>
      </c>
      <c r="J144" s="5">
        <v>0</v>
      </c>
      <c r="K144" s="5">
        <v>0</v>
      </c>
      <c r="L144" s="5">
        <v>0.58848</v>
      </c>
      <c r="M144" s="5">
        <v>0</v>
      </c>
      <c r="N144" s="5">
        <v>0</v>
      </c>
      <c r="O144" s="5">
        <v>1.63462</v>
      </c>
      <c r="P144" s="5">
        <v>0</v>
      </c>
      <c r="Q144" s="6">
        <v>4.0903900000000002</v>
      </c>
      <c r="R144" s="5">
        <v>4.0903900000000002</v>
      </c>
      <c r="S144" s="17" t="s">
        <v>25</v>
      </c>
    </row>
    <row r="145" spans="1:19" ht="13.5" hidden="1" customHeight="1" thickBot="1" x14ac:dyDescent="0.25">
      <c r="A145" s="16" t="s">
        <v>161</v>
      </c>
      <c r="B145" s="3">
        <v>0</v>
      </c>
      <c r="C145" s="4">
        <v>0</v>
      </c>
      <c r="D145" s="5">
        <v>0</v>
      </c>
      <c r="E145" s="5">
        <v>0</v>
      </c>
      <c r="F145" s="5">
        <v>0.99278999999999995</v>
      </c>
      <c r="G145" s="5">
        <v>0</v>
      </c>
      <c r="H145" s="5">
        <v>0</v>
      </c>
      <c r="I145" s="5">
        <v>-0.17399999999999999</v>
      </c>
      <c r="J145" s="5">
        <v>0</v>
      </c>
      <c r="K145" s="5">
        <v>0</v>
      </c>
      <c r="L145" s="5">
        <v>0.35443000000000002</v>
      </c>
      <c r="M145" s="5">
        <v>0</v>
      </c>
      <c r="N145" s="5">
        <v>0</v>
      </c>
      <c r="O145" s="5">
        <v>3.3036799999999999</v>
      </c>
      <c r="P145" s="5">
        <v>0</v>
      </c>
      <c r="Q145" s="6">
        <v>4.4768999999999997</v>
      </c>
      <c r="R145" s="5">
        <v>4.4768999999999997</v>
      </c>
      <c r="S145" s="17" t="s">
        <v>25</v>
      </c>
    </row>
    <row r="146" spans="1:19" ht="13.5" hidden="1" customHeight="1" thickBot="1" x14ac:dyDescent="0.25">
      <c r="A146" s="16" t="s">
        <v>162</v>
      </c>
      <c r="B146" s="3">
        <v>0</v>
      </c>
      <c r="C146" s="4">
        <v>0</v>
      </c>
      <c r="D146" s="5">
        <v>0</v>
      </c>
      <c r="E146" s="5">
        <v>0</v>
      </c>
      <c r="F146" s="5">
        <v>11.824630000000001</v>
      </c>
      <c r="G146" s="5">
        <v>0</v>
      </c>
      <c r="H146" s="5">
        <v>0</v>
      </c>
      <c r="I146" s="5">
        <v>23.601109999999998</v>
      </c>
      <c r="J146" s="5">
        <v>0</v>
      </c>
      <c r="K146" s="5">
        <v>0</v>
      </c>
      <c r="L146" s="5">
        <v>10.297140000000001</v>
      </c>
      <c r="M146" s="5">
        <v>0</v>
      </c>
      <c r="N146" s="5">
        <v>0</v>
      </c>
      <c r="O146" s="5">
        <v>23.034749999999999</v>
      </c>
      <c r="P146" s="5">
        <v>0</v>
      </c>
      <c r="Q146" s="6">
        <v>68.757630000000006</v>
      </c>
      <c r="R146" s="5">
        <v>68.757630000000006</v>
      </c>
      <c r="S146" s="17" t="s">
        <v>25</v>
      </c>
    </row>
    <row r="147" spans="1:19" ht="13.5" hidden="1" customHeight="1" thickBot="1" x14ac:dyDescent="0.25">
      <c r="A147" s="10" t="s">
        <v>163</v>
      </c>
      <c r="B147" s="11">
        <v>0</v>
      </c>
      <c r="C147" s="12">
        <v>0</v>
      </c>
      <c r="D147" s="13">
        <v>0</v>
      </c>
      <c r="E147" s="13">
        <v>0</v>
      </c>
      <c r="F147" s="13">
        <v>3.8688099999999999</v>
      </c>
      <c r="G147" s="13">
        <v>0</v>
      </c>
      <c r="H147" s="13">
        <v>0</v>
      </c>
      <c r="I147" s="13">
        <v>1.7830699999999999</v>
      </c>
      <c r="J147" s="13">
        <v>0</v>
      </c>
      <c r="K147" s="13">
        <v>0</v>
      </c>
      <c r="L147" s="13">
        <v>0.12523000000000001</v>
      </c>
      <c r="M147" s="13">
        <v>0</v>
      </c>
      <c r="N147" s="13">
        <v>0</v>
      </c>
      <c r="O147" s="13">
        <v>2.3486500000000001</v>
      </c>
      <c r="P147" s="13">
        <v>0</v>
      </c>
      <c r="Q147" s="14">
        <v>8.1257599999999996</v>
      </c>
      <c r="R147" s="13">
        <v>8.1257599999999996</v>
      </c>
      <c r="S147" s="15" t="s">
        <v>25</v>
      </c>
    </row>
    <row r="148" spans="1:19" ht="13.5" hidden="1" customHeight="1" thickBot="1" x14ac:dyDescent="0.25">
      <c r="A148" s="16" t="s">
        <v>164</v>
      </c>
      <c r="B148" s="3">
        <v>0</v>
      </c>
      <c r="C148" s="4">
        <v>0</v>
      </c>
      <c r="D148" s="5">
        <v>0</v>
      </c>
      <c r="E148" s="5">
        <v>0</v>
      </c>
      <c r="F148" s="5">
        <v>3.8688099999999999</v>
      </c>
      <c r="G148" s="5">
        <v>0</v>
      </c>
      <c r="H148" s="5">
        <v>0</v>
      </c>
      <c r="I148" s="5">
        <v>1.7830699999999999</v>
      </c>
      <c r="J148" s="5">
        <v>0</v>
      </c>
      <c r="K148" s="5">
        <v>0</v>
      </c>
      <c r="L148" s="5">
        <v>0.12523000000000001</v>
      </c>
      <c r="M148" s="5">
        <v>0</v>
      </c>
      <c r="N148" s="5">
        <v>0</v>
      </c>
      <c r="O148" s="5">
        <v>2.3486500000000001</v>
      </c>
      <c r="P148" s="5">
        <v>0</v>
      </c>
      <c r="Q148" s="6">
        <v>8.1257599999999996</v>
      </c>
      <c r="R148" s="5">
        <v>8.1257599999999996</v>
      </c>
      <c r="S148" s="17" t="s">
        <v>25</v>
      </c>
    </row>
    <row r="149" spans="1:19" ht="13.5" hidden="1" customHeight="1" thickBot="1" x14ac:dyDescent="0.25">
      <c r="A149" s="10" t="s">
        <v>165</v>
      </c>
      <c r="B149" s="11">
        <v>0</v>
      </c>
      <c r="C149" s="12">
        <v>0</v>
      </c>
      <c r="D149" s="13">
        <v>0</v>
      </c>
      <c r="E149" s="13">
        <v>0</v>
      </c>
      <c r="F149" s="13">
        <v>5.4827199999999996</v>
      </c>
      <c r="G149" s="13">
        <v>0</v>
      </c>
      <c r="H149" s="13">
        <v>0</v>
      </c>
      <c r="I149" s="13">
        <v>3.4379300000000002</v>
      </c>
      <c r="J149" s="13">
        <v>0</v>
      </c>
      <c r="K149" s="13">
        <v>0</v>
      </c>
      <c r="L149" s="13">
        <v>1.40059</v>
      </c>
      <c r="M149" s="13">
        <v>0</v>
      </c>
      <c r="N149" s="13">
        <v>0</v>
      </c>
      <c r="O149" s="13">
        <v>4.39724</v>
      </c>
      <c r="P149" s="13">
        <v>0</v>
      </c>
      <c r="Q149" s="14">
        <v>14.71848</v>
      </c>
      <c r="R149" s="13">
        <v>14.71848</v>
      </c>
      <c r="S149" s="15" t="s">
        <v>25</v>
      </c>
    </row>
    <row r="150" spans="1:19" ht="13.5" hidden="1" customHeight="1" thickBot="1" x14ac:dyDescent="0.25">
      <c r="A150" s="16" t="s">
        <v>166</v>
      </c>
      <c r="B150" s="3">
        <v>0</v>
      </c>
      <c r="C150" s="4">
        <v>0</v>
      </c>
      <c r="D150" s="5">
        <v>0</v>
      </c>
      <c r="E150" s="5">
        <v>0</v>
      </c>
      <c r="F150" s="5">
        <v>5.4827199999999996</v>
      </c>
      <c r="G150" s="5">
        <v>0</v>
      </c>
      <c r="H150" s="5">
        <v>0</v>
      </c>
      <c r="I150" s="5">
        <v>3.4379300000000002</v>
      </c>
      <c r="J150" s="5">
        <v>0</v>
      </c>
      <c r="K150" s="5">
        <v>0</v>
      </c>
      <c r="L150" s="5">
        <v>1.40059</v>
      </c>
      <c r="M150" s="5">
        <v>0</v>
      </c>
      <c r="N150" s="5">
        <v>0</v>
      </c>
      <c r="O150" s="5">
        <v>4.39724</v>
      </c>
      <c r="P150" s="5">
        <v>0</v>
      </c>
      <c r="Q150" s="6">
        <v>14.71848</v>
      </c>
      <c r="R150" s="5">
        <v>14.71848</v>
      </c>
      <c r="S150" s="17" t="s">
        <v>25</v>
      </c>
    </row>
    <row r="151" spans="1:19" ht="13.5" hidden="1" customHeight="1" thickBot="1" x14ac:dyDescent="0.25">
      <c r="A151" s="9" t="s">
        <v>167</v>
      </c>
      <c r="B151" s="3">
        <v>104861.74906341999</v>
      </c>
      <c r="C151" s="4">
        <v>8738.4790886183691</v>
      </c>
      <c r="D151" s="5">
        <v>12813.797570000001</v>
      </c>
      <c r="E151" s="5">
        <v>9801.7147199999999</v>
      </c>
      <c r="F151" s="5">
        <v>10898.479649999999</v>
      </c>
      <c r="G151" s="5">
        <v>8398.1718799999999</v>
      </c>
      <c r="H151" s="5">
        <v>6828.6424299999999</v>
      </c>
      <c r="I151" s="5">
        <v>6186.0753100000102</v>
      </c>
      <c r="J151" s="5">
        <v>5671.1063000000004</v>
      </c>
      <c r="K151" s="5">
        <v>5836.03485</v>
      </c>
      <c r="L151" s="5">
        <v>6080.6031999999996</v>
      </c>
      <c r="M151" s="5">
        <v>8825.4555899999996</v>
      </c>
      <c r="N151" s="5">
        <v>10094.06589</v>
      </c>
      <c r="O151" s="5">
        <v>11236.371290000099</v>
      </c>
      <c r="P151" s="5">
        <v>104861.74906341999</v>
      </c>
      <c r="Q151" s="6">
        <v>102670.51867999999</v>
      </c>
      <c r="R151" s="5">
        <v>-2191.2303834204199</v>
      </c>
      <c r="S151" s="7">
        <v>0.97910362545899998</v>
      </c>
    </row>
    <row r="152" spans="1:19" ht="13.5" hidden="1" customHeight="1" thickBot="1" x14ac:dyDescent="0.25">
      <c r="A152" s="10" t="s">
        <v>168</v>
      </c>
      <c r="B152" s="11">
        <v>0</v>
      </c>
      <c r="C152" s="12">
        <v>0</v>
      </c>
      <c r="D152" s="13">
        <v>0</v>
      </c>
      <c r="E152" s="13">
        <v>0</v>
      </c>
      <c r="F152" s="13">
        <v>-172.26746</v>
      </c>
      <c r="G152" s="13">
        <v>0</v>
      </c>
      <c r="H152" s="13">
        <v>0</v>
      </c>
      <c r="I152" s="13">
        <v>-146.37860000000001</v>
      </c>
      <c r="J152" s="13">
        <v>0</v>
      </c>
      <c r="K152" s="13">
        <v>0</v>
      </c>
      <c r="L152" s="13">
        <v>-116.53892</v>
      </c>
      <c r="M152" s="13">
        <v>0</v>
      </c>
      <c r="N152" s="13">
        <v>0</v>
      </c>
      <c r="O152" s="13">
        <v>-188.645440000001</v>
      </c>
      <c r="P152" s="13">
        <v>0</v>
      </c>
      <c r="Q152" s="14">
        <v>-623.83042000000103</v>
      </c>
      <c r="R152" s="13">
        <v>-623.83042000000103</v>
      </c>
      <c r="S152" s="15" t="s">
        <v>25</v>
      </c>
    </row>
    <row r="153" spans="1:19" ht="13.5" hidden="1" customHeight="1" thickBot="1" x14ac:dyDescent="0.25">
      <c r="A153" s="16" t="s">
        <v>169</v>
      </c>
      <c r="B153" s="3">
        <v>0</v>
      </c>
      <c r="C153" s="4">
        <v>0</v>
      </c>
      <c r="D153" s="5">
        <v>0</v>
      </c>
      <c r="E153" s="5">
        <v>0</v>
      </c>
      <c r="F153" s="5">
        <v>-172.26746</v>
      </c>
      <c r="G153" s="5">
        <v>0</v>
      </c>
      <c r="H153" s="5">
        <v>0</v>
      </c>
      <c r="I153" s="5">
        <v>-146.37860000000001</v>
      </c>
      <c r="J153" s="5">
        <v>0</v>
      </c>
      <c r="K153" s="5">
        <v>0</v>
      </c>
      <c r="L153" s="5">
        <v>-116.53892</v>
      </c>
      <c r="M153" s="5">
        <v>0</v>
      </c>
      <c r="N153" s="5">
        <v>0</v>
      </c>
      <c r="O153" s="5">
        <v>-188.645440000001</v>
      </c>
      <c r="P153" s="5">
        <v>0</v>
      </c>
      <c r="Q153" s="6">
        <v>-623.83042000000103</v>
      </c>
      <c r="R153" s="5">
        <v>-623.83042000000103</v>
      </c>
      <c r="S153" s="17" t="s">
        <v>25</v>
      </c>
    </row>
    <row r="154" spans="1:19" ht="13.5" hidden="1" customHeight="1" thickBot="1" x14ac:dyDescent="0.25">
      <c r="A154" s="10" t="s">
        <v>170</v>
      </c>
      <c r="B154" s="11">
        <v>104861.74906341999</v>
      </c>
      <c r="C154" s="12">
        <v>8738.4790886183691</v>
      </c>
      <c r="D154" s="13">
        <v>12813.797570000001</v>
      </c>
      <c r="E154" s="13">
        <v>9801.7147199999999</v>
      </c>
      <c r="F154" s="13">
        <v>10898.479649999999</v>
      </c>
      <c r="G154" s="13">
        <v>8398.1718799999999</v>
      </c>
      <c r="H154" s="13">
        <v>6828.6424299999999</v>
      </c>
      <c r="I154" s="13">
        <v>6186.0753100000102</v>
      </c>
      <c r="J154" s="13">
        <v>5671.1063000000004</v>
      </c>
      <c r="K154" s="13">
        <v>5836.03485</v>
      </c>
      <c r="L154" s="13">
        <v>6080.6031999999996</v>
      </c>
      <c r="M154" s="13">
        <v>8825.4555899999996</v>
      </c>
      <c r="N154" s="13">
        <v>10094.06589</v>
      </c>
      <c r="O154" s="13">
        <v>11236.371290000099</v>
      </c>
      <c r="P154" s="13">
        <v>104861.74906341999</v>
      </c>
      <c r="Q154" s="14">
        <v>102670.51867999999</v>
      </c>
      <c r="R154" s="13">
        <v>-2191.2303834204199</v>
      </c>
      <c r="S154" s="18">
        <v>0.97910362545899998</v>
      </c>
    </row>
    <row r="155" spans="1:19" ht="13.5" hidden="1" customHeight="1" thickBot="1" x14ac:dyDescent="0.25">
      <c r="A155" s="16" t="s">
        <v>171</v>
      </c>
      <c r="B155" s="3">
        <v>33499.746240007902</v>
      </c>
      <c r="C155" s="4">
        <v>2791.6455200006599</v>
      </c>
      <c r="D155" s="5">
        <v>2565.92</v>
      </c>
      <c r="E155" s="5">
        <v>2244.4960000000001</v>
      </c>
      <c r="F155" s="5">
        <v>2559.1149999999998</v>
      </c>
      <c r="G155" s="5">
        <v>2295.0459999999998</v>
      </c>
      <c r="H155" s="5">
        <v>2493.127</v>
      </c>
      <c r="I155" s="5">
        <v>2639.4789999999998</v>
      </c>
      <c r="J155" s="5">
        <v>2565.6149999999998</v>
      </c>
      <c r="K155" s="5">
        <v>2534.08</v>
      </c>
      <c r="L155" s="5">
        <v>2525.39</v>
      </c>
      <c r="M155" s="5">
        <v>2487.6149999999998</v>
      </c>
      <c r="N155" s="5">
        <v>2587.2759999999998</v>
      </c>
      <c r="O155" s="5">
        <v>2716.0781100000099</v>
      </c>
      <c r="P155" s="5">
        <v>33499.746240007902</v>
      </c>
      <c r="Q155" s="6">
        <v>30213.237109999998</v>
      </c>
      <c r="R155" s="5">
        <v>-3286.5091300079098</v>
      </c>
      <c r="S155" s="7">
        <v>0.90189450670799998</v>
      </c>
    </row>
    <row r="156" spans="1:19" ht="13.5" hidden="1" customHeight="1" thickBot="1" x14ac:dyDescent="0.25">
      <c r="A156" s="16" t="s">
        <v>172</v>
      </c>
      <c r="B156" s="3">
        <v>16199.6875718341</v>
      </c>
      <c r="C156" s="4">
        <v>1349.9739643195101</v>
      </c>
      <c r="D156" s="5">
        <v>1653.52</v>
      </c>
      <c r="E156" s="5">
        <v>1262.134</v>
      </c>
      <c r="F156" s="5">
        <v>1576.3520000000001</v>
      </c>
      <c r="G156" s="5">
        <v>1332.3869999999999</v>
      </c>
      <c r="H156" s="5">
        <v>1421.107</v>
      </c>
      <c r="I156" s="5">
        <v>1506.3920000000001</v>
      </c>
      <c r="J156" s="5">
        <v>1244.3150000000001</v>
      </c>
      <c r="K156" s="5">
        <v>1340.056</v>
      </c>
      <c r="L156" s="5">
        <v>1437.2470000000001</v>
      </c>
      <c r="M156" s="5">
        <v>1366.027</v>
      </c>
      <c r="N156" s="5">
        <v>1407.2090000000001</v>
      </c>
      <c r="O156" s="5">
        <v>886.88700000000404</v>
      </c>
      <c r="P156" s="5">
        <v>16199.6875718341</v>
      </c>
      <c r="Q156" s="6">
        <v>16433.633000000002</v>
      </c>
      <c r="R156" s="5">
        <v>233.94542816585499</v>
      </c>
      <c r="S156" s="7">
        <v>1.0144413543240001</v>
      </c>
    </row>
    <row r="157" spans="1:19" ht="13.5" hidden="1" customHeight="1" thickBot="1" x14ac:dyDescent="0.25">
      <c r="A157" s="16" t="s">
        <v>173</v>
      </c>
      <c r="B157" s="3">
        <v>54600.3419229555</v>
      </c>
      <c r="C157" s="4">
        <v>4550.0284935796299</v>
      </c>
      <c r="D157" s="5">
        <v>8522.7395799999995</v>
      </c>
      <c r="E157" s="5">
        <v>6350.6367200000004</v>
      </c>
      <c r="F157" s="5">
        <v>6713.0546999999997</v>
      </c>
      <c r="G157" s="5">
        <v>4729.3442699999996</v>
      </c>
      <c r="H157" s="5">
        <v>2868.3199800000002</v>
      </c>
      <c r="I157" s="5">
        <v>2005.0678</v>
      </c>
      <c r="J157" s="5">
        <v>1822.17173</v>
      </c>
      <c r="K157" s="5">
        <v>1921.0483400000001</v>
      </c>
      <c r="L157" s="5">
        <v>2083.0911700000001</v>
      </c>
      <c r="M157" s="5">
        <v>4934.01019</v>
      </c>
      <c r="N157" s="5">
        <v>6050.7358599999898</v>
      </c>
      <c r="O157" s="5">
        <v>7568.7338800000298</v>
      </c>
      <c r="P157" s="5">
        <v>54600.3419229555</v>
      </c>
      <c r="Q157" s="6">
        <v>55568.95422</v>
      </c>
      <c r="R157" s="5">
        <v>968.61229704452103</v>
      </c>
      <c r="S157" s="7">
        <v>1.017740040866</v>
      </c>
    </row>
    <row r="158" spans="1:19" ht="13.5" hidden="1" customHeight="1" thickBot="1" x14ac:dyDescent="0.25">
      <c r="A158" s="16" t="s">
        <v>174</v>
      </c>
      <c r="B158" s="3">
        <v>561.97332862285703</v>
      </c>
      <c r="C158" s="4">
        <v>46.831110718570997</v>
      </c>
      <c r="D158" s="5">
        <v>71.617990000000006</v>
      </c>
      <c r="E158" s="5">
        <v>-55.552</v>
      </c>
      <c r="F158" s="5">
        <v>49.957949999999997</v>
      </c>
      <c r="G158" s="5">
        <v>41.39461</v>
      </c>
      <c r="H158" s="5">
        <v>46.088450000000002</v>
      </c>
      <c r="I158" s="5">
        <v>35.136510000000001</v>
      </c>
      <c r="J158" s="5">
        <v>39.004570000000001</v>
      </c>
      <c r="K158" s="5">
        <v>40.85051</v>
      </c>
      <c r="L158" s="5">
        <v>34.875030000000002</v>
      </c>
      <c r="M158" s="5">
        <v>37.803400000000003</v>
      </c>
      <c r="N158" s="5">
        <v>48.845029999998999</v>
      </c>
      <c r="O158" s="5">
        <v>64.672300000000007</v>
      </c>
      <c r="P158" s="5">
        <v>561.97332862285703</v>
      </c>
      <c r="Q158" s="6">
        <v>454.69434999999999</v>
      </c>
      <c r="R158" s="5">
        <v>-107.278978622857</v>
      </c>
      <c r="S158" s="7">
        <v>0.809103078102</v>
      </c>
    </row>
    <row r="159" spans="1:19" ht="13.5" hidden="1" customHeight="1" thickBot="1" x14ac:dyDescent="0.25">
      <c r="A159" s="10" t="s">
        <v>175</v>
      </c>
      <c r="B159" s="11">
        <v>0</v>
      </c>
      <c r="C159" s="12">
        <v>0</v>
      </c>
      <c r="D159" s="13">
        <v>0</v>
      </c>
      <c r="E159" s="13">
        <v>0</v>
      </c>
      <c r="F159" s="13">
        <v>172.26746</v>
      </c>
      <c r="G159" s="13">
        <v>0</v>
      </c>
      <c r="H159" s="13">
        <v>0</v>
      </c>
      <c r="I159" s="13">
        <v>146.37860000000001</v>
      </c>
      <c r="J159" s="13">
        <v>0</v>
      </c>
      <c r="K159" s="13">
        <v>0</v>
      </c>
      <c r="L159" s="13">
        <v>116.53892</v>
      </c>
      <c r="M159" s="13">
        <v>0</v>
      </c>
      <c r="N159" s="13">
        <v>0</v>
      </c>
      <c r="O159" s="13">
        <v>188.645440000001</v>
      </c>
      <c r="P159" s="13">
        <v>0</v>
      </c>
      <c r="Q159" s="14">
        <v>623.83042000000103</v>
      </c>
      <c r="R159" s="13">
        <v>623.83042000000103</v>
      </c>
      <c r="S159" s="15" t="s">
        <v>25</v>
      </c>
    </row>
    <row r="160" spans="1:19" ht="13.5" hidden="1" customHeight="1" thickBot="1" x14ac:dyDescent="0.25">
      <c r="A160" s="16" t="s">
        <v>176</v>
      </c>
      <c r="B160" s="3">
        <v>0</v>
      </c>
      <c r="C160" s="4">
        <v>0</v>
      </c>
      <c r="D160" s="5">
        <v>0</v>
      </c>
      <c r="E160" s="5">
        <v>0</v>
      </c>
      <c r="F160" s="5">
        <v>31.575030000000002</v>
      </c>
      <c r="G160" s="5">
        <v>0</v>
      </c>
      <c r="H160" s="5">
        <v>0</v>
      </c>
      <c r="I160" s="5">
        <v>35.463769999999997</v>
      </c>
      <c r="J160" s="5">
        <v>0</v>
      </c>
      <c r="K160" s="5">
        <v>0</v>
      </c>
      <c r="L160" s="5">
        <v>27.327909999999999</v>
      </c>
      <c r="M160" s="5">
        <v>0</v>
      </c>
      <c r="N160" s="5">
        <v>0</v>
      </c>
      <c r="O160" s="5">
        <v>44.663550000000001</v>
      </c>
      <c r="P160" s="5">
        <v>0</v>
      </c>
      <c r="Q160" s="6">
        <v>139.03026</v>
      </c>
      <c r="R160" s="5">
        <v>139.03026</v>
      </c>
      <c r="S160" s="17" t="s">
        <v>25</v>
      </c>
    </row>
    <row r="161" spans="1:19" ht="13.5" hidden="1" customHeight="1" thickBot="1" x14ac:dyDescent="0.25">
      <c r="A161" s="16" t="s">
        <v>177</v>
      </c>
      <c r="B161" s="3">
        <v>0</v>
      </c>
      <c r="C161" s="4">
        <v>0</v>
      </c>
      <c r="D161" s="5">
        <v>0</v>
      </c>
      <c r="E161" s="5">
        <v>0</v>
      </c>
      <c r="F161" s="5">
        <v>32.168529999999997</v>
      </c>
      <c r="G161" s="5">
        <v>0</v>
      </c>
      <c r="H161" s="5">
        <v>0</v>
      </c>
      <c r="I161" s="5">
        <v>29.461980000000001</v>
      </c>
      <c r="J161" s="5">
        <v>0</v>
      </c>
      <c r="K161" s="5">
        <v>0</v>
      </c>
      <c r="L161" s="5">
        <v>24.234010000000001</v>
      </c>
      <c r="M161" s="5">
        <v>0</v>
      </c>
      <c r="N161" s="5">
        <v>0</v>
      </c>
      <c r="O161" s="5">
        <v>30.27195</v>
      </c>
      <c r="P161" s="5">
        <v>0</v>
      </c>
      <c r="Q161" s="6">
        <v>116.13647</v>
      </c>
      <c r="R161" s="5">
        <v>116.13647</v>
      </c>
      <c r="S161" s="17" t="s">
        <v>25</v>
      </c>
    </row>
    <row r="162" spans="1:19" ht="13.5" hidden="1" customHeight="1" thickBot="1" x14ac:dyDescent="0.25">
      <c r="A162" s="16" t="s">
        <v>178</v>
      </c>
      <c r="B162" s="3">
        <v>0</v>
      </c>
      <c r="C162" s="4">
        <v>0</v>
      </c>
      <c r="D162" s="5">
        <v>0</v>
      </c>
      <c r="E162" s="5">
        <v>0</v>
      </c>
      <c r="F162" s="5">
        <v>108.5239</v>
      </c>
      <c r="G162" s="5">
        <v>0</v>
      </c>
      <c r="H162" s="5">
        <v>0</v>
      </c>
      <c r="I162" s="5">
        <v>81.452849999999998</v>
      </c>
      <c r="J162" s="5">
        <v>0</v>
      </c>
      <c r="K162" s="5">
        <v>0</v>
      </c>
      <c r="L162" s="5">
        <v>64.977000000000004</v>
      </c>
      <c r="M162" s="5">
        <v>0</v>
      </c>
      <c r="N162" s="5">
        <v>0</v>
      </c>
      <c r="O162" s="5">
        <v>113.709940000001</v>
      </c>
      <c r="P162" s="5">
        <v>0</v>
      </c>
      <c r="Q162" s="6">
        <v>368.663690000001</v>
      </c>
      <c r="R162" s="5">
        <v>368.663690000001</v>
      </c>
      <c r="S162" s="17" t="s">
        <v>25</v>
      </c>
    </row>
    <row r="163" spans="1:19" ht="13.5" hidden="1" customHeight="1" thickBot="1" x14ac:dyDescent="0.25">
      <c r="A163" s="9" t="s">
        <v>180</v>
      </c>
      <c r="B163" s="3">
        <v>253360.453583403</v>
      </c>
      <c r="C163" s="4">
        <v>21113.371131950302</v>
      </c>
      <c r="D163" s="5">
        <v>18136.849409999999</v>
      </c>
      <c r="E163" s="5">
        <v>21131.200059999999</v>
      </c>
      <c r="F163" s="5">
        <v>27810.808209999999</v>
      </c>
      <c r="G163" s="5">
        <v>22807.574100000002</v>
      </c>
      <c r="H163" s="5">
        <v>19788.954379999999</v>
      </c>
      <c r="I163" s="5">
        <v>29780.057760000102</v>
      </c>
      <c r="J163" s="5">
        <v>17117.50157</v>
      </c>
      <c r="K163" s="5">
        <v>17571.144680000001</v>
      </c>
      <c r="L163" s="5">
        <v>26788.314989999999</v>
      </c>
      <c r="M163" s="5">
        <v>22732.27303</v>
      </c>
      <c r="N163" s="5">
        <v>18009.45318</v>
      </c>
      <c r="O163" s="5">
        <v>30864.217260000099</v>
      </c>
      <c r="P163" s="5">
        <v>253360.453583403</v>
      </c>
      <c r="Q163" s="6">
        <v>272538.34863000002</v>
      </c>
      <c r="R163" s="5">
        <v>19177.895046596899</v>
      </c>
      <c r="S163" s="7">
        <v>1.07569411396</v>
      </c>
    </row>
    <row r="164" spans="1:19" ht="13.5" hidden="1" customHeight="1" thickBot="1" x14ac:dyDescent="0.25">
      <c r="A164" s="10" t="s">
        <v>181</v>
      </c>
      <c r="B164" s="11">
        <v>2565.0002315668798</v>
      </c>
      <c r="C164" s="12">
        <v>213.75001929723999</v>
      </c>
      <c r="D164" s="13">
        <v>175.00971999999999</v>
      </c>
      <c r="E164" s="13">
        <v>175.25275999999999</v>
      </c>
      <c r="F164" s="13">
        <v>188.94723999999999</v>
      </c>
      <c r="G164" s="13">
        <v>206.18915999999999</v>
      </c>
      <c r="H164" s="13">
        <v>237.33055999999999</v>
      </c>
      <c r="I164" s="13">
        <v>239.50636</v>
      </c>
      <c r="J164" s="13">
        <v>171.62633</v>
      </c>
      <c r="K164" s="13">
        <v>198.49885</v>
      </c>
      <c r="L164" s="13">
        <v>239.53190000000001</v>
      </c>
      <c r="M164" s="13">
        <v>221.27516</v>
      </c>
      <c r="N164" s="13">
        <v>247.86648</v>
      </c>
      <c r="O164" s="13">
        <v>173.05139000000099</v>
      </c>
      <c r="P164" s="13">
        <v>2565.0002315668798</v>
      </c>
      <c r="Q164" s="14">
        <v>2474.0859099999998</v>
      </c>
      <c r="R164" s="13">
        <v>-90.914321566875998</v>
      </c>
      <c r="S164" s="18">
        <v>0.96455582325099998</v>
      </c>
    </row>
    <row r="165" spans="1:19" ht="13.5" hidden="1" customHeight="1" thickBot="1" x14ac:dyDescent="0.25">
      <c r="A165" s="16" t="s">
        <v>182</v>
      </c>
      <c r="B165" s="3">
        <v>1800.00016250307</v>
      </c>
      <c r="C165" s="4">
        <v>150.00001354192301</v>
      </c>
      <c r="D165" s="5">
        <v>112.44186000000001</v>
      </c>
      <c r="E165" s="5">
        <v>119.94262999999999</v>
      </c>
      <c r="F165" s="5">
        <v>127.56039</v>
      </c>
      <c r="G165" s="5">
        <v>131.2166</v>
      </c>
      <c r="H165" s="5">
        <v>165.81300999999999</v>
      </c>
      <c r="I165" s="5">
        <v>170.43377000000001</v>
      </c>
      <c r="J165" s="5">
        <v>119.57069</v>
      </c>
      <c r="K165" s="5">
        <v>145.82909000000001</v>
      </c>
      <c r="L165" s="5">
        <v>171.47908000000001</v>
      </c>
      <c r="M165" s="5">
        <v>137.72620000000001</v>
      </c>
      <c r="N165" s="5">
        <v>148.27896000000001</v>
      </c>
      <c r="O165" s="5">
        <v>99.179919999999996</v>
      </c>
      <c r="P165" s="5">
        <v>1800.00016250307</v>
      </c>
      <c r="Q165" s="6">
        <v>1649.4721999999999</v>
      </c>
      <c r="R165" s="5">
        <v>-150.527962503071</v>
      </c>
      <c r="S165" s="7">
        <v>0.91637336171399997</v>
      </c>
    </row>
    <row r="166" spans="1:19" ht="13.5" hidden="1" customHeight="1" thickBot="1" x14ac:dyDescent="0.25">
      <c r="A166" s="16" t="s">
        <v>183</v>
      </c>
      <c r="B166" s="3">
        <v>160.00001444471701</v>
      </c>
      <c r="C166" s="4">
        <v>13.333334537059001</v>
      </c>
      <c r="D166" s="5">
        <v>13.120660000000001</v>
      </c>
      <c r="E166" s="5">
        <v>1.44</v>
      </c>
      <c r="F166" s="5">
        <v>7.2049599999999998</v>
      </c>
      <c r="G166" s="5">
        <v>25.30742</v>
      </c>
      <c r="H166" s="5">
        <v>3.14</v>
      </c>
      <c r="I166" s="5">
        <v>8.7008299999999998</v>
      </c>
      <c r="J166" s="5">
        <v>22.10164</v>
      </c>
      <c r="K166" s="5">
        <v>14.91916</v>
      </c>
      <c r="L166" s="5">
        <v>7.8842999999999996</v>
      </c>
      <c r="M166" s="5">
        <v>22.734110000000001</v>
      </c>
      <c r="N166" s="5">
        <v>32.377870000000001</v>
      </c>
      <c r="O166" s="5">
        <v>12.3124</v>
      </c>
      <c r="P166" s="5">
        <v>160.00001444471701</v>
      </c>
      <c r="Q166" s="6">
        <v>171.24334999999999</v>
      </c>
      <c r="R166" s="5">
        <v>11.243335555282</v>
      </c>
      <c r="S166" s="7">
        <v>1.070270840876</v>
      </c>
    </row>
    <row r="167" spans="1:19" ht="13.5" hidden="1" customHeight="1" thickBot="1" x14ac:dyDescent="0.25">
      <c r="A167" s="16" t="s">
        <v>184</v>
      </c>
      <c r="B167" s="3">
        <v>605.00005461908802</v>
      </c>
      <c r="C167" s="4">
        <v>50.416671218257001</v>
      </c>
      <c r="D167" s="5">
        <v>49.447200000000002</v>
      </c>
      <c r="E167" s="5">
        <v>53.870130000000003</v>
      </c>
      <c r="F167" s="5">
        <v>54.181890000000003</v>
      </c>
      <c r="G167" s="5">
        <v>49.665140000000001</v>
      </c>
      <c r="H167" s="5">
        <v>68.377549999999999</v>
      </c>
      <c r="I167" s="5">
        <v>60.371760000000002</v>
      </c>
      <c r="J167" s="5">
        <v>29.954000000000001</v>
      </c>
      <c r="K167" s="5">
        <v>37.750599999999999</v>
      </c>
      <c r="L167" s="5">
        <v>60.168520000000001</v>
      </c>
      <c r="M167" s="5">
        <v>60.81485</v>
      </c>
      <c r="N167" s="5">
        <v>67.209649999999002</v>
      </c>
      <c r="O167" s="5">
        <v>61.559069999999998</v>
      </c>
      <c r="P167" s="5">
        <v>605.00005461908802</v>
      </c>
      <c r="Q167" s="6">
        <v>653.37036000000001</v>
      </c>
      <c r="R167" s="5">
        <v>48.370305380912001</v>
      </c>
      <c r="S167" s="7">
        <v>1.079950910767</v>
      </c>
    </row>
    <row r="168" spans="1:19" ht="13.5" hidden="1" customHeight="1" thickBot="1" x14ac:dyDescent="0.25">
      <c r="A168" s="10" t="s">
        <v>185</v>
      </c>
      <c r="B168" s="11">
        <v>0</v>
      </c>
      <c r="C168" s="12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1.7270000000000001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4">
        <v>1.7270000000000001</v>
      </c>
      <c r="R168" s="13">
        <v>1.7270000000000001</v>
      </c>
      <c r="S168" s="15" t="s">
        <v>25</v>
      </c>
    </row>
    <row r="169" spans="1:19" ht="13.5" hidden="1" customHeight="1" thickBot="1" x14ac:dyDescent="0.25">
      <c r="A169" s="16" t="s">
        <v>186</v>
      </c>
      <c r="B169" s="3">
        <v>0</v>
      </c>
      <c r="C169" s="4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1.7270000000000001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6">
        <v>1.7270000000000001</v>
      </c>
      <c r="R169" s="5">
        <v>1.7270000000000001</v>
      </c>
      <c r="S169" s="17" t="s">
        <v>25</v>
      </c>
    </row>
    <row r="170" spans="1:19" ht="13.5" hidden="1" customHeight="1" thickBot="1" x14ac:dyDescent="0.25">
      <c r="A170" s="10" t="s">
        <v>187</v>
      </c>
      <c r="B170" s="11">
        <v>-30000.0026812916</v>
      </c>
      <c r="C170" s="12">
        <v>-2500.0002234409599</v>
      </c>
      <c r="D170" s="13">
        <v>-3188.4531999999999</v>
      </c>
      <c r="E170" s="13">
        <v>-2240.2061199999998</v>
      </c>
      <c r="F170" s="13">
        <v>-1064.1668400000001</v>
      </c>
      <c r="G170" s="13">
        <v>-2528.4970499999999</v>
      </c>
      <c r="H170" s="13">
        <v>-2327.2022200000001</v>
      </c>
      <c r="I170" s="13">
        <v>-4279.7838300000103</v>
      </c>
      <c r="J170" s="13">
        <v>-1477.5562500000001</v>
      </c>
      <c r="K170" s="13">
        <v>-1287.7518500000001</v>
      </c>
      <c r="L170" s="13">
        <v>-2998.0518299999999</v>
      </c>
      <c r="M170" s="13">
        <v>-641.22177999999997</v>
      </c>
      <c r="N170" s="13">
        <v>-3283.2729599999998</v>
      </c>
      <c r="O170" s="13">
        <v>-631.34889000000305</v>
      </c>
      <c r="P170" s="13">
        <v>-30000.0026812916</v>
      </c>
      <c r="Q170" s="14">
        <v>-25947.51282</v>
      </c>
      <c r="R170" s="13">
        <v>4052.4898612915499</v>
      </c>
      <c r="S170" s="18">
        <v>0.86491701669599996</v>
      </c>
    </row>
    <row r="171" spans="1:19" ht="13.5" hidden="1" customHeight="1" thickBot="1" x14ac:dyDescent="0.25">
      <c r="A171" s="16" t="s">
        <v>188</v>
      </c>
      <c r="B171" s="3">
        <v>-30000.0026812916</v>
      </c>
      <c r="C171" s="4">
        <v>-2500.0002234409599</v>
      </c>
      <c r="D171" s="5">
        <v>-3188.4531999999999</v>
      </c>
      <c r="E171" s="5">
        <v>-2240.2061199999998</v>
      </c>
      <c r="F171" s="5">
        <v>-1064.1668400000001</v>
      </c>
      <c r="G171" s="5">
        <v>-2528.4970499999999</v>
      </c>
      <c r="H171" s="5">
        <v>-2327.2022200000001</v>
      </c>
      <c r="I171" s="5">
        <v>-4279.7838300000103</v>
      </c>
      <c r="J171" s="5">
        <v>-1477.5562500000001</v>
      </c>
      <c r="K171" s="5">
        <v>-1287.7518500000001</v>
      </c>
      <c r="L171" s="5">
        <v>-2998.0518299999999</v>
      </c>
      <c r="M171" s="5">
        <v>-641.22177999999997</v>
      </c>
      <c r="N171" s="5">
        <v>-3283.2729599999998</v>
      </c>
      <c r="O171" s="5">
        <v>-631.34889000000305</v>
      </c>
      <c r="P171" s="5">
        <v>-30000.0026812916</v>
      </c>
      <c r="Q171" s="6">
        <v>-25947.51282</v>
      </c>
      <c r="R171" s="5">
        <v>4052.4898612915499</v>
      </c>
      <c r="S171" s="7">
        <v>0.86491701669599996</v>
      </c>
    </row>
    <row r="172" spans="1:19" ht="13.5" hidden="1" customHeight="1" thickBot="1" x14ac:dyDescent="0.25">
      <c r="A172" s="10" t="s">
        <v>189</v>
      </c>
      <c r="B172" s="11">
        <v>280795.45603312802</v>
      </c>
      <c r="C172" s="12">
        <v>23399.621336093998</v>
      </c>
      <c r="D172" s="13">
        <v>21150.292890000001</v>
      </c>
      <c r="E172" s="13">
        <v>23196.153419999999</v>
      </c>
      <c r="F172" s="13">
        <v>28686.02781</v>
      </c>
      <c r="G172" s="13">
        <v>25129.881990000002</v>
      </c>
      <c r="H172" s="13">
        <v>21878.82604</v>
      </c>
      <c r="I172" s="13">
        <v>33820.335230000099</v>
      </c>
      <c r="J172" s="13">
        <v>18423.431489999999</v>
      </c>
      <c r="K172" s="13">
        <v>18658.670679999999</v>
      </c>
      <c r="L172" s="13">
        <v>29546.834920000001</v>
      </c>
      <c r="M172" s="13">
        <v>23152.219649999999</v>
      </c>
      <c r="N172" s="13">
        <v>21044.859659999998</v>
      </c>
      <c r="O172" s="13">
        <v>31322.5147600001</v>
      </c>
      <c r="P172" s="13">
        <v>280795.45603312802</v>
      </c>
      <c r="Q172" s="14">
        <v>296010.04853999999</v>
      </c>
      <c r="R172" s="13">
        <v>15214.592506872201</v>
      </c>
      <c r="S172" s="18">
        <v>1.0541838985630001</v>
      </c>
    </row>
    <row r="173" spans="1:19" ht="13.5" hidden="1" customHeight="1" thickBot="1" x14ac:dyDescent="0.25">
      <c r="A173" s="16" t="s">
        <v>190</v>
      </c>
      <c r="B173" s="3">
        <v>20400.133806573602</v>
      </c>
      <c r="C173" s="4">
        <v>1700.0111505478001</v>
      </c>
      <c r="D173" s="5">
        <v>1833.0774799999999</v>
      </c>
      <c r="E173" s="5">
        <v>1855.5550499999999</v>
      </c>
      <c r="F173" s="5">
        <v>2058.0973800000002</v>
      </c>
      <c r="G173" s="5">
        <v>1986.1451199999999</v>
      </c>
      <c r="H173" s="5">
        <v>1898.88096</v>
      </c>
      <c r="I173" s="5">
        <v>2040.7629899999999</v>
      </c>
      <c r="J173" s="5">
        <v>1526.8635300000001</v>
      </c>
      <c r="K173" s="5">
        <v>1659.5829699999999</v>
      </c>
      <c r="L173" s="5">
        <v>2024.3549</v>
      </c>
      <c r="M173" s="5">
        <v>2007.29072</v>
      </c>
      <c r="N173" s="5">
        <v>1877.6014700000001</v>
      </c>
      <c r="O173" s="5">
        <v>2133.4945900000098</v>
      </c>
      <c r="P173" s="5">
        <v>20400.133806573602</v>
      </c>
      <c r="Q173" s="6">
        <v>22901.707160000002</v>
      </c>
      <c r="R173" s="5">
        <v>2501.57335342639</v>
      </c>
      <c r="S173" s="7">
        <v>1.122625340458</v>
      </c>
    </row>
    <row r="174" spans="1:19" ht="13.5" hidden="1" customHeight="1" thickBot="1" x14ac:dyDescent="0.25">
      <c r="A174" s="16" t="s">
        <v>191</v>
      </c>
      <c r="B174" s="3">
        <v>1163.0001049950399</v>
      </c>
      <c r="C174" s="4">
        <v>96.916675416253</v>
      </c>
      <c r="D174" s="5">
        <v>91.245519999999999</v>
      </c>
      <c r="E174" s="5">
        <v>91.215050000000005</v>
      </c>
      <c r="F174" s="5">
        <v>45.8</v>
      </c>
      <c r="G174" s="5">
        <v>54.738349999999997</v>
      </c>
      <c r="H174" s="5">
        <v>53.639949999999999</v>
      </c>
      <c r="I174" s="5">
        <v>44.680700000000002</v>
      </c>
      <c r="J174" s="5">
        <v>184.02629999999999</v>
      </c>
      <c r="K174" s="5">
        <v>101.30200000000001</v>
      </c>
      <c r="L174" s="5">
        <v>39.15</v>
      </c>
      <c r="M174" s="5">
        <v>43.054000000000002</v>
      </c>
      <c r="N174" s="5">
        <v>50.881999999999003</v>
      </c>
      <c r="O174" s="5">
        <v>153.28800000000101</v>
      </c>
      <c r="P174" s="5">
        <v>1163.0001049950399</v>
      </c>
      <c r="Q174" s="6">
        <v>953.02187000000094</v>
      </c>
      <c r="R174" s="5">
        <v>-209.978234995039</v>
      </c>
      <c r="S174" s="7">
        <v>0.819451232985</v>
      </c>
    </row>
    <row r="175" spans="1:19" ht="13.5" hidden="1" customHeight="1" thickBot="1" x14ac:dyDescent="0.25">
      <c r="A175" s="16" t="s">
        <v>192</v>
      </c>
      <c r="B175" s="3">
        <v>3192.9909481886798</v>
      </c>
      <c r="C175" s="4">
        <v>266.08257901572398</v>
      </c>
      <c r="D175" s="5">
        <v>119.32723</v>
      </c>
      <c r="E175" s="5">
        <v>99.882459999999995</v>
      </c>
      <c r="F175" s="5">
        <v>308.06295</v>
      </c>
      <c r="G175" s="5">
        <v>134.21788000000001</v>
      </c>
      <c r="H175" s="5">
        <v>145.8134</v>
      </c>
      <c r="I175" s="5">
        <v>16.449149999999999</v>
      </c>
      <c r="J175" s="5">
        <v>527.02583000000004</v>
      </c>
      <c r="K175" s="5">
        <v>54.222969999999997</v>
      </c>
      <c r="L175" s="5">
        <v>345.77442000000002</v>
      </c>
      <c r="M175" s="5">
        <v>174.85552999999999</v>
      </c>
      <c r="N175" s="5">
        <v>462.935329999999</v>
      </c>
      <c r="O175" s="5">
        <v>434.16203000000201</v>
      </c>
      <c r="P175" s="5">
        <v>3192.9909481886798</v>
      </c>
      <c r="Q175" s="6">
        <v>2822.7291799999998</v>
      </c>
      <c r="R175" s="5">
        <v>-370.261768188681</v>
      </c>
      <c r="S175" s="7">
        <v>0.88403920518500001</v>
      </c>
    </row>
    <row r="176" spans="1:19" ht="13.5" hidden="1" customHeight="1" thickBot="1" x14ac:dyDescent="0.25">
      <c r="A176" s="16" t="s">
        <v>193</v>
      </c>
      <c r="B176" s="3">
        <v>94349.522257016506</v>
      </c>
      <c r="C176" s="4">
        <v>7862.4601880847104</v>
      </c>
      <c r="D176" s="5">
        <v>6517.86787</v>
      </c>
      <c r="E176" s="5">
        <v>7686.1927800000003</v>
      </c>
      <c r="F176" s="5">
        <v>9901.3103300000002</v>
      </c>
      <c r="G176" s="5">
        <v>8102.3206099999998</v>
      </c>
      <c r="H176" s="5">
        <v>7139.1727300000002</v>
      </c>
      <c r="I176" s="5">
        <v>11136.888849999999</v>
      </c>
      <c r="J176" s="5">
        <v>5013.1183000000001</v>
      </c>
      <c r="K176" s="5">
        <v>5578.1525000000001</v>
      </c>
      <c r="L176" s="5">
        <v>10191.68471</v>
      </c>
      <c r="M176" s="5">
        <v>6939.7556299999997</v>
      </c>
      <c r="N176" s="5">
        <v>6076.1609899999903</v>
      </c>
      <c r="O176" s="5">
        <v>10521.23993</v>
      </c>
      <c r="P176" s="5">
        <v>94349.522257016506</v>
      </c>
      <c r="Q176" s="6">
        <v>94803.865230000098</v>
      </c>
      <c r="R176" s="5">
        <v>454.342972983577</v>
      </c>
      <c r="S176" s="7">
        <v>1.004815530191</v>
      </c>
    </row>
    <row r="177" spans="1:19" ht="13.5" hidden="1" customHeight="1" thickBot="1" x14ac:dyDescent="0.25">
      <c r="A177" s="16" t="s">
        <v>194</v>
      </c>
      <c r="B177" s="3">
        <v>119699.781085436</v>
      </c>
      <c r="C177" s="4">
        <v>9974.9817571196909</v>
      </c>
      <c r="D177" s="5">
        <v>9364.77477</v>
      </c>
      <c r="E177" s="5">
        <v>9658.1625899999999</v>
      </c>
      <c r="F177" s="5">
        <v>12719.935600000001</v>
      </c>
      <c r="G177" s="5">
        <v>10875.957710000001</v>
      </c>
      <c r="H177" s="5">
        <v>9138.0283999999992</v>
      </c>
      <c r="I177" s="5">
        <v>16570.378400000001</v>
      </c>
      <c r="J177" s="5">
        <v>7382.8952900000004</v>
      </c>
      <c r="K177" s="5">
        <v>8152.4471899999999</v>
      </c>
      <c r="L177" s="5">
        <v>13323.01873</v>
      </c>
      <c r="M177" s="5">
        <v>9771.7497600000006</v>
      </c>
      <c r="N177" s="5">
        <v>8562.4778899999892</v>
      </c>
      <c r="O177" s="5">
        <v>14112.869480000099</v>
      </c>
      <c r="P177" s="5">
        <v>119699.781085436</v>
      </c>
      <c r="Q177" s="6">
        <v>129632.69581</v>
      </c>
      <c r="R177" s="5">
        <v>9932.9147245638596</v>
      </c>
      <c r="S177" s="7">
        <v>1.0829818954920001</v>
      </c>
    </row>
    <row r="178" spans="1:19" ht="13.5" hidden="1" customHeight="1" thickBot="1" x14ac:dyDescent="0.25">
      <c r="A178" s="16" t="s">
        <v>195</v>
      </c>
      <c r="B178" s="3">
        <v>2900.1629369175398</v>
      </c>
      <c r="C178" s="4">
        <v>241.68024474312799</v>
      </c>
      <c r="D178" s="5">
        <v>292.29615000000001</v>
      </c>
      <c r="E178" s="5">
        <v>282.72127</v>
      </c>
      <c r="F178" s="5">
        <v>324.26145000000002</v>
      </c>
      <c r="G178" s="5">
        <v>346.87689</v>
      </c>
      <c r="H178" s="5">
        <v>393.85390999999998</v>
      </c>
      <c r="I178" s="5">
        <v>375.48527000000098</v>
      </c>
      <c r="J178" s="5">
        <v>282.65147999999999</v>
      </c>
      <c r="K178" s="5">
        <v>291.85066</v>
      </c>
      <c r="L178" s="5">
        <v>337.64413000000002</v>
      </c>
      <c r="M178" s="5">
        <v>382.80385999999999</v>
      </c>
      <c r="N178" s="5">
        <v>311.87142999999998</v>
      </c>
      <c r="O178" s="5">
        <v>354.78555000000199</v>
      </c>
      <c r="P178" s="5">
        <v>2900.1629369175398</v>
      </c>
      <c r="Q178" s="6">
        <v>3977.10205</v>
      </c>
      <c r="R178" s="5">
        <v>1076.9391130824699</v>
      </c>
      <c r="S178" s="7">
        <v>1.371337451207</v>
      </c>
    </row>
    <row r="179" spans="1:19" ht="13.5" hidden="1" customHeight="1" thickBot="1" x14ac:dyDescent="0.25">
      <c r="A179" s="16" t="s">
        <v>196</v>
      </c>
      <c r="B179" s="3">
        <v>11699.931102901101</v>
      </c>
      <c r="C179" s="4">
        <v>974.99425857509095</v>
      </c>
      <c r="D179" s="5">
        <v>882.18454999999994</v>
      </c>
      <c r="E179" s="5">
        <v>1109.7320199999999</v>
      </c>
      <c r="F179" s="5">
        <v>1135.6156699999999</v>
      </c>
      <c r="G179" s="5">
        <v>1235.6455800000001</v>
      </c>
      <c r="H179" s="5">
        <v>922.79764999999998</v>
      </c>
      <c r="I179" s="5">
        <v>1276.6038599999999</v>
      </c>
      <c r="J179" s="5">
        <v>1138.1398999999999</v>
      </c>
      <c r="K179" s="5">
        <v>872.75450000000001</v>
      </c>
      <c r="L179" s="5">
        <v>1170.58872</v>
      </c>
      <c r="M179" s="5">
        <v>1214.3791699999999</v>
      </c>
      <c r="N179" s="5">
        <v>1175.5563400000001</v>
      </c>
      <c r="O179" s="5">
        <v>995.67903000000501</v>
      </c>
      <c r="P179" s="5">
        <v>11699.931102901101</v>
      </c>
      <c r="Q179" s="6">
        <v>13129.67699</v>
      </c>
      <c r="R179" s="5">
        <v>1429.7458870989101</v>
      </c>
      <c r="S179" s="7">
        <v>1.1222012227689999</v>
      </c>
    </row>
    <row r="180" spans="1:19" ht="13.5" hidden="1" customHeight="1" thickBot="1" x14ac:dyDescent="0.25">
      <c r="A180" s="16" t="s">
        <v>197</v>
      </c>
      <c r="B180" s="3">
        <v>15000.3381085486</v>
      </c>
      <c r="C180" s="4">
        <v>1250.0281757123801</v>
      </c>
      <c r="D180" s="5">
        <v>1255.19776</v>
      </c>
      <c r="E180" s="5">
        <v>1443.0517</v>
      </c>
      <c r="F180" s="5">
        <v>1302.61421</v>
      </c>
      <c r="G180" s="5">
        <v>1550.10382</v>
      </c>
      <c r="H180" s="5">
        <v>1229.3339599999999</v>
      </c>
      <c r="I180" s="5">
        <v>1471.3911499999999</v>
      </c>
      <c r="J180" s="5">
        <v>1557.2809299999999</v>
      </c>
      <c r="K180" s="5">
        <v>1133.2642599999999</v>
      </c>
      <c r="L180" s="5">
        <v>1347.3373200000001</v>
      </c>
      <c r="M180" s="5">
        <v>1603.6102000000001</v>
      </c>
      <c r="N180" s="5">
        <v>1445.80043</v>
      </c>
      <c r="O180" s="5">
        <v>1270.8678400000099</v>
      </c>
      <c r="P180" s="5">
        <v>15000.3381085486</v>
      </c>
      <c r="Q180" s="6">
        <v>16609.853579999999</v>
      </c>
      <c r="R180" s="5">
        <v>1609.5154714514499</v>
      </c>
      <c r="S180" s="7">
        <v>1.107298612858</v>
      </c>
    </row>
    <row r="181" spans="1:19" ht="13.5" hidden="1" customHeight="1" thickBot="1" x14ac:dyDescent="0.25">
      <c r="A181" s="16" t="s">
        <v>198</v>
      </c>
      <c r="B181" s="3">
        <v>2856.9948088072301</v>
      </c>
      <c r="C181" s="4">
        <v>238.08290073393599</v>
      </c>
      <c r="D181" s="5">
        <v>48.772120000000001</v>
      </c>
      <c r="E181" s="5">
        <v>45.62847</v>
      </c>
      <c r="F181" s="5">
        <v>10.80176</v>
      </c>
      <c r="G181" s="5">
        <v>2.8330199999999999</v>
      </c>
      <c r="H181" s="5">
        <v>11.923</v>
      </c>
      <c r="I181" s="5">
        <v>3.6398000000000001</v>
      </c>
      <c r="J181" s="5">
        <v>217.69188</v>
      </c>
      <c r="K181" s="5">
        <v>6.8920899999999996</v>
      </c>
      <c r="L181" s="5">
        <v>8.5276499999999995</v>
      </c>
      <c r="M181" s="5">
        <v>49.584969999999998</v>
      </c>
      <c r="N181" s="5">
        <v>8.0285399999989995</v>
      </c>
      <c r="O181" s="5">
        <v>110.133290000001</v>
      </c>
      <c r="P181" s="5">
        <v>2856.9948088072301</v>
      </c>
      <c r="Q181" s="6">
        <v>524.45659000000001</v>
      </c>
      <c r="R181" s="5">
        <v>-2332.5382188072299</v>
      </c>
      <c r="S181" s="7">
        <v>0.183569318496</v>
      </c>
    </row>
    <row r="182" spans="1:19" ht="13.5" hidden="1" customHeight="1" thickBot="1" x14ac:dyDescent="0.25">
      <c r="A182" s="16" t="s">
        <v>199</v>
      </c>
      <c r="B182" s="3">
        <v>289.60323597501099</v>
      </c>
      <c r="C182" s="4">
        <v>24.133602997916999</v>
      </c>
      <c r="D182" s="5">
        <v>18.746749999999999</v>
      </c>
      <c r="E182" s="5">
        <v>15.325989999999999</v>
      </c>
      <c r="F182" s="5">
        <v>10.61795</v>
      </c>
      <c r="G182" s="5">
        <v>0</v>
      </c>
      <c r="H182" s="5">
        <v>50.993409999999997</v>
      </c>
      <c r="I182" s="5">
        <v>22.74024</v>
      </c>
      <c r="J182" s="5">
        <v>10.133520000000001</v>
      </c>
      <c r="K182" s="5">
        <v>54.796469999999999</v>
      </c>
      <c r="L182" s="5">
        <v>31.278120000000001</v>
      </c>
      <c r="M182" s="5">
        <v>26.977740000000001</v>
      </c>
      <c r="N182" s="5">
        <v>10.11665</v>
      </c>
      <c r="O182" s="5">
        <v>29.826979999999999</v>
      </c>
      <c r="P182" s="5">
        <v>289.60323597501099</v>
      </c>
      <c r="Q182" s="6">
        <v>281.55381999999997</v>
      </c>
      <c r="R182" s="5">
        <v>-8.0494159750099996</v>
      </c>
      <c r="S182" s="7">
        <v>0.97220536590999995</v>
      </c>
    </row>
    <row r="183" spans="1:19" ht="13.5" hidden="1" customHeight="1" thickBot="1" x14ac:dyDescent="0.25">
      <c r="A183" s="16" t="s">
        <v>200</v>
      </c>
      <c r="B183" s="3">
        <v>229.99853314426699</v>
      </c>
      <c r="C183" s="4">
        <v>19.166544428687999</v>
      </c>
      <c r="D183" s="5">
        <v>1.24718</v>
      </c>
      <c r="E183" s="5">
        <v>18.74155</v>
      </c>
      <c r="F183" s="5">
        <v>38.730269999999997</v>
      </c>
      <c r="G183" s="5">
        <v>1.71126</v>
      </c>
      <c r="H183" s="5">
        <v>40.964570000000002</v>
      </c>
      <c r="I183" s="5">
        <v>37.585979999999999</v>
      </c>
      <c r="J183" s="5">
        <v>24.45393</v>
      </c>
      <c r="K183" s="5">
        <v>1.24718</v>
      </c>
      <c r="L183" s="5">
        <v>22.74897</v>
      </c>
      <c r="M183" s="5">
        <v>0</v>
      </c>
      <c r="N183" s="5">
        <v>165.35193000000001</v>
      </c>
      <c r="O183" s="5">
        <v>168.724150000001</v>
      </c>
      <c r="P183" s="5">
        <v>229.99853314426699</v>
      </c>
      <c r="Q183" s="6">
        <v>521.50697000000105</v>
      </c>
      <c r="R183" s="5">
        <v>291.50843685573398</v>
      </c>
      <c r="S183" s="7">
        <v>2.2674360695720002</v>
      </c>
    </row>
    <row r="184" spans="1:19" ht="13.5" hidden="1" customHeight="1" thickBot="1" x14ac:dyDescent="0.25">
      <c r="A184" s="16" t="s">
        <v>201</v>
      </c>
      <c r="B184" s="3">
        <v>778.00007023743899</v>
      </c>
      <c r="C184" s="4">
        <v>64.833339186453003</v>
      </c>
      <c r="D184" s="5">
        <v>41.976059999999997</v>
      </c>
      <c r="E184" s="5">
        <v>77.122119999999995</v>
      </c>
      <c r="F184" s="5">
        <v>43.824089999999998</v>
      </c>
      <c r="G184" s="5">
        <v>70.982129999999998</v>
      </c>
      <c r="H184" s="5">
        <v>61.255409999999998</v>
      </c>
      <c r="I184" s="5">
        <v>54.345799999999997</v>
      </c>
      <c r="J184" s="5">
        <v>26.397459999999999</v>
      </c>
      <c r="K184" s="5">
        <v>60.114539999999998</v>
      </c>
      <c r="L184" s="5">
        <v>34.097090000000001</v>
      </c>
      <c r="M184" s="5">
        <v>68.320660000000004</v>
      </c>
      <c r="N184" s="5">
        <v>51.671739999998998</v>
      </c>
      <c r="O184" s="5">
        <v>66.161429999999996</v>
      </c>
      <c r="P184" s="5">
        <v>778.00007023743899</v>
      </c>
      <c r="Q184" s="6">
        <v>656.26853000000006</v>
      </c>
      <c r="R184" s="5">
        <v>-121.73154023743901</v>
      </c>
      <c r="S184" s="7">
        <v>0.84353273875599999</v>
      </c>
    </row>
    <row r="185" spans="1:19" ht="13.5" hidden="1" customHeight="1" thickBot="1" x14ac:dyDescent="0.25">
      <c r="A185" s="16" t="s">
        <v>202</v>
      </c>
      <c r="B185" s="3">
        <v>637.000057508032</v>
      </c>
      <c r="C185" s="4">
        <v>53.083338125669002</v>
      </c>
      <c r="D185" s="5">
        <v>66.366290000000006</v>
      </c>
      <c r="E185" s="5">
        <v>74.805220000000006</v>
      </c>
      <c r="F185" s="5">
        <v>74.518680000000003</v>
      </c>
      <c r="G185" s="5">
        <v>49.916629999999998</v>
      </c>
      <c r="H185" s="5">
        <v>63.24888</v>
      </c>
      <c r="I185" s="5">
        <v>59.234900000000003</v>
      </c>
      <c r="J185" s="5">
        <v>40.708669999999998</v>
      </c>
      <c r="K185" s="5">
        <v>56.532440000000001</v>
      </c>
      <c r="L185" s="5">
        <v>29.165209999999998</v>
      </c>
      <c r="M185" s="5">
        <v>88.431809999999999</v>
      </c>
      <c r="N185" s="5">
        <v>68.374599999999006</v>
      </c>
      <c r="O185" s="5">
        <v>48.354140000000001</v>
      </c>
      <c r="P185" s="5">
        <v>637.000057508032</v>
      </c>
      <c r="Q185" s="6">
        <v>719.65746999999999</v>
      </c>
      <c r="R185" s="5">
        <v>82.657412491968003</v>
      </c>
      <c r="S185" s="7">
        <v>1.1297604474559999</v>
      </c>
    </row>
    <row r="186" spans="1:19" ht="13.5" hidden="1" customHeight="1" thickBot="1" x14ac:dyDescent="0.25">
      <c r="A186" s="16" t="s">
        <v>203</v>
      </c>
      <c r="B186" s="3">
        <v>1398.0001262107201</v>
      </c>
      <c r="C186" s="4">
        <v>116.50001051756</v>
      </c>
      <c r="D186" s="5">
        <v>64.872159999999994</v>
      </c>
      <c r="E186" s="5">
        <v>144.7439</v>
      </c>
      <c r="F186" s="5">
        <v>101.48142</v>
      </c>
      <c r="G186" s="5">
        <v>123.01043</v>
      </c>
      <c r="H186" s="5">
        <v>131.38363000000001</v>
      </c>
      <c r="I186" s="5">
        <v>101.18525</v>
      </c>
      <c r="J186" s="5">
        <v>49.016019999999997</v>
      </c>
      <c r="K186" s="5">
        <v>93.757620000000003</v>
      </c>
      <c r="L186" s="5">
        <v>53.585180000000001</v>
      </c>
      <c r="M186" s="5">
        <v>164.74322000000001</v>
      </c>
      <c r="N186" s="5">
        <v>168.88055</v>
      </c>
      <c r="O186" s="5">
        <v>114.752380000001</v>
      </c>
      <c r="P186" s="5">
        <v>1398.0001262107201</v>
      </c>
      <c r="Q186" s="6">
        <v>1311.41176</v>
      </c>
      <c r="R186" s="5">
        <v>-86.588366210717993</v>
      </c>
      <c r="S186" s="7">
        <v>0.93806269070500004</v>
      </c>
    </row>
    <row r="187" spans="1:19" ht="13.5" hidden="1" customHeight="1" thickBot="1" x14ac:dyDescent="0.25">
      <c r="A187" s="16" t="s">
        <v>204</v>
      </c>
      <c r="B187" s="3">
        <v>6199.9988506679601</v>
      </c>
      <c r="C187" s="4">
        <v>516.66657088899603</v>
      </c>
      <c r="D187" s="5">
        <v>552.34100000000001</v>
      </c>
      <c r="E187" s="5">
        <v>593.27324999999996</v>
      </c>
      <c r="F187" s="5">
        <v>610.35604999999998</v>
      </c>
      <c r="G187" s="5">
        <v>595.42255999999998</v>
      </c>
      <c r="H187" s="5">
        <v>597.53617999999994</v>
      </c>
      <c r="I187" s="5">
        <v>608.96289000000104</v>
      </c>
      <c r="J187" s="5">
        <v>443.02845000000002</v>
      </c>
      <c r="K187" s="5">
        <v>541.75328999999999</v>
      </c>
      <c r="L187" s="5">
        <v>587.87977000000001</v>
      </c>
      <c r="M187" s="5">
        <v>616.66237999999998</v>
      </c>
      <c r="N187" s="5">
        <v>609.14976999999897</v>
      </c>
      <c r="O187" s="5">
        <v>808.17594000000395</v>
      </c>
      <c r="P187" s="5">
        <v>6199.9988506679601</v>
      </c>
      <c r="Q187" s="6">
        <v>7164.5415300000004</v>
      </c>
      <c r="R187" s="5">
        <v>964.54267933204596</v>
      </c>
      <c r="S187" s="7">
        <v>1.1555714287309999</v>
      </c>
    </row>
    <row r="188" spans="1:19" ht="13.5" hidden="1" customHeight="1" thickBot="1" x14ac:dyDescent="0.25">
      <c r="A188" s="19" t="s">
        <v>205</v>
      </c>
      <c r="B188" s="11">
        <v>0</v>
      </c>
      <c r="C188" s="12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-39.6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4">
        <v>-39.6</v>
      </c>
      <c r="R188" s="13">
        <v>-39.6</v>
      </c>
      <c r="S188" s="15" t="s">
        <v>25</v>
      </c>
    </row>
    <row r="189" spans="1:19" ht="13.5" hidden="1" customHeight="1" thickBot="1" x14ac:dyDescent="0.25">
      <c r="A189" s="10" t="s">
        <v>206</v>
      </c>
      <c r="B189" s="11">
        <v>0</v>
      </c>
      <c r="C189" s="12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-39.6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4">
        <v>-39.6</v>
      </c>
      <c r="R189" s="13">
        <v>-39.6</v>
      </c>
      <c r="S189" s="15" t="s">
        <v>25</v>
      </c>
    </row>
    <row r="190" spans="1:19" ht="13.5" hidden="1" customHeight="1" thickBot="1" x14ac:dyDescent="0.25">
      <c r="A190" s="16" t="s">
        <v>207</v>
      </c>
      <c r="B190" s="3">
        <v>0</v>
      </c>
      <c r="C190" s="4">
        <v>0</v>
      </c>
      <c r="D190" s="5">
        <v>0</v>
      </c>
      <c r="E190" s="5">
        <v>0</v>
      </c>
      <c r="F190" s="5">
        <v>0</v>
      </c>
      <c r="G190" s="5">
        <v>0</v>
      </c>
      <c r="H190" s="5">
        <v>-39.6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6">
        <v>-39.6</v>
      </c>
      <c r="R190" s="5">
        <v>-39.6</v>
      </c>
      <c r="S190" s="17" t="s">
        <v>25</v>
      </c>
    </row>
    <row r="191" spans="1:19" ht="13.5" hidden="1" customHeight="1" thickBot="1" x14ac:dyDescent="0.25">
      <c r="A191" s="19" t="s">
        <v>208</v>
      </c>
      <c r="B191" s="11">
        <v>-110220.06520586699</v>
      </c>
      <c r="C191" s="12">
        <v>-9185.0054338222308</v>
      </c>
      <c r="D191" s="13">
        <v>-9517.8727199999994</v>
      </c>
      <c r="E191" s="13">
        <v>-9171.1565900000005</v>
      </c>
      <c r="F191" s="13">
        <v>-9537.0991200000008</v>
      </c>
      <c r="G191" s="13">
        <v>-9499.4217800000006</v>
      </c>
      <c r="H191" s="13">
        <v>-9094.1304299999993</v>
      </c>
      <c r="I191" s="13">
        <v>-10053.93831</v>
      </c>
      <c r="J191" s="13">
        <v>-9388.7154800000008</v>
      </c>
      <c r="K191" s="13">
        <v>-9628.1832799999993</v>
      </c>
      <c r="L191" s="13">
        <v>-11322.16203</v>
      </c>
      <c r="M191" s="13">
        <v>-9441.4888599999995</v>
      </c>
      <c r="N191" s="13">
        <v>-9183.1560599999902</v>
      </c>
      <c r="O191" s="13">
        <v>-8860.4074700000401</v>
      </c>
      <c r="P191" s="13">
        <v>-110220.06520586699</v>
      </c>
      <c r="Q191" s="14">
        <v>-114697.73213</v>
      </c>
      <c r="R191" s="13">
        <v>-4477.6669241333402</v>
      </c>
      <c r="S191" s="18">
        <v>1.0406247892860001</v>
      </c>
    </row>
    <row r="192" spans="1:19" ht="13.5" hidden="1" customHeight="1" thickBot="1" x14ac:dyDescent="0.25">
      <c r="A192" s="10" t="s">
        <v>209</v>
      </c>
      <c r="B192" s="11">
        <v>-105330.00950913801</v>
      </c>
      <c r="C192" s="12">
        <v>-8777.5007924281799</v>
      </c>
      <c r="D192" s="13">
        <v>-8998.3999299999996</v>
      </c>
      <c r="E192" s="13">
        <v>-8609.0278400000007</v>
      </c>
      <c r="F192" s="13">
        <v>-9010.6858499999998</v>
      </c>
      <c r="G192" s="13">
        <v>-8964.9247500000001</v>
      </c>
      <c r="H192" s="13">
        <v>-8551.6057700000001</v>
      </c>
      <c r="I192" s="13">
        <v>-9517.8257900000208</v>
      </c>
      <c r="J192" s="13">
        <v>-8888.5032900000006</v>
      </c>
      <c r="K192" s="13">
        <v>-9235.4538400000001</v>
      </c>
      <c r="L192" s="13">
        <v>-10833.959349999999</v>
      </c>
      <c r="M192" s="13">
        <v>-8940.3225299999995</v>
      </c>
      <c r="N192" s="13">
        <v>-8744.6725499999902</v>
      </c>
      <c r="O192" s="13">
        <v>-8338.8915800000395</v>
      </c>
      <c r="P192" s="13">
        <v>-105330.00950913801</v>
      </c>
      <c r="Q192" s="14">
        <v>-108634.27307</v>
      </c>
      <c r="R192" s="13">
        <v>-3304.2635608619498</v>
      </c>
      <c r="S192" s="18">
        <v>1.031370580675</v>
      </c>
    </row>
    <row r="193" spans="1:19" ht="13.5" hidden="1" customHeight="1" thickBot="1" x14ac:dyDescent="0.25">
      <c r="A193" s="16" t="s">
        <v>210</v>
      </c>
      <c r="B193" s="3">
        <v>0</v>
      </c>
      <c r="C193" s="4">
        <v>0</v>
      </c>
      <c r="D193" s="5">
        <v>0</v>
      </c>
      <c r="E193" s="5">
        <v>0</v>
      </c>
      <c r="F193" s="5">
        <v>17.94624</v>
      </c>
      <c r="G193" s="5">
        <v>0</v>
      </c>
      <c r="H193" s="5">
        <v>0</v>
      </c>
      <c r="I193" s="5">
        <v>16.5777</v>
      </c>
      <c r="J193" s="5">
        <v>0</v>
      </c>
      <c r="K193" s="5">
        <v>0</v>
      </c>
      <c r="L193" s="5">
        <v>14.047510000000001</v>
      </c>
      <c r="M193" s="5">
        <v>0</v>
      </c>
      <c r="N193" s="5">
        <v>0</v>
      </c>
      <c r="O193" s="5">
        <v>18.36233</v>
      </c>
      <c r="P193" s="5">
        <v>0</v>
      </c>
      <c r="Q193" s="6">
        <v>66.933779999999999</v>
      </c>
      <c r="R193" s="5">
        <v>66.933779999999999</v>
      </c>
      <c r="S193" s="17" t="s">
        <v>25</v>
      </c>
    </row>
    <row r="194" spans="1:19" ht="13.5" hidden="1" customHeight="1" thickBot="1" x14ac:dyDescent="0.25">
      <c r="A194" s="16" t="s">
        <v>211</v>
      </c>
      <c r="B194" s="3">
        <v>-670.00006048725504</v>
      </c>
      <c r="C194" s="4">
        <v>-55.833338373937003</v>
      </c>
      <c r="D194" s="5">
        <v>-50.946210000000001</v>
      </c>
      <c r="E194" s="5">
        <v>-55.74044</v>
      </c>
      <c r="F194" s="5">
        <v>-56.446010000000001</v>
      </c>
      <c r="G194" s="5">
        <v>-51.257170000000002</v>
      </c>
      <c r="H194" s="5">
        <v>-82.324879999999993</v>
      </c>
      <c r="I194" s="5">
        <v>-63.838320000000003</v>
      </c>
      <c r="J194" s="5">
        <v>-31.361560000000001</v>
      </c>
      <c r="K194" s="5">
        <v>-41.679879999999997</v>
      </c>
      <c r="L194" s="5">
        <v>-63.52919</v>
      </c>
      <c r="M194" s="5">
        <v>-65.493499999999997</v>
      </c>
      <c r="N194" s="5">
        <v>-73.356599999999005</v>
      </c>
      <c r="O194" s="5">
        <v>-62.0914</v>
      </c>
      <c r="P194" s="5">
        <v>-670.00006048725504</v>
      </c>
      <c r="Q194" s="6">
        <v>-698.06515999999999</v>
      </c>
      <c r="R194" s="5">
        <v>-28.065099512745</v>
      </c>
      <c r="S194" s="7">
        <v>1.0418882044460001</v>
      </c>
    </row>
    <row r="195" spans="1:19" ht="13.5" hidden="1" customHeight="1" thickBot="1" x14ac:dyDescent="0.25">
      <c r="A195" s="16" t="s">
        <v>212</v>
      </c>
      <c r="B195" s="3">
        <v>-70783.006390252805</v>
      </c>
      <c r="C195" s="4">
        <v>-5898.5838658543998</v>
      </c>
      <c r="D195" s="5">
        <v>-6051.0424199999998</v>
      </c>
      <c r="E195" s="5">
        <v>-5619.8153199999997</v>
      </c>
      <c r="F195" s="5">
        <v>-5842.3223600000001</v>
      </c>
      <c r="G195" s="5">
        <v>-5852.4247299999997</v>
      </c>
      <c r="H195" s="5">
        <v>-5307.8528399999996</v>
      </c>
      <c r="I195" s="5">
        <v>-6428.8437800000102</v>
      </c>
      <c r="J195" s="5">
        <v>-6558.2477399999998</v>
      </c>
      <c r="K195" s="5">
        <v>-6418.0824899999998</v>
      </c>
      <c r="L195" s="5">
        <v>-7638.0015800000001</v>
      </c>
      <c r="M195" s="5">
        <v>-6203.8646200000003</v>
      </c>
      <c r="N195" s="5">
        <v>-5909.9866999999904</v>
      </c>
      <c r="O195" s="5">
        <v>-5751.0257200000297</v>
      </c>
      <c r="P195" s="5">
        <v>-70783.006390252805</v>
      </c>
      <c r="Q195" s="6">
        <v>-73581.510299999994</v>
      </c>
      <c r="R195" s="5">
        <v>-2798.50390974723</v>
      </c>
      <c r="S195" s="7">
        <v>1.03953638101</v>
      </c>
    </row>
    <row r="196" spans="1:19" ht="13.5" hidden="1" customHeight="1" thickBot="1" x14ac:dyDescent="0.25">
      <c r="A196" s="16" t="s">
        <v>775</v>
      </c>
      <c r="B196" s="3">
        <v>-33877.003058398099</v>
      </c>
      <c r="C196" s="4">
        <v>-2823.0835881998401</v>
      </c>
      <c r="D196" s="5">
        <v>-2896.4113000000002</v>
      </c>
      <c r="E196" s="5">
        <v>-2933.47208</v>
      </c>
      <c r="F196" s="5">
        <v>-3129.8637199999998</v>
      </c>
      <c r="G196" s="5">
        <v>-3061.2428500000001</v>
      </c>
      <c r="H196" s="5">
        <v>-3161.42805</v>
      </c>
      <c r="I196" s="5">
        <v>-3041.7213900000102</v>
      </c>
      <c r="J196" s="5">
        <v>-2298.89399</v>
      </c>
      <c r="K196" s="5">
        <v>-2775.6914700000002</v>
      </c>
      <c r="L196" s="5">
        <v>-3146.4760900000001</v>
      </c>
      <c r="M196" s="5">
        <v>-2670.96441</v>
      </c>
      <c r="N196" s="5">
        <v>-2761.3292499999998</v>
      </c>
      <c r="O196" s="5">
        <v>-2544.13679000001</v>
      </c>
      <c r="P196" s="5">
        <v>-33877.003058398099</v>
      </c>
      <c r="Q196" s="6">
        <v>-34421.631390000002</v>
      </c>
      <c r="R196" s="5">
        <v>-544.62833160191803</v>
      </c>
      <c r="S196" s="7">
        <v>1.0160766384990001</v>
      </c>
    </row>
    <row r="197" spans="1:19" ht="13.5" hidden="1" customHeight="1" thickBot="1" x14ac:dyDescent="0.25">
      <c r="A197" s="10" t="s">
        <v>213</v>
      </c>
      <c r="B197" s="11">
        <v>-4890.0556967286102</v>
      </c>
      <c r="C197" s="12">
        <v>-407.50464139405102</v>
      </c>
      <c r="D197" s="13">
        <v>-519.47279000000003</v>
      </c>
      <c r="E197" s="13">
        <v>-562.12874999999997</v>
      </c>
      <c r="F197" s="13">
        <v>-508.46703000000002</v>
      </c>
      <c r="G197" s="13">
        <v>-534.49703</v>
      </c>
      <c r="H197" s="13">
        <v>-542.52466000000004</v>
      </c>
      <c r="I197" s="13">
        <v>-519.53482000000099</v>
      </c>
      <c r="J197" s="13">
        <v>-500.21219000000002</v>
      </c>
      <c r="K197" s="13">
        <v>-392.72944000000001</v>
      </c>
      <c r="L197" s="13">
        <v>-474.15517</v>
      </c>
      <c r="M197" s="13">
        <v>-501.16633000000002</v>
      </c>
      <c r="N197" s="13">
        <v>-438.483509999999</v>
      </c>
      <c r="O197" s="13">
        <v>-503.15356000000202</v>
      </c>
      <c r="P197" s="13">
        <v>-4890.0556967286102</v>
      </c>
      <c r="Q197" s="14">
        <v>-5996.5252799999998</v>
      </c>
      <c r="R197" s="13">
        <v>-1106.4695832713901</v>
      </c>
      <c r="S197" s="18">
        <v>1.2262693212289999</v>
      </c>
    </row>
    <row r="198" spans="1:19" ht="13.5" hidden="1" customHeight="1" thickBot="1" x14ac:dyDescent="0.25">
      <c r="A198" s="16" t="s">
        <v>214</v>
      </c>
      <c r="B198" s="3">
        <v>-190.00078109165401</v>
      </c>
      <c r="C198" s="4">
        <v>-15.833398424304001</v>
      </c>
      <c r="D198" s="5">
        <v>0</v>
      </c>
      <c r="E198" s="5">
        <v>-59</v>
      </c>
      <c r="F198" s="5">
        <v>0</v>
      </c>
      <c r="G198" s="5">
        <v>0</v>
      </c>
      <c r="H198" s="5">
        <v>0</v>
      </c>
      <c r="I198" s="5">
        <v>0</v>
      </c>
      <c r="J198" s="5">
        <v>-84.65</v>
      </c>
      <c r="K198" s="5">
        <v>0</v>
      </c>
      <c r="L198" s="5">
        <v>0</v>
      </c>
      <c r="M198" s="5">
        <v>0</v>
      </c>
      <c r="N198" s="5">
        <v>29.710450000000002</v>
      </c>
      <c r="O198" s="5">
        <v>-35.453000000000003</v>
      </c>
      <c r="P198" s="5">
        <v>-190.00078109165401</v>
      </c>
      <c r="Q198" s="6">
        <v>-149.39255</v>
      </c>
      <c r="R198" s="5">
        <v>40.608231091653998</v>
      </c>
      <c r="S198" s="7">
        <v>0.78627334657000003</v>
      </c>
    </row>
    <row r="199" spans="1:19" ht="13.5" hidden="1" customHeight="1" thickBot="1" x14ac:dyDescent="0.25">
      <c r="A199" s="16" t="s">
        <v>215</v>
      </c>
      <c r="B199" s="3">
        <v>-4700.0549156369598</v>
      </c>
      <c r="C199" s="4">
        <v>-391.67124296974703</v>
      </c>
      <c r="D199" s="5">
        <v>-486.40478999999999</v>
      </c>
      <c r="E199" s="5">
        <v>-484.55074999999999</v>
      </c>
      <c r="F199" s="5">
        <v>-488.51303000000001</v>
      </c>
      <c r="G199" s="5">
        <v>-479.86903000000001</v>
      </c>
      <c r="H199" s="5">
        <v>-511.28465999999997</v>
      </c>
      <c r="I199" s="5">
        <v>-474.06282000000101</v>
      </c>
      <c r="J199" s="5">
        <v>-363.32019000000003</v>
      </c>
      <c r="K199" s="5">
        <v>-361.07344000000001</v>
      </c>
      <c r="L199" s="5">
        <v>-437.84517</v>
      </c>
      <c r="M199" s="5">
        <v>-463.03032999999999</v>
      </c>
      <c r="N199" s="5">
        <v>-445.73195999999899</v>
      </c>
      <c r="O199" s="5">
        <v>-438.964560000002</v>
      </c>
      <c r="P199" s="5">
        <v>-4700.0549156369598</v>
      </c>
      <c r="Q199" s="6">
        <v>-5434.6507300000003</v>
      </c>
      <c r="R199" s="5">
        <v>-734.59581436304302</v>
      </c>
      <c r="S199" s="7">
        <v>1.1562951555979999</v>
      </c>
    </row>
    <row r="200" spans="1:19" ht="13.5" hidden="1" customHeight="1" thickBot="1" x14ac:dyDescent="0.25">
      <c r="A200" s="16" t="s">
        <v>216</v>
      </c>
      <c r="B200" s="3">
        <v>0</v>
      </c>
      <c r="C200" s="4">
        <v>0</v>
      </c>
      <c r="D200" s="5">
        <v>-33.067999999999998</v>
      </c>
      <c r="E200" s="5">
        <v>-18.577999999999999</v>
      </c>
      <c r="F200" s="5">
        <v>-19.954000000000001</v>
      </c>
      <c r="G200" s="5">
        <v>-54.628</v>
      </c>
      <c r="H200" s="5">
        <v>-31.24</v>
      </c>
      <c r="I200" s="5">
        <v>-45.472000000000001</v>
      </c>
      <c r="J200" s="5">
        <v>-52.241999999999997</v>
      </c>
      <c r="K200" s="5">
        <v>-31.655999999999999</v>
      </c>
      <c r="L200" s="5">
        <v>-36.31</v>
      </c>
      <c r="M200" s="5">
        <v>-38.136000000000003</v>
      </c>
      <c r="N200" s="5">
        <v>-22.462</v>
      </c>
      <c r="O200" s="5">
        <v>-28.736000000000001</v>
      </c>
      <c r="P200" s="5">
        <v>0</v>
      </c>
      <c r="Q200" s="6">
        <v>-412.48200000000003</v>
      </c>
      <c r="R200" s="5">
        <v>-412.48200000000003</v>
      </c>
      <c r="S200" s="17" t="s">
        <v>25</v>
      </c>
    </row>
    <row r="201" spans="1:19" ht="13.5" hidden="1" customHeight="1" thickBot="1" x14ac:dyDescent="0.25">
      <c r="A201" s="20" t="s">
        <v>217</v>
      </c>
      <c r="B201" s="3">
        <v>0</v>
      </c>
      <c r="C201" s="4">
        <v>0</v>
      </c>
      <c r="D201" s="5">
        <v>0</v>
      </c>
      <c r="E201" s="5">
        <v>0</v>
      </c>
      <c r="F201" s="5">
        <v>-17.94624</v>
      </c>
      <c r="G201" s="5">
        <v>0</v>
      </c>
      <c r="H201" s="5">
        <v>0</v>
      </c>
      <c r="I201" s="5">
        <v>-16.5777</v>
      </c>
      <c r="J201" s="5">
        <v>0</v>
      </c>
      <c r="K201" s="5">
        <v>0</v>
      </c>
      <c r="L201" s="5">
        <v>-14.047510000000001</v>
      </c>
      <c r="M201" s="5">
        <v>0</v>
      </c>
      <c r="N201" s="5">
        <v>0</v>
      </c>
      <c r="O201" s="5">
        <v>-18.36233</v>
      </c>
      <c r="P201" s="5">
        <v>0</v>
      </c>
      <c r="Q201" s="6">
        <v>-66.933779999999999</v>
      </c>
      <c r="R201" s="5">
        <v>-66.933779999999999</v>
      </c>
      <c r="S201" s="17" t="s">
        <v>25</v>
      </c>
    </row>
    <row r="202" spans="1:19" ht="13.5" hidden="1" customHeight="1" thickBot="1" x14ac:dyDescent="0.25">
      <c r="A202" s="16" t="s">
        <v>218</v>
      </c>
      <c r="B202" s="3">
        <v>0</v>
      </c>
      <c r="C202" s="4">
        <v>0</v>
      </c>
      <c r="D202" s="5">
        <v>0</v>
      </c>
      <c r="E202" s="5">
        <v>0</v>
      </c>
      <c r="F202" s="5">
        <v>-17.94624</v>
      </c>
      <c r="G202" s="5">
        <v>0</v>
      </c>
      <c r="H202" s="5">
        <v>0</v>
      </c>
      <c r="I202" s="5">
        <v>-16.5777</v>
      </c>
      <c r="J202" s="5">
        <v>0</v>
      </c>
      <c r="K202" s="5">
        <v>0</v>
      </c>
      <c r="L202" s="5">
        <v>-14.047510000000001</v>
      </c>
      <c r="M202" s="5">
        <v>0</v>
      </c>
      <c r="N202" s="5">
        <v>0</v>
      </c>
      <c r="O202" s="5">
        <v>-18.36233</v>
      </c>
      <c r="P202" s="5">
        <v>0</v>
      </c>
      <c r="Q202" s="6">
        <v>-66.933779999999999</v>
      </c>
      <c r="R202" s="5">
        <v>-66.933779999999999</v>
      </c>
      <c r="S202" s="17" t="s">
        <v>25</v>
      </c>
    </row>
    <row r="203" spans="1:19" ht="13.5" hidden="1" customHeight="1" thickBot="1" x14ac:dyDescent="0.25">
      <c r="A203" s="21" t="s">
        <v>219</v>
      </c>
      <c r="B203" s="11">
        <v>248838.59105137101</v>
      </c>
      <c r="C203" s="12">
        <v>20736.549254280901</v>
      </c>
      <c r="D203" s="13">
        <v>16216.50729</v>
      </c>
      <c r="E203" s="13">
        <v>19848.668160000001</v>
      </c>
      <c r="F203" s="13">
        <v>16359.826419999999</v>
      </c>
      <c r="G203" s="13">
        <v>19046.373380000001</v>
      </c>
      <c r="H203" s="13">
        <v>16401.42165</v>
      </c>
      <c r="I203" s="13">
        <v>22672.003189999999</v>
      </c>
      <c r="J203" s="13">
        <v>15184.394340000001</v>
      </c>
      <c r="K203" s="13">
        <v>24564.948369999998</v>
      </c>
      <c r="L203" s="13">
        <v>17581.136269999999</v>
      </c>
      <c r="M203" s="13">
        <v>19148.483</v>
      </c>
      <c r="N203" s="13">
        <v>24076.669419999998</v>
      </c>
      <c r="O203" s="13">
        <v>25536.993490000099</v>
      </c>
      <c r="P203" s="13">
        <v>248838.59105137101</v>
      </c>
      <c r="Q203" s="14">
        <v>236637.42498000001</v>
      </c>
      <c r="R203" s="13">
        <v>-12201.166071370701</v>
      </c>
      <c r="S203" s="18">
        <v>0.95096754880400003</v>
      </c>
    </row>
    <row r="204" spans="1:19" ht="13.5" hidden="1" customHeight="1" thickBot="1" x14ac:dyDescent="0.25">
      <c r="A204" s="9" t="s">
        <v>220</v>
      </c>
      <c r="B204" s="3">
        <v>60770.185493889599</v>
      </c>
      <c r="C204" s="4">
        <v>5064.1821244907997</v>
      </c>
      <c r="D204" s="5">
        <v>4606.8055199999999</v>
      </c>
      <c r="E204" s="5">
        <v>4034.7512099999999</v>
      </c>
      <c r="F204" s="5">
        <v>4273.5237800000004</v>
      </c>
      <c r="G204" s="5">
        <v>5849.5554099999999</v>
      </c>
      <c r="H204" s="5">
        <v>3860.2656400000001</v>
      </c>
      <c r="I204" s="5">
        <v>3657.48974000001</v>
      </c>
      <c r="J204" s="5">
        <v>3588.2964200000001</v>
      </c>
      <c r="K204" s="5">
        <v>11869.675939999999</v>
      </c>
      <c r="L204" s="5">
        <v>5029.4030300000004</v>
      </c>
      <c r="M204" s="5">
        <v>4658.4591</v>
      </c>
      <c r="N204" s="5">
        <v>5460.2144099999896</v>
      </c>
      <c r="O204" s="5">
        <v>8165.1178200000404</v>
      </c>
      <c r="P204" s="5">
        <v>60770.185493889599</v>
      </c>
      <c r="Q204" s="6">
        <v>65053.558019999997</v>
      </c>
      <c r="R204" s="5">
        <v>4283.3725261104</v>
      </c>
      <c r="S204" s="7">
        <v>1.0704847696490001</v>
      </c>
    </row>
    <row r="205" spans="1:19" ht="13.5" hidden="1" customHeight="1" thickBot="1" x14ac:dyDescent="0.25">
      <c r="A205" s="20" t="s">
        <v>221</v>
      </c>
      <c r="B205" s="3">
        <v>0</v>
      </c>
      <c r="C205" s="4">
        <v>0</v>
      </c>
      <c r="D205" s="5">
        <v>0</v>
      </c>
      <c r="E205" s="5">
        <v>0</v>
      </c>
      <c r="F205" s="5">
        <v>-19.922149999999998</v>
      </c>
      <c r="G205" s="5">
        <v>0</v>
      </c>
      <c r="H205" s="5">
        <v>0</v>
      </c>
      <c r="I205" s="5">
        <v>-39.958480000000002</v>
      </c>
      <c r="J205" s="5">
        <v>0</v>
      </c>
      <c r="K205" s="5">
        <v>0</v>
      </c>
      <c r="L205" s="5">
        <v>-28.456589999999998</v>
      </c>
      <c r="M205" s="5">
        <v>0</v>
      </c>
      <c r="N205" s="5">
        <v>0</v>
      </c>
      <c r="O205" s="5">
        <v>-26.469200000000001</v>
      </c>
      <c r="P205" s="5">
        <v>0</v>
      </c>
      <c r="Q205" s="6">
        <v>-114.80642</v>
      </c>
      <c r="R205" s="5">
        <v>-114.80642</v>
      </c>
      <c r="S205" s="17" t="s">
        <v>25</v>
      </c>
    </row>
    <row r="206" spans="1:19" ht="13.5" hidden="1" customHeight="1" thickBot="1" x14ac:dyDescent="0.25">
      <c r="A206" s="16" t="s">
        <v>222</v>
      </c>
      <c r="B206" s="3">
        <v>0</v>
      </c>
      <c r="C206" s="4">
        <v>0</v>
      </c>
      <c r="D206" s="5">
        <v>0</v>
      </c>
      <c r="E206" s="5">
        <v>0</v>
      </c>
      <c r="F206" s="5">
        <v>-19.922149999999998</v>
      </c>
      <c r="G206" s="5">
        <v>0</v>
      </c>
      <c r="H206" s="5">
        <v>0</v>
      </c>
      <c r="I206" s="5">
        <v>-39.958480000000002</v>
      </c>
      <c r="J206" s="5">
        <v>0</v>
      </c>
      <c r="K206" s="5">
        <v>0</v>
      </c>
      <c r="L206" s="5">
        <v>-28.456589999999998</v>
      </c>
      <c r="M206" s="5">
        <v>0</v>
      </c>
      <c r="N206" s="5">
        <v>0</v>
      </c>
      <c r="O206" s="5">
        <v>-26.469200000000001</v>
      </c>
      <c r="P206" s="5">
        <v>0</v>
      </c>
      <c r="Q206" s="6">
        <v>-114.80642</v>
      </c>
      <c r="R206" s="5">
        <v>-114.80642</v>
      </c>
      <c r="S206" s="17" t="s">
        <v>25</v>
      </c>
    </row>
    <row r="207" spans="1:19" ht="13.5" hidden="1" customHeight="1" thickBot="1" x14ac:dyDescent="0.25">
      <c r="A207" s="20" t="s">
        <v>223</v>
      </c>
      <c r="B207" s="3">
        <v>60770.185493889599</v>
      </c>
      <c r="C207" s="4">
        <v>5064.1821244907997</v>
      </c>
      <c r="D207" s="5">
        <v>4606.8055199999999</v>
      </c>
      <c r="E207" s="5">
        <v>4034.7512099999999</v>
      </c>
      <c r="F207" s="5">
        <v>4273.5237800000004</v>
      </c>
      <c r="G207" s="5">
        <v>5830.1663200000003</v>
      </c>
      <c r="H207" s="5">
        <v>3860.2656400000001</v>
      </c>
      <c r="I207" s="5">
        <v>3657.48974000001</v>
      </c>
      <c r="J207" s="5">
        <v>3588.2964200000001</v>
      </c>
      <c r="K207" s="5">
        <v>11869.675939999999</v>
      </c>
      <c r="L207" s="5">
        <v>5029.4030300000004</v>
      </c>
      <c r="M207" s="5">
        <v>4658.4591</v>
      </c>
      <c r="N207" s="5">
        <v>5460.2144099999896</v>
      </c>
      <c r="O207" s="5">
        <v>8165.1178200000404</v>
      </c>
      <c r="P207" s="5">
        <v>60770.185493889599</v>
      </c>
      <c r="Q207" s="6">
        <v>65034.16893</v>
      </c>
      <c r="R207" s="5">
        <v>4263.9834361104004</v>
      </c>
      <c r="S207" s="7">
        <v>1.070165713687</v>
      </c>
    </row>
    <row r="208" spans="1:19" ht="13.5" hidden="1" customHeight="1" thickBot="1" x14ac:dyDescent="0.25">
      <c r="A208" s="16" t="s">
        <v>224</v>
      </c>
      <c r="B208" s="3">
        <v>23999.992311904702</v>
      </c>
      <c r="C208" s="4">
        <v>1999.9993593253901</v>
      </c>
      <c r="D208" s="5">
        <v>2618.91005</v>
      </c>
      <c r="E208" s="5">
        <v>2000.20694</v>
      </c>
      <c r="F208" s="5">
        <v>1696.34782</v>
      </c>
      <c r="G208" s="5">
        <v>2512.0615499999999</v>
      </c>
      <c r="H208" s="5">
        <v>2193.07564</v>
      </c>
      <c r="I208" s="5">
        <v>1530.1633300000001</v>
      </c>
      <c r="J208" s="5">
        <v>2098.65571</v>
      </c>
      <c r="K208" s="5">
        <v>8413.7791099999995</v>
      </c>
      <c r="L208" s="5">
        <v>2662.10196</v>
      </c>
      <c r="M208" s="5">
        <v>1935.30925</v>
      </c>
      <c r="N208" s="5">
        <v>2067.5645199999999</v>
      </c>
      <c r="O208" s="5">
        <v>4515.7561000000196</v>
      </c>
      <c r="P208" s="5">
        <v>23999.992311904702</v>
      </c>
      <c r="Q208" s="6">
        <v>34243.931980000001</v>
      </c>
      <c r="R208" s="5">
        <v>10243.9396680953</v>
      </c>
      <c r="S208" s="7">
        <v>1.4268309562329999</v>
      </c>
    </row>
    <row r="209" spans="1:19" ht="13.5" hidden="1" customHeight="1" thickBot="1" x14ac:dyDescent="0.25">
      <c r="A209" s="16" t="s">
        <v>225</v>
      </c>
      <c r="B209" s="3">
        <v>399.72526701739997</v>
      </c>
      <c r="C209" s="4">
        <v>33.310438918115999</v>
      </c>
      <c r="D209" s="5">
        <v>15.42</v>
      </c>
      <c r="E209" s="5">
        <v>26.126999999999999</v>
      </c>
      <c r="F209" s="5">
        <v>11.711</v>
      </c>
      <c r="G209" s="5">
        <v>26.760999999999999</v>
      </c>
      <c r="H209" s="5">
        <v>20.085999999999999</v>
      </c>
      <c r="I209" s="5">
        <v>18.077999999999999</v>
      </c>
      <c r="J209" s="5">
        <v>18.755130000000001</v>
      </c>
      <c r="K209" s="5">
        <v>20.337</v>
      </c>
      <c r="L209" s="5">
        <v>11.195</v>
      </c>
      <c r="M209" s="5">
        <v>11.385</v>
      </c>
      <c r="N209" s="5">
        <v>20.605</v>
      </c>
      <c r="O209" s="5">
        <v>8.0079999999999991</v>
      </c>
      <c r="P209" s="5">
        <v>399.72526701739997</v>
      </c>
      <c r="Q209" s="6">
        <v>208.46813</v>
      </c>
      <c r="R209" s="5">
        <v>-191.2571370174</v>
      </c>
      <c r="S209" s="7">
        <v>0.52152852771900005</v>
      </c>
    </row>
    <row r="210" spans="1:19" ht="13.5" hidden="1" customHeight="1" thickBot="1" x14ac:dyDescent="0.25">
      <c r="A210" s="16" t="s">
        <v>226</v>
      </c>
      <c r="B210" s="3">
        <v>9999.9745871024897</v>
      </c>
      <c r="C210" s="4">
        <v>833.33121559187396</v>
      </c>
      <c r="D210" s="5">
        <v>289.67192999999997</v>
      </c>
      <c r="E210" s="5">
        <v>318.76646</v>
      </c>
      <c r="F210" s="5">
        <v>842.49157000000002</v>
      </c>
      <c r="G210" s="5">
        <v>359.54395</v>
      </c>
      <c r="H210" s="5">
        <v>260.05385999999999</v>
      </c>
      <c r="I210" s="5">
        <v>305.27237000000099</v>
      </c>
      <c r="J210" s="5">
        <v>542.38945999999999</v>
      </c>
      <c r="K210" s="5">
        <v>719.37342999999998</v>
      </c>
      <c r="L210" s="5">
        <v>629.90629999999999</v>
      </c>
      <c r="M210" s="5">
        <v>570.70943999999997</v>
      </c>
      <c r="N210" s="5">
        <v>888.09726999999896</v>
      </c>
      <c r="O210" s="5">
        <v>442.71863000000201</v>
      </c>
      <c r="P210" s="5">
        <v>9999.9745871024897</v>
      </c>
      <c r="Q210" s="6">
        <v>6168.99467</v>
      </c>
      <c r="R210" s="5">
        <v>-3830.9799171024902</v>
      </c>
      <c r="S210" s="7">
        <v>0.61690103472400004</v>
      </c>
    </row>
    <row r="211" spans="1:19" ht="13.5" hidden="1" customHeight="1" thickBot="1" x14ac:dyDescent="0.25">
      <c r="A211" s="16" t="s">
        <v>227</v>
      </c>
      <c r="B211" s="3">
        <v>15000.3406408191</v>
      </c>
      <c r="C211" s="4">
        <v>1250.0283867349201</v>
      </c>
      <c r="D211" s="5">
        <v>764.47028999999998</v>
      </c>
      <c r="E211" s="5">
        <v>623.14502000000005</v>
      </c>
      <c r="F211" s="5">
        <v>675.13166999999999</v>
      </c>
      <c r="G211" s="5">
        <v>1747.1564599999999</v>
      </c>
      <c r="H211" s="5">
        <v>405.67307</v>
      </c>
      <c r="I211" s="5">
        <v>796.673740000002</v>
      </c>
      <c r="J211" s="5">
        <v>246.34173999999999</v>
      </c>
      <c r="K211" s="5">
        <v>1916.1802499999999</v>
      </c>
      <c r="L211" s="5">
        <v>866.29762000000005</v>
      </c>
      <c r="M211" s="5">
        <v>1144.6587999999999</v>
      </c>
      <c r="N211" s="5">
        <v>1364.3276000000001</v>
      </c>
      <c r="O211" s="5">
        <v>2034.1760200000101</v>
      </c>
      <c r="P211" s="5">
        <v>15000.3406408191</v>
      </c>
      <c r="Q211" s="6">
        <v>12584.23228</v>
      </c>
      <c r="R211" s="5">
        <v>-2416.1083608190702</v>
      </c>
      <c r="S211" s="7">
        <v>0.838929767085</v>
      </c>
    </row>
    <row r="212" spans="1:19" ht="13.5" hidden="1" customHeight="1" thickBot="1" x14ac:dyDescent="0.25">
      <c r="A212" s="16" t="s">
        <v>228</v>
      </c>
      <c r="B212" s="3">
        <v>7900.1154585822496</v>
      </c>
      <c r="C212" s="4">
        <v>658.34295488185501</v>
      </c>
      <c r="D212" s="5">
        <v>711.12180000000001</v>
      </c>
      <c r="E212" s="5">
        <v>729.11875999999995</v>
      </c>
      <c r="F212" s="5">
        <v>818.71271999999999</v>
      </c>
      <c r="G212" s="5">
        <v>833.62699999999995</v>
      </c>
      <c r="H212" s="5">
        <v>739.73512000000005</v>
      </c>
      <c r="I212" s="5">
        <v>803.37467000000095</v>
      </c>
      <c r="J212" s="5">
        <v>562.98743000000002</v>
      </c>
      <c r="K212" s="5">
        <v>586.69985999999994</v>
      </c>
      <c r="L212" s="5">
        <v>580.25014999999996</v>
      </c>
      <c r="M212" s="5">
        <v>843.16890999999998</v>
      </c>
      <c r="N212" s="5">
        <v>880.78536999999903</v>
      </c>
      <c r="O212" s="5">
        <v>991.67643000000498</v>
      </c>
      <c r="P212" s="5">
        <v>7900.1154585822596</v>
      </c>
      <c r="Q212" s="6">
        <v>9081.2582200000106</v>
      </c>
      <c r="R212" s="5">
        <v>1181.1427614177501</v>
      </c>
      <c r="S212" s="7">
        <v>1.149509556867</v>
      </c>
    </row>
    <row r="213" spans="1:19" ht="13.5" hidden="1" customHeight="1" thickBot="1" x14ac:dyDescent="0.25">
      <c r="A213" s="16" t="s">
        <v>229</v>
      </c>
      <c r="B213" s="3">
        <v>100.001138858942</v>
      </c>
      <c r="C213" s="4">
        <v>8.3334282382450002</v>
      </c>
      <c r="D213" s="5">
        <v>4.7855499999999997</v>
      </c>
      <c r="E213" s="5">
        <v>17.317409999999999</v>
      </c>
      <c r="F213" s="5">
        <v>0</v>
      </c>
      <c r="G213" s="5">
        <v>1.6553599999999999</v>
      </c>
      <c r="H213" s="5">
        <v>3.80545</v>
      </c>
      <c r="I213" s="5">
        <v>0</v>
      </c>
      <c r="J213" s="5">
        <v>4.5785499999999999</v>
      </c>
      <c r="K213" s="5">
        <v>9.9292899999999999</v>
      </c>
      <c r="L213" s="5">
        <v>3.7316699999999998</v>
      </c>
      <c r="M213" s="5">
        <v>3.4485000000000001</v>
      </c>
      <c r="N213" s="5">
        <v>9.1977499999989991</v>
      </c>
      <c r="O213" s="5">
        <v>2.0255399999999999</v>
      </c>
      <c r="P213" s="5">
        <v>100.001138858942</v>
      </c>
      <c r="Q213" s="6">
        <v>60.475070000000002</v>
      </c>
      <c r="R213" s="5">
        <v>-39.526068858941997</v>
      </c>
      <c r="S213" s="7">
        <v>0.60474381282099998</v>
      </c>
    </row>
    <row r="214" spans="1:19" ht="13.5" hidden="1" customHeight="1" thickBot="1" x14ac:dyDescent="0.25">
      <c r="A214" s="16" t="s">
        <v>230</v>
      </c>
      <c r="B214" s="3">
        <v>2500.02618153196</v>
      </c>
      <c r="C214" s="4">
        <v>208.335515127663</v>
      </c>
      <c r="D214" s="5">
        <v>186.69589999999999</v>
      </c>
      <c r="E214" s="5">
        <v>250.10499999999999</v>
      </c>
      <c r="F214" s="5">
        <v>229.12899999999999</v>
      </c>
      <c r="G214" s="5">
        <v>336.65600000000001</v>
      </c>
      <c r="H214" s="5">
        <v>237.8365</v>
      </c>
      <c r="I214" s="5">
        <v>190.51599999999999</v>
      </c>
      <c r="J214" s="5">
        <v>107.06740000000001</v>
      </c>
      <c r="K214" s="5">
        <v>202.953</v>
      </c>
      <c r="L214" s="5">
        <v>223.62799999999999</v>
      </c>
      <c r="M214" s="5">
        <v>149.7792</v>
      </c>
      <c r="N214" s="5">
        <v>217.8039</v>
      </c>
      <c r="O214" s="5">
        <v>170.757100000001</v>
      </c>
      <c r="P214" s="5">
        <v>2500.02618153196</v>
      </c>
      <c r="Q214" s="6">
        <v>2502.9270000000001</v>
      </c>
      <c r="R214" s="5">
        <v>2.9008184680440001</v>
      </c>
      <c r="S214" s="7">
        <v>1.0011603152349999</v>
      </c>
    </row>
    <row r="215" spans="1:19" ht="13.5" hidden="1" customHeight="1" thickBot="1" x14ac:dyDescent="0.25">
      <c r="A215" s="16" t="s">
        <v>231</v>
      </c>
      <c r="B215" s="3">
        <v>20.000227771788001</v>
      </c>
      <c r="C215" s="4">
        <v>1.666685647649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20.000227771788001</v>
      </c>
      <c r="Q215" s="6">
        <v>0</v>
      </c>
      <c r="R215" s="5">
        <v>-20.000227771788001</v>
      </c>
      <c r="S215" s="7">
        <v>0</v>
      </c>
    </row>
    <row r="216" spans="1:19" ht="13.5" hidden="1" customHeight="1" thickBot="1" x14ac:dyDescent="0.25">
      <c r="A216" s="16" t="s">
        <v>232</v>
      </c>
      <c r="B216" s="3">
        <v>300.00341657682901</v>
      </c>
      <c r="C216" s="4">
        <v>25.000284714734999</v>
      </c>
      <c r="D216" s="5">
        <v>0</v>
      </c>
      <c r="E216" s="5">
        <v>46.230469999999997</v>
      </c>
      <c r="F216" s="5">
        <v>0</v>
      </c>
      <c r="G216" s="5">
        <v>0</v>
      </c>
      <c r="H216" s="5">
        <v>0</v>
      </c>
      <c r="I216" s="5">
        <v>13.411630000000001</v>
      </c>
      <c r="J216" s="5">
        <v>7.5209999999999999</v>
      </c>
      <c r="K216" s="5">
        <v>0</v>
      </c>
      <c r="L216" s="5">
        <v>52.29233</v>
      </c>
      <c r="M216" s="5">
        <v>0</v>
      </c>
      <c r="N216" s="5">
        <v>2.758</v>
      </c>
      <c r="O216" s="5">
        <v>0</v>
      </c>
      <c r="P216" s="5">
        <v>300.00341657682901</v>
      </c>
      <c r="Q216" s="6">
        <v>122.21343</v>
      </c>
      <c r="R216" s="5">
        <v>-177.78998657682899</v>
      </c>
      <c r="S216" s="7">
        <v>0.40737346059000001</v>
      </c>
    </row>
    <row r="217" spans="1:19" ht="13.5" hidden="1" customHeight="1" thickBot="1" x14ac:dyDescent="0.25">
      <c r="A217" s="16" t="s">
        <v>233</v>
      </c>
      <c r="B217" s="3">
        <v>50.000569429471</v>
      </c>
      <c r="C217" s="4">
        <v>4.1667141191220001</v>
      </c>
      <c r="D217" s="5">
        <v>15.73</v>
      </c>
      <c r="E217" s="5">
        <v>23.73415</v>
      </c>
      <c r="F217" s="5">
        <v>0</v>
      </c>
      <c r="G217" s="5">
        <v>12.705</v>
      </c>
      <c r="H217" s="5">
        <v>0</v>
      </c>
      <c r="I217" s="5">
        <v>0</v>
      </c>
      <c r="J217" s="5">
        <v>0</v>
      </c>
      <c r="K217" s="5">
        <v>0.42399999999999999</v>
      </c>
      <c r="L217" s="5">
        <v>0</v>
      </c>
      <c r="M217" s="5">
        <v>0</v>
      </c>
      <c r="N217" s="5">
        <v>9.0749999999989992</v>
      </c>
      <c r="O217" s="5">
        <v>0</v>
      </c>
      <c r="P217" s="5">
        <v>50.000569429471</v>
      </c>
      <c r="Q217" s="6">
        <v>61.668149999999997</v>
      </c>
      <c r="R217" s="5">
        <v>11.667580570527999</v>
      </c>
      <c r="S217" s="7">
        <v>1.233348953895</v>
      </c>
    </row>
    <row r="218" spans="1:19" ht="13.5" hidden="1" customHeight="1" thickBot="1" x14ac:dyDescent="0.25">
      <c r="A218" s="16" t="s">
        <v>234</v>
      </c>
      <c r="B218" s="3">
        <v>500.00569429471398</v>
      </c>
      <c r="C218" s="4">
        <v>41.667141191226001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500.00569429471398</v>
      </c>
      <c r="Q218" s="6">
        <v>0</v>
      </c>
      <c r="R218" s="5">
        <v>-500.00569429471398</v>
      </c>
      <c r="S218" s="7">
        <v>0</v>
      </c>
    </row>
    <row r="219" spans="1:19" ht="13.5" hidden="1" customHeight="1" thickBot="1" x14ac:dyDescent="0.25">
      <c r="A219" s="10" t="s">
        <v>235</v>
      </c>
      <c r="B219" s="11">
        <v>0</v>
      </c>
      <c r="C219" s="12">
        <v>0</v>
      </c>
      <c r="D219" s="13">
        <v>0</v>
      </c>
      <c r="E219" s="13">
        <v>0</v>
      </c>
      <c r="F219" s="13">
        <v>0</v>
      </c>
      <c r="G219" s="13">
        <v>19.389089999999999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4">
        <v>19.389089999999999</v>
      </c>
      <c r="R219" s="13">
        <v>19.389089999999999</v>
      </c>
      <c r="S219" s="15" t="s">
        <v>25</v>
      </c>
    </row>
    <row r="220" spans="1:19" ht="13.5" hidden="1" customHeight="1" thickBot="1" x14ac:dyDescent="0.25">
      <c r="A220" s="16" t="s">
        <v>236</v>
      </c>
      <c r="B220" s="3">
        <v>0</v>
      </c>
      <c r="C220" s="4">
        <v>0</v>
      </c>
      <c r="D220" s="5">
        <v>0</v>
      </c>
      <c r="E220" s="5">
        <v>0</v>
      </c>
      <c r="F220" s="5">
        <v>0</v>
      </c>
      <c r="G220" s="5">
        <v>19.389089999999999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6">
        <v>19.389089999999999</v>
      </c>
      <c r="R220" s="5">
        <v>19.389089999999999</v>
      </c>
      <c r="S220" s="17" t="s">
        <v>25</v>
      </c>
    </row>
    <row r="221" spans="1:19" ht="13.5" hidden="1" customHeight="1" thickBot="1" x14ac:dyDescent="0.25">
      <c r="A221" s="10" t="s">
        <v>237</v>
      </c>
      <c r="B221" s="11">
        <v>0</v>
      </c>
      <c r="C221" s="12">
        <v>0</v>
      </c>
      <c r="D221" s="13">
        <v>0</v>
      </c>
      <c r="E221" s="13">
        <v>0</v>
      </c>
      <c r="F221" s="13">
        <v>19.922149999999998</v>
      </c>
      <c r="G221" s="13">
        <v>0</v>
      </c>
      <c r="H221" s="13">
        <v>0</v>
      </c>
      <c r="I221" s="13">
        <v>39.958480000000002</v>
      </c>
      <c r="J221" s="13">
        <v>0</v>
      </c>
      <c r="K221" s="13">
        <v>0</v>
      </c>
      <c r="L221" s="13">
        <v>28.456589999999998</v>
      </c>
      <c r="M221" s="13">
        <v>0</v>
      </c>
      <c r="N221" s="13">
        <v>0</v>
      </c>
      <c r="O221" s="13">
        <v>26.469200000000001</v>
      </c>
      <c r="P221" s="13">
        <v>0</v>
      </c>
      <c r="Q221" s="14">
        <v>114.80642</v>
      </c>
      <c r="R221" s="13">
        <v>114.80642</v>
      </c>
      <c r="S221" s="15" t="s">
        <v>25</v>
      </c>
    </row>
    <row r="222" spans="1:19" ht="13.5" hidden="1" customHeight="1" thickBot="1" x14ac:dyDescent="0.25">
      <c r="A222" s="16" t="s">
        <v>238</v>
      </c>
      <c r="B222" s="3">
        <v>0</v>
      </c>
      <c r="C222" s="4">
        <v>0</v>
      </c>
      <c r="D222" s="5">
        <v>0</v>
      </c>
      <c r="E222" s="5">
        <v>0</v>
      </c>
      <c r="F222" s="5">
        <v>19.922149999999998</v>
      </c>
      <c r="G222" s="5">
        <v>0</v>
      </c>
      <c r="H222" s="5">
        <v>0</v>
      </c>
      <c r="I222" s="5">
        <v>-19.922149999999998</v>
      </c>
      <c r="J222" s="5">
        <v>0</v>
      </c>
      <c r="K222" s="5">
        <v>0</v>
      </c>
      <c r="L222" s="5">
        <v>88.337220000000002</v>
      </c>
      <c r="M222" s="5">
        <v>0</v>
      </c>
      <c r="N222" s="5">
        <v>0</v>
      </c>
      <c r="O222" s="5">
        <v>26.469200000000001</v>
      </c>
      <c r="P222" s="5">
        <v>0</v>
      </c>
      <c r="Q222" s="6">
        <v>114.80642</v>
      </c>
      <c r="R222" s="5">
        <v>114.80642</v>
      </c>
      <c r="S222" s="17" t="s">
        <v>25</v>
      </c>
    </row>
    <row r="223" spans="1:19" ht="13.5" hidden="1" customHeight="1" thickBot="1" x14ac:dyDescent="0.25">
      <c r="A223" s="19" t="s">
        <v>239</v>
      </c>
      <c r="B223" s="11">
        <v>9439.9985257048993</v>
      </c>
      <c r="C223" s="12">
        <v>786.66654380874104</v>
      </c>
      <c r="D223" s="13">
        <v>288.79700000000003</v>
      </c>
      <c r="E223" s="13">
        <v>515.50649999999996</v>
      </c>
      <c r="F223" s="13">
        <v>762.69366000000002</v>
      </c>
      <c r="G223" s="13">
        <v>827.58105999999998</v>
      </c>
      <c r="H223" s="13">
        <v>928.60400000000004</v>
      </c>
      <c r="I223" s="13">
        <v>1350.9179999999999</v>
      </c>
      <c r="J223" s="13">
        <v>623.83399999999995</v>
      </c>
      <c r="K223" s="13">
        <v>217.512</v>
      </c>
      <c r="L223" s="13">
        <v>984.04413999999997</v>
      </c>
      <c r="M223" s="13">
        <v>1163.8202699999999</v>
      </c>
      <c r="N223" s="13">
        <v>959.93625999999904</v>
      </c>
      <c r="O223" s="13">
        <v>610.51866000000302</v>
      </c>
      <c r="P223" s="13">
        <v>9439.9985257048993</v>
      </c>
      <c r="Q223" s="14">
        <v>9233.7655500000092</v>
      </c>
      <c r="R223" s="13">
        <v>-206.232975704892</v>
      </c>
      <c r="S223" s="18">
        <v>0.97815328306000004</v>
      </c>
    </row>
    <row r="224" spans="1:19" ht="13.5" hidden="1" customHeight="1" thickBot="1" x14ac:dyDescent="0.25">
      <c r="A224" s="10" t="s">
        <v>240</v>
      </c>
      <c r="B224" s="11">
        <v>3199.9994067963598</v>
      </c>
      <c r="C224" s="12">
        <v>266.66661723303002</v>
      </c>
      <c r="D224" s="13">
        <v>242.22499999999999</v>
      </c>
      <c r="E224" s="13">
        <v>216.10149999999999</v>
      </c>
      <c r="F224" s="13">
        <v>281.3245</v>
      </c>
      <c r="G224" s="13">
        <v>493.54899999999998</v>
      </c>
      <c r="H224" s="13">
        <v>485.48700000000002</v>
      </c>
      <c r="I224" s="13">
        <v>379.518000000001</v>
      </c>
      <c r="J224" s="13">
        <v>56.128999999999998</v>
      </c>
      <c r="K224" s="13">
        <v>64.474999999999994</v>
      </c>
      <c r="L224" s="13">
        <v>338.59399999999999</v>
      </c>
      <c r="M224" s="13">
        <v>560.46799999999996</v>
      </c>
      <c r="N224" s="13">
        <v>525.85099999999898</v>
      </c>
      <c r="O224" s="13">
        <v>360.28600000000199</v>
      </c>
      <c r="P224" s="13">
        <v>3199.9994067963598</v>
      </c>
      <c r="Q224" s="14">
        <v>4004.0079999999998</v>
      </c>
      <c r="R224" s="13">
        <v>804.00859320363804</v>
      </c>
      <c r="S224" s="18">
        <v>1.2512527319519999</v>
      </c>
    </row>
    <row r="225" spans="1:19" ht="13.5" hidden="1" customHeight="1" thickBot="1" x14ac:dyDescent="0.25">
      <c r="A225" s="16" t="s">
        <v>241</v>
      </c>
      <c r="B225" s="3">
        <v>2699.9994994844301</v>
      </c>
      <c r="C225" s="4">
        <v>224.99995829036899</v>
      </c>
      <c r="D225" s="5">
        <v>169.922</v>
      </c>
      <c r="E225" s="5">
        <v>165.24299999999999</v>
      </c>
      <c r="F225" s="5">
        <v>224.69</v>
      </c>
      <c r="G225" s="5">
        <v>385.14100000000002</v>
      </c>
      <c r="H225" s="5">
        <v>387.024</v>
      </c>
      <c r="I225" s="5">
        <v>309.55500000000097</v>
      </c>
      <c r="J225" s="5">
        <v>46.228999999999999</v>
      </c>
      <c r="K225" s="5">
        <v>30.302</v>
      </c>
      <c r="L225" s="5">
        <v>249.23400000000001</v>
      </c>
      <c r="M225" s="5">
        <v>425.72899999999998</v>
      </c>
      <c r="N225" s="5">
        <v>420.731999999999</v>
      </c>
      <c r="O225" s="5">
        <v>271.15600000000097</v>
      </c>
      <c r="P225" s="5">
        <v>2699.9994994844301</v>
      </c>
      <c r="Q225" s="6">
        <v>3084.9569999999999</v>
      </c>
      <c r="R225" s="5">
        <v>384.957500515569</v>
      </c>
      <c r="S225" s="7">
        <v>1.1425768784729999</v>
      </c>
    </row>
    <row r="226" spans="1:19" ht="13.5" hidden="1" customHeight="1" thickBot="1" x14ac:dyDescent="0.25">
      <c r="A226" s="16" t="s">
        <v>242</v>
      </c>
      <c r="B226" s="3">
        <v>499.99990731193202</v>
      </c>
      <c r="C226" s="4">
        <v>41.666658942661002</v>
      </c>
      <c r="D226" s="5">
        <v>72.302999999999997</v>
      </c>
      <c r="E226" s="5">
        <v>50.858499999999999</v>
      </c>
      <c r="F226" s="5">
        <v>56.634500000000003</v>
      </c>
      <c r="G226" s="5">
        <v>108.408</v>
      </c>
      <c r="H226" s="5">
        <v>98.462999999999994</v>
      </c>
      <c r="I226" s="5">
        <v>69.962999999999994</v>
      </c>
      <c r="J226" s="5">
        <v>9.9</v>
      </c>
      <c r="K226" s="5">
        <v>34.173000000000002</v>
      </c>
      <c r="L226" s="5">
        <v>89.36</v>
      </c>
      <c r="M226" s="5">
        <v>134.739</v>
      </c>
      <c r="N226" s="5">
        <v>105.119</v>
      </c>
      <c r="O226" s="5">
        <v>89.13</v>
      </c>
      <c r="P226" s="5">
        <v>499.99990731193202</v>
      </c>
      <c r="Q226" s="6">
        <v>919.05100000000004</v>
      </c>
      <c r="R226" s="5">
        <v>419.05109268806802</v>
      </c>
      <c r="S226" s="7">
        <v>1.8381023407399999</v>
      </c>
    </row>
    <row r="227" spans="1:19" ht="13.5" hidden="1" customHeight="1" thickBot="1" x14ac:dyDescent="0.25">
      <c r="A227" s="10" t="s">
        <v>243</v>
      </c>
      <c r="B227" s="11">
        <v>739.99986282165901</v>
      </c>
      <c r="C227" s="12">
        <v>61.666655235138002</v>
      </c>
      <c r="D227" s="13">
        <v>46.572000000000003</v>
      </c>
      <c r="E227" s="13">
        <v>58.472000000000001</v>
      </c>
      <c r="F227" s="13">
        <v>59.389000000000003</v>
      </c>
      <c r="G227" s="13">
        <v>42.87</v>
      </c>
      <c r="H227" s="13">
        <v>66.494</v>
      </c>
      <c r="I227" s="13">
        <v>55.764000000000003</v>
      </c>
      <c r="J227" s="13">
        <v>46.197000000000003</v>
      </c>
      <c r="K227" s="13">
        <v>54.523000000000003</v>
      </c>
      <c r="L227" s="13">
        <v>55.896000000000001</v>
      </c>
      <c r="M227" s="13">
        <v>60.89</v>
      </c>
      <c r="N227" s="13">
        <v>56.308999999999003</v>
      </c>
      <c r="O227" s="13">
        <v>62.444000000000003</v>
      </c>
      <c r="P227" s="13">
        <v>739.99986282165901</v>
      </c>
      <c r="Q227" s="14">
        <v>665.82000000000096</v>
      </c>
      <c r="R227" s="13">
        <v>-74.179862821659</v>
      </c>
      <c r="S227" s="18">
        <v>0.89975692355000003</v>
      </c>
    </row>
    <row r="228" spans="1:19" ht="13.5" hidden="1" customHeight="1" thickBot="1" x14ac:dyDescent="0.25">
      <c r="A228" s="16" t="s">
        <v>244</v>
      </c>
      <c r="B228" s="3">
        <v>739.99986282165901</v>
      </c>
      <c r="C228" s="4">
        <v>61.666655235138002</v>
      </c>
      <c r="D228" s="5">
        <v>46.572000000000003</v>
      </c>
      <c r="E228" s="5">
        <v>58.472000000000001</v>
      </c>
      <c r="F228" s="5">
        <v>59.389000000000003</v>
      </c>
      <c r="G228" s="5">
        <v>42.87</v>
      </c>
      <c r="H228" s="5">
        <v>66.494</v>
      </c>
      <c r="I228" s="5">
        <v>55.764000000000003</v>
      </c>
      <c r="J228" s="5">
        <v>46.197000000000003</v>
      </c>
      <c r="K228" s="5">
        <v>54.523000000000003</v>
      </c>
      <c r="L228" s="5">
        <v>55.896000000000001</v>
      </c>
      <c r="M228" s="5">
        <v>60.89</v>
      </c>
      <c r="N228" s="5">
        <v>56.308999999999003</v>
      </c>
      <c r="O228" s="5">
        <v>62.444000000000003</v>
      </c>
      <c r="P228" s="5">
        <v>739.99986282165901</v>
      </c>
      <c r="Q228" s="6">
        <v>665.82000000000096</v>
      </c>
      <c r="R228" s="5">
        <v>-74.179862821659</v>
      </c>
      <c r="S228" s="7">
        <v>0.89975692355000003</v>
      </c>
    </row>
    <row r="229" spans="1:19" ht="13.5" hidden="1" customHeight="1" thickBot="1" x14ac:dyDescent="0.25">
      <c r="A229" s="10" t="s">
        <v>245</v>
      </c>
      <c r="B229" s="11">
        <v>4499.9991658073905</v>
      </c>
      <c r="C229" s="12">
        <v>374.99993048394902</v>
      </c>
      <c r="D229" s="13">
        <v>0</v>
      </c>
      <c r="E229" s="13">
        <v>231.46899999999999</v>
      </c>
      <c r="F229" s="13">
        <v>374.8365</v>
      </c>
      <c r="G229" s="13">
        <v>291.16206</v>
      </c>
      <c r="H229" s="13">
        <v>291.62</v>
      </c>
      <c r="I229" s="13">
        <v>723.56700000000103</v>
      </c>
      <c r="J229" s="13">
        <v>237.94399999999999</v>
      </c>
      <c r="K229" s="13">
        <v>92.914000000000001</v>
      </c>
      <c r="L229" s="13">
        <v>590.77513999999996</v>
      </c>
      <c r="M229" s="13">
        <v>406.47426999999999</v>
      </c>
      <c r="N229" s="13">
        <v>296.06826000000001</v>
      </c>
      <c r="O229" s="13">
        <v>78.127660000000006</v>
      </c>
      <c r="P229" s="13">
        <v>4499.9991658073905</v>
      </c>
      <c r="Q229" s="14">
        <v>3614.9578900000001</v>
      </c>
      <c r="R229" s="13">
        <v>-885.04127580738896</v>
      </c>
      <c r="S229" s="18">
        <v>0.80332412447199997</v>
      </c>
    </row>
    <row r="230" spans="1:19" ht="13.5" hidden="1" customHeight="1" thickBot="1" x14ac:dyDescent="0.25">
      <c r="A230" s="16" t="s">
        <v>246</v>
      </c>
      <c r="B230" s="3">
        <v>3099.9994253339801</v>
      </c>
      <c r="C230" s="4">
        <v>258.33328544449802</v>
      </c>
      <c r="D230" s="5">
        <v>0</v>
      </c>
      <c r="E230" s="5">
        <v>231.46899999999999</v>
      </c>
      <c r="F230" s="5">
        <v>60.085999999999999</v>
      </c>
      <c r="G230" s="5">
        <v>108.029</v>
      </c>
      <c r="H230" s="5">
        <v>83.173000000000002</v>
      </c>
      <c r="I230" s="5">
        <v>285.99900000000002</v>
      </c>
      <c r="J230" s="5">
        <v>50.112000000000002</v>
      </c>
      <c r="K230" s="5">
        <v>75.584000000000003</v>
      </c>
      <c r="L230" s="5">
        <v>413.74700000000001</v>
      </c>
      <c r="M230" s="5">
        <v>111.718</v>
      </c>
      <c r="N230" s="5">
        <v>71.789999999998997</v>
      </c>
      <c r="O230" s="5">
        <v>54.222000000000001</v>
      </c>
      <c r="P230" s="5">
        <v>3099.9994253339801</v>
      </c>
      <c r="Q230" s="6">
        <v>1545.9290000000001</v>
      </c>
      <c r="R230" s="5">
        <v>-1554.07042533398</v>
      </c>
      <c r="S230" s="7">
        <v>0.49868686663799999</v>
      </c>
    </row>
    <row r="231" spans="1:19" ht="13.5" hidden="1" customHeight="1" thickBot="1" x14ac:dyDescent="0.25">
      <c r="A231" s="16" t="s">
        <v>247</v>
      </c>
      <c r="B231" s="3">
        <v>1399.9997404734099</v>
      </c>
      <c r="C231" s="4">
        <v>116.666645039451</v>
      </c>
      <c r="D231" s="5">
        <v>0</v>
      </c>
      <c r="E231" s="5">
        <v>0</v>
      </c>
      <c r="F231" s="5">
        <v>314.75049999999999</v>
      </c>
      <c r="G231" s="5">
        <v>183.13306</v>
      </c>
      <c r="H231" s="5">
        <v>208.447</v>
      </c>
      <c r="I231" s="5">
        <v>437.56800000000101</v>
      </c>
      <c r="J231" s="5">
        <v>187.83199999999999</v>
      </c>
      <c r="K231" s="5">
        <v>17.329999999999998</v>
      </c>
      <c r="L231" s="5">
        <v>177.02814000000001</v>
      </c>
      <c r="M231" s="5">
        <v>294.75626999999997</v>
      </c>
      <c r="N231" s="5">
        <v>224.27825999999999</v>
      </c>
      <c r="O231" s="5">
        <v>23.905660000000001</v>
      </c>
      <c r="P231" s="5">
        <v>1399.9997404734099</v>
      </c>
      <c r="Q231" s="6">
        <v>2069.02889</v>
      </c>
      <c r="R231" s="5">
        <v>669.02914952659</v>
      </c>
      <c r="S231" s="7">
        <v>1.4778780525340001</v>
      </c>
    </row>
    <row r="232" spans="1:19" ht="13.5" hidden="1" customHeight="1" thickBot="1" x14ac:dyDescent="0.25">
      <c r="A232" s="10" t="s">
        <v>248</v>
      </c>
      <c r="B232" s="11">
        <v>1000.00009027948</v>
      </c>
      <c r="C232" s="12">
        <v>83.333340856622996</v>
      </c>
      <c r="D232" s="13">
        <v>0</v>
      </c>
      <c r="E232" s="13">
        <v>9.4640000000000004</v>
      </c>
      <c r="F232" s="13">
        <v>47.143659999999997</v>
      </c>
      <c r="G232" s="13">
        <v>0</v>
      </c>
      <c r="H232" s="13">
        <v>85.003</v>
      </c>
      <c r="I232" s="13">
        <v>192.06899999999999</v>
      </c>
      <c r="J232" s="13">
        <v>283.56400000000002</v>
      </c>
      <c r="K232" s="13">
        <v>5.6</v>
      </c>
      <c r="L232" s="13">
        <v>-1.2210000000000001</v>
      </c>
      <c r="M232" s="13">
        <v>135.988</v>
      </c>
      <c r="N232" s="13">
        <v>81.707999999999004</v>
      </c>
      <c r="O232" s="13">
        <v>109.661000000001</v>
      </c>
      <c r="P232" s="13">
        <v>1000.00009027948</v>
      </c>
      <c r="Q232" s="14">
        <v>948.97966000000099</v>
      </c>
      <c r="R232" s="13">
        <v>-51.020430279483001</v>
      </c>
      <c r="S232" s="18">
        <v>0.948979574326</v>
      </c>
    </row>
    <row r="233" spans="1:19" ht="13.5" hidden="1" customHeight="1" thickBot="1" x14ac:dyDescent="0.25">
      <c r="A233" s="16" t="s">
        <v>249</v>
      </c>
      <c r="B233" s="3">
        <v>1000.00009027948</v>
      </c>
      <c r="C233" s="4">
        <v>83.333340856622996</v>
      </c>
      <c r="D233" s="5">
        <v>0</v>
      </c>
      <c r="E233" s="5">
        <v>9.4640000000000004</v>
      </c>
      <c r="F233" s="5">
        <v>47.143659999999997</v>
      </c>
      <c r="G233" s="5">
        <v>0</v>
      </c>
      <c r="H233" s="5">
        <v>85.003</v>
      </c>
      <c r="I233" s="5">
        <v>192.06899999999999</v>
      </c>
      <c r="J233" s="5">
        <v>283.56400000000002</v>
      </c>
      <c r="K233" s="5">
        <v>5.6</v>
      </c>
      <c r="L233" s="5">
        <v>-1.2210000000000001</v>
      </c>
      <c r="M233" s="5">
        <v>135.988</v>
      </c>
      <c r="N233" s="5">
        <v>81.707999999999004</v>
      </c>
      <c r="O233" s="5">
        <v>109.661000000001</v>
      </c>
      <c r="P233" s="5">
        <v>1000.00009027948</v>
      </c>
      <c r="Q233" s="6">
        <v>948.97966000000099</v>
      </c>
      <c r="R233" s="5">
        <v>-51.020430279483001</v>
      </c>
      <c r="S233" s="7">
        <v>0.948979574326</v>
      </c>
    </row>
    <row r="234" spans="1:19" ht="13.5" hidden="1" customHeight="1" thickBot="1" x14ac:dyDescent="0.25">
      <c r="A234" s="9" t="s">
        <v>250</v>
      </c>
      <c r="B234" s="3">
        <v>250.00002256987099</v>
      </c>
      <c r="C234" s="4">
        <v>20.833335214154999</v>
      </c>
      <c r="D234" s="5">
        <v>27.301639999999999</v>
      </c>
      <c r="E234" s="5">
        <v>12.753550000000001</v>
      </c>
      <c r="F234" s="5">
        <v>11.24269</v>
      </c>
      <c r="G234" s="5">
        <v>15.92573</v>
      </c>
      <c r="H234" s="5">
        <v>9.1696100000000005</v>
      </c>
      <c r="I234" s="5">
        <v>10.00422</v>
      </c>
      <c r="J234" s="5">
        <v>6.4523099999999998</v>
      </c>
      <c r="K234" s="5">
        <v>7.8017799999999999</v>
      </c>
      <c r="L234" s="5">
        <v>44.276829999999997</v>
      </c>
      <c r="M234" s="5">
        <v>5.7330800000000002</v>
      </c>
      <c r="N234" s="5">
        <v>59.724399999999001</v>
      </c>
      <c r="O234" s="5">
        <v>5.3677799999999998</v>
      </c>
      <c r="P234" s="5">
        <v>250.00002256987099</v>
      </c>
      <c r="Q234" s="6">
        <v>215.75362000000001</v>
      </c>
      <c r="R234" s="5">
        <v>-34.246402569871002</v>
      </c>
      <c r="S234" s="7">
        <v>0.86301440208699998</v>
      </c>
    </row>
    <row r="235" spans="1:19" ht="13.5" hidden="1" customHeight="1" thickBot="1" x14ac:dyDescent="0.25">
      <c r="A235" s="10" t="s">
        <v>251</v>
      </c>
      <c r="B235" s="11">
        <v>250.00002256987099</v>
      </c>
      <c r="C235" s="12">
        <v>20.833335214154999</v>
      </c>
      <c r="D235" s="13">
        <v>27.301639999999999</v>
      </c>
      <c r="E235" s="13">
        <v>12.753550000000001</v>
      </c>
      <c r="F235" s="13">
        <v>11.24269</v>
      </c>
      <c r="G235" s="13">
        <v>15.92573</v>
      </c>
      <c r="H235" s="13">
        <v>9.1696100000000005</v>
      </c>
      <c r="I235" s="13">
        <v>10.00422</v>
      </c>
      <c r="J235" s="13">
        <v>6.4523099999999998</v>
      </c>
      <c r="K235" s="13">
        <v>7.8017799999999999</v>
      </c>
      <c r="L235" s="13">
        <v>44.276829999999997</v>
      </c>
      <c r="M235" s="13">
        <v>5.7330800000000002</v>
      </c>
      <c r="N235" s="13">
        <v>59.724399999999001</v>
      </c>
      <c r="O235" s="13">
        <v>5.3677799999999998</v>
      </c>
      <c r="P235" s="13">
        <v>250.00002256987099</v>
      </c>
      <c r="Q235" s="14">
        <v>215.75362000000001</v>
      </c>
      <c r="R235" s="13">
        <v>-34.246402569871002</v>
      </c>
      <c r="S235" s="18">
        <v>0.86301440208699998</v>
      </c>
    </row>
    <row r="236" spans="1:19" ht="13.5" hidden="1" customHeight="1" thickBot="1" x14ac:dyDescent="0.25">
      <c r="A236" s="16" t="s">
        <v>252</v>
      </c>
      <c r="B236" s="3">
        <v>200.00001805589699</v>
      </c>
      <c r="C236" s="4">
        <v>16.666668171324002</v>
      </c>
      <c r="D236" s="5">
        <v>26.64471</v>
      </c>
      <c r="E236" s="5">
        <v>12.2377</v>
      </c>
      <c r="F236" s="5">
        <v>9.4834300000000002</v>
      </c>
      <c r="G236" s="5">
        <v>6.5620000000000003</v>
      </c>
      <c r="H236" s="5">
        <v>9.1696100000000005</v>
      </c>
      <c r="I236" s="5">
        <v>9.3792200000000001</v>
      </c>
      <c r="J236" s="5">
        <v>6.4523099999999998</v>
      </c>
      <c r="K236" s="5">
        <v>7.8017799999999999</v>
      </c>
      <c r="L236" s="5">
        <v>42.786580000000001</v>
      </c>
      <c r="M236" s="5">
        <v>3.92713</v>
      </c>
      <c r="N236" s="5">
        <v>59.270559999999001</v>
      </c>
      <c r="O236" s="5">
        <v>4.3343400000000001</v>
      </c>
      <c r="P236" s="5">
        <v>200.00001805589699</v>
      </c>
      <c r="Q236" s="6">
        <v>198.04937000000001</v>
      </c>
      <c r="R236" s="5">
        <v>-1.9506480558970001</v>
      </c>
      <c r="S236" s="7">
        <v>0.99024676060100003</v>
      </c>
    </row>
    <row r="237" spans="1:19" ht="13.5" hidden="1" customHeight="1" thickBot="1" x14ac:dyDescent="0.25">
      <c r="A237" s="16" t="s">
        <v>253</v>
      </c>
      <c r="B237" s="3">
        <v>50.000004513973998</v>
      </c>
      <c r="C237" s="4">
        <v>4.1666670428310004</v>
      </c>
      <c r="D237" s="5">
        <v>0.65693000000000001</v>
      </c>
      <c r="E237" s="5">
        <v>0.51585000000000003</v>
      </c>
      <c r="F237" s="5">
        <v>1.75926</v>
      </c>
      <c r="G237" s="5">
        <v>9.3637300000000003</v>
      </c>
      <c r="H237" s="5">
        <v>0</v>
      </c>
      <c r="I237" s="5">
        <v>0.625</v>
      </c>
      <c r="J237" s="5">
        <v>0</v>
      </c>
      <c r="K237" s="5">
        <v>0</v>
      </c>
      <c r="L237" s="5">
        <v>1.4902500000000001</v>
      </c>
      <c r="M237" s="5">
        <v>1.8059499999999999</v>
      </c>
      <c r="N237" s="5">
        <v>0.45383999999899999</v>
      </c>
      <c r="O237" s="5">
        <v>1.0334399999999999</v>
      </c>
      <c r="P237" s="5">
        <v>50.000004513973998</v>
      </c>
      <c r="Q237" s="6">
        <v>17.704249999999998</v>
      </c>
      <c r="R237" s="5">
        <v>-32.295754513974003</v>
      </c>
      <c r="S237" s="7">
        <v>0.35408496803299999</v>
      </c>
    </row>
    <row r="238" spans="1:19" ht="13.5" hidden="1" customHeight="1" thickBot="1" x14ac:dyDescent="0.25">
      <c r="A238" s="9" t="s">
        <v>254</v>
      </c>
      <c r="B238" s="3">
        <v>178378.40700920601</v>
      </c>
      <c r="C238" s="4">
        <v>14864.8672507672</v>
      </c>
      <c r="D238" s="5">
        <v>11293.60313</v>
      </c>
      <c r="E238" s="5">
        <v>15285.6569</v>
      </c>
      <c r="F238" s="5">
        <v>11312.36629</v>
      </c>
      <c r="G238" s="5">
        <v>12353.311180000001</v>
      </c>
      <c r="H238" s="5">
        <v>11603.3824</v>
      </c>
      <c r="I238" s="5">
        <v>17653.591230000002</v>
      </c>
      <c r="J238" s="5">
        <v>10965.811610000001</v>
      </c>
      <c r="K238" s="5">
        <v>12469.95865</v>
      </c>
      <c r="L238" s="5">
        <v>11523.412270000001</v>
      </c>
      <c r="M238" s="5">
        <v>13320.47055</v>
      </c>
      <c r="N238" s="5">
        <v>17596.79435</v>
      </c>
      <c r="O238" s="5">
        <v>16755.989230000101</v>
      </c>
      <c r="P238" s="5">
        <v>178378.40700920601</v>
      </c>
      <c r="Q238" s="6">
        <v>162134.34779</v>
      </c>
      <c r="R238" s="5">
        <v>-16244.0592192064</v>
      </c>
      <c r="S238" s="7">
        <v>0.90893483414499998</v>
      </c>
    </row>
    <row r="239" spans="1:19" ht="13.5" hidden="1" customHeight="1" thickBot="1" x14ac:dyDescent="0.25">
      <c r="A239" s="10" t="s">
        <v>255</v>
      </c>
      <c r="B239" s="11">
        <v>0</v>
      </c>
      <c r="C239" s="12">
        <v>0</v>
      </c>
      <c r="D239" s="13">
        <v>0</v>
      </c>
      <c r="E239" s="13">
        <v>0</v>
      </c>
      <c r="F239" s="13">
        <v>-14.785679999999999</v>
      </c>
      <c r="G239" s="13">
        <v>0</v>
      </c>
      <c r="H239" s="13">
        <v>0</v>
      </c>
      <c r="I239" s="13">
        <v>-18.525169999999999</v>
      </c>
      <c r="J239" s="13">
        <v>0</v>
      </c>
      <c r="K239" s="13">
        <v>0</v>
      </c>
      <c r="L239" s="13">
        <v>-26.81757</v>
      </c>
      <c r="M239" s="13">
        <v>0</v>
      </c>
      <c r="N239" s="13">
        <v>0</v>
      </c>
      <c r="O239" s="13">
        <v>-18.877669999999998</v>
      </c>
      <c r="P239" s="13">
        <v>0</v>
      </c>
      <c r="Q239" s="14">
        <v>-79.00609</v>
      </c>
      <c r="R239" s="13">
        <v>-79.00609</v>
      </c>
      <c r="S239" s="15" t="s">
        <v>25</v>
      </c>
    </row>
    <row r="240" spans="1:19" ht="13.5" hidden="1" customHeight="1" thickBot="1" x14ac:dyDescent="0.25">
      <c r="A240" s="16" t="s">
        <v>256</v>
      </c>
      <c r="B240" s="3">
        <v>0</v>
      </c>
      <c r="C240" s="4">
        <v>0</v>
      </c>
      <c r="D240" s="5">
        <v>0</v>
      </c>
      <c r="E240" s="5">
        <v>0</v>
      </c>
      <c r="F240" s="5">
        <v>-14.785679999999999</v>
      </c>
      <c r="G240" s="5">
        <v>0</v>
      </c>
      <c r="H240" s="5">
        <v>0</v>
      </c>
      <c r="I240" s="5">
        <v>-18.525169999999999</v>
      </c>
      <c r="J240" s="5">
        <v>0</v>
      </c>
      <c r="K240" s="5">
        <v>0</v>
      </c>
      <c r="L240" s="5">
        <v>-26.81757</v>
      </c>
      <c r="M240" s="5">
        <v>0</v>
      </c>
      <c r="N240" s="5">
        <v>0</v>
      </c>
      <c r="O240" s="5">
        <v>-18.877669999999998</v>
      </c>
      <c r="P240" s="5">
        <v>0</v>
      </c>
      <c r="Q240" s="6">
        <v>-79.00609</v>
      </c>
      <c r="R240" s="5">
        <v>-79.00609</v>
      </c>
      <c r="S240" s="17" t="s">
        <v>25</v>
      </c>
    </row>
    <row r="241" spans="1:19" ht="13.5" hidden="1" customHeight="1" thickBot="1" x14ac:dyDescent="0.25">
      <c r="A241" s="10" t="s">
        <v>257</v>
      </c>
      <c r="B241" s="11">
        <v>349.64572078084899</v>
      </c>
      <c r="C241" s="12">
        <v>29.137143398404</v>
      </c>
      <c r="D241" s="13">
        <v>27.621400000000001</v>
      </c>
      <c r="E241" s="13">
        <v>7.7133000000000003</v>
      </c>
      <c r="F241" s="13">
        <v>35.297400000000003</v>
      </c>
      <c r="G241" s="13">
        <v>46.131839999999997</v>
      </c>
      <c r="H241" s="13">
        <v>21.425000000000001</v>
      </c>
      <c r="I241" s="13">
        <v>15.007999999999999</v>
      </c>
      <c r="J241" s="13">
        <v>29.704450000000001</v>
      </c>
      <c r="K241" s="13">
        <v>13.4115</v>
      </c>
      <c r="L241" s="13">
        <v>14.532360000000001</v>
      </c>
      <c r="M241" s="13">
        <v>21.00902</v>
      </c>
      <c r="N241" s="13">
        <v>37.004919999998997</v>
      </c>
      <c r="O241" s="13">
        <v>21.26193</v>
      </c>
      <c r="P241" s="13">
        <v>349.64572078084899</v>
      </c>
      <c r="Q241" s="14">
        <v>290.12112000000002</v>
      </c>
      <c r="R241" s="13">
        <v>-59.524600780848999</v>
      </c>
      <c r="S241" s="18">
        <v>0.82975738799800003</v>
      </c>
    </row>
    <row r="242" spans="1:19" ht="13.5" hidden="1" customHeight="1" thickBot="1" x14ac:dyDescent="0.25">
      <c r="A242" s="16" t="s">
        <v>258</v>
      </c>
      <c r="B242" s="3">
        <v>349.64572078084899</v>
      </c>
      <c r="C242" s="4">
        <v>29.137143398404</v>
      </c>
      <c r="D242" s="5">
        <v>27.621400000000001</v>
      </c>
      <c r="E242" s="5">
        <v>7.7133000000000003</v>
      </c>
      <c r="F242" s="5">
        <v>35.297400000000003</v>
      </c>
      <c r="G242" s="5">
        <v>46.131839999999997</v>
      </c>
      <c r="H242" s="5">
        <v>21.425000000000001</v>
      </c>
      <c r="I242" s="5">
        <v>15.007999999999999</v>
      </c>
      <c r="J242" s="5">
        <v>29.704450000000001</v>
      </c>
      <c r="K242" s="5">
        <v>13.4115</v>
      </c>
      <c r="L242" s="5">
        <v>14.532360000000001</v>
      </c>
      <c r="M242" s="5">
        <v>21.00902</v>
      </c>
      <c r="N242" s="5">
        <v>37.004919999998997</v>
      </c>
      <c r="O242" s="5">
        <v>21.26193</v>
      </c>
      <c r="P242" s="5">
        <v>349.64572078084899</v>
      </c>
      <c r="Q242" s="6">
        <v>290.12112000000002</v>
      </c>
      <c r="R242" s="5">
        <v>-59.524600780848999</v>
      </c>
      <c r="S242" s="7">
        <v>0.82975738799800003</v>
      </c>
    </row>
    <row r="243" spans="1:19" ht="13.5" hidden="1" customHeight="1" thickBot="1" x14ac:dyDescent="0.25">
      <c r="A243" s="10" t="s">
        <v>259</v>
      </c>
      <c r="B243" s="11">
        <v>3000.0097409812101</v>
      </c>
      <c r="C243" s="12">
        <v>250.00081174843399</v>
      </c>
      <c r="D243" s="13">
        <v>268.62889999999999</v>
      </c>
      <c r="E243" s="13">
        <v>268.32508999999999</v>
      </c>
      <c r="F243" s="13">
        <v>305.37549999999999</v>
      </c>
      <c r="G243" s="13">
        <v>240.40846999999999</v>
      </c>
      <c r="H243" s="13">
        <v>309.18964999999997</v>
      </c>
      <c r="I243" s="13">
        <v>278.01970999999998</v>
      </c>
      <c r="J243" s="13">
        <v>201.44558000000001</v>
      </c>
      <c r="K243" s="13">
        <v>238.29500999999999</v>
      </c>
      <c r="L243" s="13">
        <v>276.61973</v>
      </c>
      <c r="M243" s="13">
        <v>184.68510000000001</v>
      </c>
      <c r="N243" s="13">
        <v>248.84092000000001</v>
      </c>
      <c r="O243" s="13">
        <v>273.19241000000102</v>
      </c>
      <c r="P243" s="13">
        <v>3000.0097409812101</v>
      </c>
      <c r="Q243" s="14">
        <v>3093.0260699999999</v>
      </c>
      <c r="R243" s="13">
        <v>93.016329018792007</v>
      </c>
      <c r="S243" s="18">
        <v>1.031005342332</v>
      </c>
    </row>
    <row r="244" spans="1:19" ht="13.5" hidden="1" customHeight="1" thickBot="1" x14ac:dyDescent="0.25">
      <c r="A244" s="16" t="s">
        <v>260</v>
      </c>
      <c r="B244" s="3">
        <v>999.52420099732103</v>
      </c>
      <c r="C244" s="4">
        <v>83.293683416443002</v>
      </c>
      <c r="D244" s="5">
        <v>93.256900000000002</v>
      </c>
      <c r="E244" s="5">
        <v>123.3647</v>
      </c>
      <c r="F244" s="5">
        <v>131.01599999999999</v>
      </c>
      <c r="G244" s="5">
        <v>132.81950000000001</v>
      </c>
      <c r="H244" s="5">
        <v>104.88330000000001</v>
      </c>
      <c r="I244" s="5">
        <v>106.72556</v>
      </c>
      <c r="J244" s="5">
        <v>98.694040000000001</v>
      </c>
      <c r="K244" s="5">
        <v>104.23666</v>
      </c>
      <c r="L244" s="5">
        <v>121.34612</v>
      </c>
      <c r="M244" s="5">
        <v>131.06886</v>
      </c>
      <c r="N244" s="5">
        <v>133.68360999999999</v>
      </c>
      <c r="O244" s="5">
        <v>139.843150000001</v>
      </c>
      <c r="P244" s="5">
        <v>999.52420099732103</v>
      </c>
      <c r="Q244" s="6">
        <v>1420.9384</v>
      </c>
      <c r="R244" s="5">
        <v>421.41419900267903</v>
      </c>
      <c r="S244" s="7">
        <v>1.421614802905</v>
      </c>
    </row>
    <row r="245" spans="1:19" ht="13.5" hidden="1" customHeight="1" thickBot="1" x14ac:dyDescent="0.25">
      <c r="A245" s="16" t="s">
        <v>261</v>
      </c>
      <c r="B245" s="3">
        <v>99.999840846449004</v>
      </c>
      <c r="C245" s="4">
        <v>8.3333200705370007</v>
      </c>
      <c r="D245" s="5">
        <v>0.3</v>
      </c>
      <c r="E245" s="5">
        <v>2</v>
      </c>
      <c r="F245" s="5">
        <v>24.509</v>
      </c>
      <c r="G245" s="5">
        <v>5</v>
      </c>
      <c r="H245" s="5">
        <v>0</v>
      </c>
      <c r="I245" s="5">
        <v>23.263999999999999</v>
      </c>
      <c r="J245" s="5">
        <v>0.1</v>
      </c>
      <c r="K245" s="5">
        <v>0</v>
      </c>
      <c r="L245" s="5">
        <v>20.315000000000001</v>
      </c>
      <c r="M245" s="5">
        <v>0</v>
      </c>
      <c r="N245" s="5">
        <v>0</v>
      </c>
      <c r="O245" s="5">
        <v>18.920000000000002</v>
      </c>
      <c r="P245" s="5">
        <v>99.999840846449004</v>
      </c>
      <c r="Q245" s="6">
        <v>94.408000000000001</v>
      </c>
      <c r="R245" s="5">
        <v>-5.5918408464480001</v>
      </c>
      <c r="S245" s="7">
        <v>0.94408150253900003</v>
      </c>
    </row>
    <row r="246" spans="1:19" ht="13.5" hidden="1" customHeight="1" thickBot="1" x14ac:dyDescent="0.25">
      <c r="A246" s="16" t="s">
        <v>262</v>
      </c>
      <c r="B246" s="3">
        <v>1900.48569913744</v>
      </c>
      <c r="C246" s="4">
        <v>158.37380826145301</v>
      </c>
      <c r="D246" s="5">
        <v>175.072</v>
      </c>
      <c r="E246" s="5">
        <v>142.96038999999999</v>
      </c>
      <c r="F246" s="5">
        <v>149.85050000000001</v>
      </c>
      <c r="G246" s="5">
        <v>102.58897</v>
      </c>
      <c r="H246" s="5">
        <v>204.30635000000001</v>
      </c>
      <c r="I246" s="5">
        <v>148.03014999999999</v>
      </c>
      <c r="J246" s="5">
        <v>102.65154</v>
      </c>
      <c r="K246" s="5">
        <v>134.05834999999999</v>
      </c>
      <c r="L246" s="5">
        <v>134.95860999999999</v>
      </c>
      <c r="M246" s="5">
        <v>53.616239999999998</v>
      </c>
      <c r="N246" s="5">
        <v>115.15731</v>
      </c>
      <c r="O246" s="5">
        <v>114.42926000000099</v>
      </c>
      <c r="P246" s="5">
        <v>1900.48569913744</v>
      </c>
      <c r="Q246" s="6">
        <v>1577.67967</v>
      </c>
      <c r="R246" s="5">
        <v>-322.80602913743701</v>
      </c>
      <c r="S246" s="7">
        <v>0.83014551002199999</v>
      </c>
    </row>
    <row r="247" spans="1:19" ht="13.5" hidden="1" customHeight="1" thickBot="1" x14ac:dyDescent="0.25">
      <c r="A247" s="10" t="s">
        <v>263</v>
      </c>
      <c r="B247" s="11">
        <v>3942.2091289310501</v>
      </c>
      <c r="C247" s="12">
        <v>328.51742741092102</v>
      </c>
      <c r="D247" s="13">
        <v>1718.3360499999999</v>
      </c>
      <c r="E247" s="13">
        <v>-27.95129</v>
      </c>
      <c r="F247" s="13">
        <v>94.701999999999998</v>
      </c>
      <c r="G247" s="13">
        <v>474.16287999999997</v>
      </c>
      <c r="H247" s="13">
        <v>30.275729999999999</v>
      </c>
      <c r="I247" s="13">
        <v>18.34319</v>
      </c>
      <c r="J247" s="13">
        <v>489.47676999999999</v>
      </c>
      <c r="K247" s="13">
        <v>28.166229999999999</v>
      </c>
      <c r="L247" s="13">
        <v>46.253189999999996</v>
      </c>
      <c r="M247" s="13">
        <v>199.32162</v>
      </c>
      <c r="N247" s="13">
        <v>545.50508999999897</v>
      </c>
      <c r="O247" s="13">
        <v>36.415170000000003</v>
      </c>
      <c r="P247" s="13">
        <v>3942.2091289310501</v>
      </c>
      <c r="Q247" s="14">
        <v>3653.0066299999999</v>
      </c>
      <c r="R247" s="13">
        <v>-289.20249893105802</v>
      </c>
      <c r="S247" s="18">
        <v>0.926639483225</v>
      </c>
    </row>
    <row r="248" spans="1:19" ht="13.5" hidden="1" customHeight="1" thickBot="1" x14ac:dyDescent="0.25">
      <c r="A248" s="16" t="s">
        <v>264</v>
      </c>
      <c r="B248" s="3">
        <v>36.999941113185997</v>
      </c>
      <c r="C248" s="4">
        <v>3.0833284260979998</v>
      </c>
      <c r="D248" s="5">
        <v>36.299999999999997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36.999941113185997</v>
      </c>
      <c r="Q248" s="6">
        <v>36.299999999999997</v>
      </c>
      <c r="R248" s="5">
        <v>-0.69994111318499996</v>
      </c>
      <c r="S248" s="7">
        <v>0.98108264250800004</v>
      </c>
    </row>
    <row r="249" spans="1:19" ht="13.5" hidden="1" customHeight="1" thickBot="1" x14ac:dyDescent="0.25">
      <c r="A249" s="16" t="s">
        <v>265</v>
      </c>
      <c r="B249" s="3">
        <v>724.99864628676698</v>
      </c>
      <c r="C249" s="4">
        <v>60.416553857229999</v>
      </c>
      <c r="D249" s="5">
        <v>180.81</v>
      </c>
      <c r="E249" s="5">
        <v>0</v>
      </c>
      <c r="F249" s="5">
        <v>0.36299999999999999</v>
      </c>
      <c r="G249" s="5">
        <v>180.81</v>
      </c>
      <c r="H249" s="5">
        <v>0</v>
      </c>
      <c r="I249" s="5">
        <v>0.36299999999999999</v>
      </c>
      <c r="J249" s="5">
        <v>180.81</v>
      </c>
      <c r="K249" s="5">
        <v>0</v>
      </c>
      <c r="L249" s="5">
        <v>0</v>
      </c>
      <c r="M249" s="5">
        <v>181.173</v>
      </c>
      <c r="N249" s="5">
        <v>0</v>
      </c>
      <c r="O249" s="5">
        <v>0.36299999999999999</v>
      </c>
      <c r="P249" s="5">
        <v>724.99864628676698</v>
      </c>
      <c r="Q249" s="6">
        <v>724.69200000000001</v>
      </c>
      <c r="R249" s="5">
        <v>-0.30664628676700001</v>
      </c>
      <c r="S249" s="7">
        <v>0.99957703881399995</v>
      </c>
    </row>
    <row r="250" spans="1:19" ht="13.5" hidden="1" customHeight="1" thickBot="1" x14ac:dyDescent="0.25">
      <c r="A250" s="16" t="s">
        <v>266</v>
      </c>
      <c r="B250" s="3">
        <v>60.112048536914997</v>
      </c>
      <c r="C250" s="4">
        <v>5.0093373780760002</v>
      </c>
      <c r="D250" s="5">
        <v>0.18</v>
      </c>
      <c r="E250" s="5">
        <v>0.18</v>
      </c>
      <c r="F250" s="5">
        <v>73.924000000000007</v>
      </c>
      <c r="G250" s="5">
        <v>0.18</v>
      </c>
      <c r="H250" s="5">
        <v>0.18</v>
      </c>
      <c r="I250" s="5">
        <v>0.18</v>
      </c>
      <c r="J250" s="5">
        <v>0.18</v>
      </c>
      <c r="K250" s="5">
        <v>10.545</v>
      </c>
      <c r="L250" s="5">
        <v>29.231999999999999</v>
      </c>
      <c r="M250" s="5">
        <v>0.18</v>
      </c>
      <c r="N250" s="5">
        <v>0.94999999999899998</v>
      </c>
      <c r="O250" s="5">
        <v>17.672999999999998</v>
      </c>
      <c r="P250" s="5">
        <v>60.112048536914997</v>
      </c>
      <c r="Q250" s="6">
        <v>133.584</v>
      </c>
      <c r="R250" s="5">
        <v>73.471951463085006</v>
      </c>
      <c r="S250" s="7">
        <v>2.2222500023089999</v>
      </c>
    </row>
    <row r="251" spans="1:19" ht="13.5" hidden="1" customHeight="1" thickBot="1" x14ac:dyDescent="0.25">
      <c r="A251" s="16" t="s">
        <v>267</v>
      </c>
      <c r="B251" s="3">
        <v>1119.9979884890399</v>
      </c>
      <c r="C251" s="4">
        <v>93.333165707419994</v>
      </c>
      <c r="D251" s="5">
        <v>286.2</v>
      </c>
      <c r="E251" s="5">
        <v>0</v>
      </c>
      <c r="F251" s="5">
        <v>0</v>
      </c>
      <c r="G251" s="5">
        <v>286.60500000000002</v>
      </c>
      <c r="H251" s="5">
        <v>0</v>
      </c>
      <c r="I251" s="5">
        <v>0</v>
      </c>
      <c r="J251" s="5">
        <v>290.65499999999997</v>
      </c>
      <c r="K251" s="5">
        <v>0</v>
      </c>
      <c r="L251" s="5">
        <v>0</v>
      </c>
      <c r="M251" s="5">
        <v>0</v>
      </c>
      <c r="N251" s="5">
        <v>287.54999999999899</v>
      </c>
      <c r="O251" s="5">
        <v>0</v>
      </c>
      <c r="P251" s="5">
        <v>1119.9979884890399</v>
      </c>
      <c r="Q251" s="6">
        <v>1151.01</v>
      </c>
      <c r="R251" s="5">
        <v>31.012011510956999</v>
      </c>
      <c r="S251" s="7">
        <v>1.0276893457209999</v>
      </c>
    </row>
    <row r="252" spans="1:19" ht="13.5" hidden="1" customHeight="1" thickBot="1" x14ac:dyDescent="0.25">
      <c r="A252" s="16" t="s">
        <v>268</v>
      </c>
      <c r="B252" s="3">
        <v>2000.10050450514</v>
      </c>
      <c r="C252" s="4">
        <v>166.67504204209499</v>
      </c>
      <c r="D252" s="5">
        <v>1214.8460500000001</v>
      </c>
      <c r="E252" s="5">
        <v>-28.13129</v>
      </c>
      <c r="F252" s="5">
        <v>20.414999999999999</v>
      </c>
      <c r="G252" s="5">
        <v>6.5678799999999997</v>
      </c>
      <c r="H252" s="5">
        <v>30.09573</v>
      </c>
      <c r="I252" s="5">
        <v>17.800190000000001</v>
      </c>
      <c r="J252" s="5">
        <v>17.831769999999999</v>
      </c>
      <c r="K252" s="5">
        <v>17.621230000000001</v>
      </c>
      <c r="L252" s="5">
        <v>17.021190000000001</v>
      </c>
      <c r="M252" s="5">
        <v>17.968620000000001</v>
      </c>
      <c r="N252" s="5">
        <v>257.00509</v>
      </c>
      <c r="O252" s="5">
        <v>18.379169999999998</v>
      </c>
      <c r="P252" s="5">
        <v>2000.10050450514</v>
      </c>
      <c r="Q252" s="6">
        <v>1607.4206300000001</v>
      </c>
      <c r="R252" s="5">
        <v>-392.67987450514499</v>
      </c>
      <c r="S252" s="7">
        <v>0.80366992877499999</v>
      </c>
    </row>
    <row r="253" spans="1:19" ht="13.5" hidden="1" customHeight="1" thickBot="1" x14ac:dyDescent="0.25">
      <c r="A253" s="10" t="s">
        <v>269</v>
      </c>
      <c r="B253" s="11">
        <v>499.99920423224597</v>
      </c>
      <c r="C253" s="12">
        <v>41.666600352686999</v>
      </c>
      <c r="D253" s="13">
        <v>0</v>
      </c>
      <c r="E253" s="13">
        <v>219.13</v>
      </c>
      <c r="F253" s="13">
        <v>63.7</v>
      </c>
      <c r="G253" s="13">
        <v>37.04</v>
      </c>
      <c r="H253" s="13">
        <v>43.7</v>
      </c>
      <c r="I253" s="13">
        <v>251.16550000000001</v>
      </c>
      <c r="J253" s="13">
        <v>104.55800000000001</v>
      </c>
      <c r="K253" s="13">
        <v>199.38499999999999</v>
      </c>
      <c r="L253" s="13">
        <v>135.697</v>
      </c>
      <c r="M253" s="13">
        <v>21.094999999999999</v>
      </c>
      <c r="N253" s="13">
        <v>-161.453</v>
      </c>
      <c r="O253" s="13">
        <v>67.697999999999993</v>
      </c>
      <c r="P253" s="13">
        <v>499.99920423224597</v>
      </c>
      <c r="Q253" s="14">
        <v>981.71550000000104</v>
      </c>
      <c r="R253" s="13">
        <v>481.71629576775501</v>
      </c>
      <c r="S253" s="18">
        <v>1.963434124875</v>
      </c>
    </row>
    <row r="254" spans="1:19" ht="13.5" hidden="1" customHeight="1" thickBot="1" x14ac:dyDescent="0.25">
      <c r="A254" s="16" t="s">
        <v>270</v>
      </c>
      <c r="B254" s="3">
        <v>499.99920423224597</v>
      </c>
      <c r="C254" s="4">
        <v>41.666600352686999</v>
      </c>
      <c r="D254" s="5">
        <v>0</v>
      </c>
      <c r="E254" s="5">
        <v>219.13</v>
      </c>
      <c r="F254" s="5">
        <v>63.7</v>
      </c>
      <c r="G254" s="5">
        <v>37.04</v>
      </c>
      <c r="H254" s="5">
        <v>43.7</v>
      </c>
      <c r="I254" s="5">
        <v>251.16550000000001</v>
      </c>
      <c r="J254" s="5">
        <v>104.55800000000001</v>
      </c>
      <c r="K254" s="5">
        <v>199.38499999999999</v>
      </c>
      <c r="L254" s="5">
        <v>135.697</v>
      </c>
      <c r="M254" s="5">
        <v>21.094999999999999</v>
      </c>
      <c r="N254" s="5">
        <v>-161.453</v>
      </c>
      <c r="O254" s="5">
        <v>67.697999999999993</v>
      </c>
      <c r="P254" s="5">
        <v>499.99920423224597</v>
      </c>
      <c r="Q254" s="6">
        <v>981.71550000000104</v>
      </c>
      <c r="R254" s="5">
        <v>481.71629576775501</v>
      </c>
      <c r="S254" s="7">
        <v>1.963434124875</v>
      </c>
    </row>
    <row r="255" spans="1:19" ht="13.5" hidden="1" customHeight="1" thickBot="1" x14ac:dyDescent="0.25">
      <c r="A255" s="10" t="s">
        <v>271</v>
      </c>
      <c r="B255" s="11">
        <v>50721.089216382898</v>
      </c>
      <c r="C255" s="12">
        <v>4226.7574346985803</v>
      </c>
      <c r="D255" s="13">
        <v>4078.2489999999998</v>
      </c>
      <c r="E255" s="13">
        <v>4273.6252000000004</v>
      </c>
      <c r="F255" s="13">
        <v>4218.5441000000001</v>
      </c>
      <c r="G255" s="13">
        <v>4318.5780000000004</v>
      </c>
      <c r="H255" s="13">
        <v>4342.8023999999996</v>
      </c>
      <c r="I255" s="13">
        <v>4257.5681000000104</v>
      </c>
      <c r="J255" s="13">
        <v>3995.6329999999998</v>
      </c>
      <c r="K255" s="13">
        <v>4127.4351999999999</v>
      </c>
      <c r="L255" s="13">
        <v>4286.7291999999998</v>
      </c>
      <c r="M255" s="13">
        <v>4155.86175</v>
      </c>
      <c r="N255" s="13">
        <v>4229.0302000000001</v>
      </c>
      <c r="O255" s="13">
        <v>4000.7923000000201</v>
      </c>
      <c r="P255" s="13">
        <v>50721.089216382898</v>
      </c>
      <c r="Q255" s="14">
        <v>50284.848449999998</v>
      </c>
      <c r="R255" s="13">
        <v>-436.24076638287801</v>
      </c>
      <c r="S255" s="18">
        <v>0.99139922321999996</v>
      </c>
    </row>
    <row r="256" spans="1:19" ht="13.5" hidden="1" customHeight="1" thickBot="1" x14ac:dyDescent="0.25">
      <c r="A256" s="16" t="s">
        <v>272</v>
      </c>
      <c r="B256" s="3">
        <v>39870.966952674498</v>
      </c>
      <c r="C256" s="4">
        <v>3322.5805793895402</v>
      </c>
      <c r="D256" s="5">
        <v>3217.4520000000002</v>
      </c>
      <c r="E256" s="5">
        <v>3281.3490000000002</v>
      </c>
      <c r="F256" s="5">
        <v>3285.569</v>
      </c>
      <c r="G256" s="5">
        <v>3283.8069999999998</v>
      </c>
      <c r="H256" s="5">
        <v>3381.3330000000001</v>
      </c>
      <c r="I256" s="5">
        <v>3371.7540000000099</v>
      </c>
      <c r="J256" s="5">
        <v>3189.31</v>
      </c>
      <c r="K256" s="5">
        <v>3248.7280000000001</v>
      </c>
      <c r="L256" s="5">
        <v>3348.7370000000001</v>
      </c>
      <c r="M256" s="5">
        <v>3366.6611499999999</v>
      </c>
      <c r="N256" s="5">
        <v>3376.0520000000001</v>
      </c>
      <c r="O256" s="5">
        <v>3205.2860000000201</v>
      </c>
      <c r="P256" s="5">
        <v>39870.966952674498</v>
      </c>
      <c r="Q256" s="6">
        <v>39556.03815</v>
      </c>
      <c r="R256" s="5">
        <v>-314.928802674454</v>
      </c>
      <c r="S256" s="7">
        <v>0.99210130009999997</v>
      </c>
    </row>
    <row r="257" spans="1:19" ht="13.5" hidden="1" customHeight="1" thickBot="1" x14ac:dyDescent="0.25">
      <c r="A257" s="16" t="s">
        <v>776</v>
      </c>
      <c r="B257" s="3">
        <v>1499.7634840046701</v>
      </c>
      <c r="C257" s="4">
        <v>124.980290333723</v>
      </c>
      <c r="D257" s="5">
        <v>159.351</v>
      </c>
      <c r="E257" s="5">
        <v>162.6</v>
      </c>
      <c r="F257" s="5">
        <v>176.48500000000001</v>
      </c>
      <c r="G257" s="5">
        <v>188.501</v>
      </c>
      <c r="H257" s="5">
        <v>157.506</v>
      </c>
      <c r="I257" s="5">
        <v>150.79599999999999</v>
      </c>
      <c r="J257" s="5">
        <v>80.828000000000003</v>
      </c>
      <c r="K257" s="5">
        <v>116.964</v>
      </c>
      <c r="L257" s="5">
        <v>86.135999999999996</v>
      </c>
      <c r="M257" s="5">
        <v>98.63</v>
      </c>
      <c r="N257" s="5">
        <v>62.834999999998999</v>
      </c>
      <c r="O257" s="5">
        <v>96.754999999999995</v>
      </c>
      <c r="P257" s="5">
        <v>1499.7634840046701</v>
      </c>
      <c r="Q257" s="6">
        <v>1537.3869999999999</v>
      </c>
      <c r="R257" s="5">
        <v>37.623515995329001</v>
      </c>
      <c r="S257" s="7">
        <v>1.025086299537</v>
      </c>
    </row>
    <row r="258" spans="1:19" ht="13.5" hidden="1" customHeight="1" thickBot="1" x14ac:dyDescent="0.25">
      <c r="A258" s="16" t="s">
        <v>273</v>
      </c>
      <c r="B258" s="3">
        <v>600.26938767607999</v>
      </c>
      <c r="C258" s="4">
        <v>50.022448973006</v>
      </c>
      <c r="D258" s="5">
        <v>18.905999999999999</v>
      </c>
      <c r="E258" s="5">
        <v>0</v>
      </c>
      <c r="F258" s="5">
        <v>22.337</v>
      </c>
      <c r="G258" s="5">
        <v>22.783999999999999</v>
      </c>
      <c r="H258" s="5">
        <v>19.141999999999999</v>
      </c>
      <c r="I258" s="5">
        <v>38.918999999999997</v>
      </c>
      <c r="J258" s="5">
        <v>157.839</v>
      </c>
      <c r="K258" s="5">
        <v>121.33199999999999</v>
      </c>
      <c r="L258" s="5">
        <v>158.13499999999999</v>
      </c>
      <c r="M258" s="5">
        <v>0</v>
      </c>
      <c r="N258" s="5">
        <v>25.114000000000001</v>
      </c>
      <c r="O258" s="5">
        <v>35.234999999999999</v>
      </c>
      <c r="P258" s="5">
        <v>600.26938767607999</v>
      </c>
      <c r="Q258" s="6">
        <v>619.74300000000005</v>
      </c>
      <c r="R258" s="5">
        <v>19.473612323920001</v>
      </c>
      <c r="S258" s="7">
        <v>1.032441454992</v>
      </c>
    </row>
    <row r="259" spans="1:19" ht="13.5" hidden="1" customHeight="1" thickBot="1" x14ac:dyDescent="0.25">
      <c r="A259" s="16" t="s">
        <v>274</v>
      </c>
      <c r="B259" s="3">
        <v>499.750564212337</v>
      </c>
      <c r="C259" s="4">
        <v>41.645880351027998</v>
      </c>
      <c r="D259" s="5">
        <v>10.125999999999999</v>
      </c>
      <c r="E259" s="5">
        <v>79.543999999999997</v>
      </c>
      <c r="F259" s="5">
        <v>6.1879999999999997</v>
      </c>
      <c r="G259" s="5">
        <v>62.978000000000002</v>
      </c>
      <c r="H259" s="5">
        <v>27.1602</v>
      </c>
      <c r="I259" s="5">
        <v>22.100999999999999</v>
      </c>
      <c r="J259" s="5">
        <v>23.709</v>
      </c>
      <c r="K259" s="5">
        <v>27.218</v>
      </c>
      <c r="L259" s="5">
        <v>48.522199999999998</v>
      </c>
      <c r="M259" s="5">
        <v>18.573499999999999</v>
      </c>
      <c r="N259" s="5">
        <v>37.309999999999</v>
      </c>
      <c r="O259" s="5">
        <v>34.046199999999999</v>
      </c>
      <c r="P259" s="5">
        <v>499.750564212337</v>
      </c>
      <c r="Q259" s="6">
        <v>397.47609999999997</v>
      </c>
      <c r="R259" s="5">
        <v>-102.27446421233699</v>
      </c>
      <c r="S259" s="7">
        <v>0.79534897699700002</v>
      </c>
    </row>
    <row r="260" spans="1:19" ht="13.5" hidden="1" customHeight="1" thickBot="1" x14ac:dyDescent="0.25">
      <c r="A260" s="16" t="s">
        <v>275</v>
      </c>
      <c r="B260" s="3">
        <v>7900.3394620362196</v>
      </c>
      <c r="C260" s="4">
        <v>658.36162183635201</v>
      </c>
      <c r="D260" s="5">
        <v>672.41399999999999</v>
      </c>
      <c r="E260" s="5">
        <v>677.65700000000004</v>
      </c>
      <c r="F260" s="5">
        <v>722.33500000000004</v>
      </c>
      <c r="G260" s="5">
        <v>722.31599999999901</v>
      </c>
      <c r="H260" s="5">
        <v>689.91</v>
      </c>
      <c r="I260" s="5">
        <v>668.36800000000096</v>
      </c>
      <c r="J260" s="5">
        <v>539.10699999999997</v>
      </c>
      <c r="K260" s="5">
        <v>601.93299999999999</v>
      </c>
      <c r="L260" s="5">
        <v>645.19899999999996</v>
      </c>
      <c r="M260" s="5">
        <v>609.82600000000002</v>
      </c>
      <c r="N260" s="5">
        <v>760.248999999999</v>
      </c>
      <c r="O260" s="5">
        <v>623.84000000000196</v>
      </c>
      <c r="P260" s="5">
        <v>7900.3394620362196</v>
      </c>
      <c r="Q260" s="6">
        <v>7933.1540000000005</v>
      </c>
      <c r="R260" s="5">
        <v>32.814537963779998</v>
      </c>
      <c r="S260" s="7">
        <v>1.004153560504</v>
      </c>
    </row>
    <row r="261" spans="1:19" ht="13.5" hidden="1" customHeight="1" thickBot="1" x14ac:dyDescent="0.25">
      <c r="A261" s="16" t="s">
        <v>276</v>
      </c>
      <c r="B261" s="3">
        <v>69.999888592513997</v>
      </c>
      <c r="C261" s="4">
        <v>5.8333240493760004</v>
      </c>
      <c r="D261" s="5">
        <v>0</v>
      </c>
      <c r="E261" s="5">
        <v>11.260199999999999</v>
      </c>
      <c r="F261" s="5">
        <v>5.6300999999999997</v>
      </c>
      <c r="G261" s="5">
        <v>0</v>
      </c>
      <c r="H261" s="5">
        <v>11.260199999999999</v>
      </c>
      <c r="I261" s="5">
        <v>5.6300999999999997</v>
      </c>
      <c r="J261" s="5">
        <v>0</v>
      </c>
      <c r="K261" s="5">
        <v>11.260199999999999</v>
      </c>
      <c r="L261" s="5">
        <v>0</v>
      </c>
      <c r="M261" s="5">
        <v>49.420099999999998</v>
      </c>
      <c r="N261" s="5">
        <v>-32.529800000000002</v>
      </c>
      <c r="O261" s="5">
        <v>5.6300999999999997</v>
      </c>
      <c r="P261" s="5">
        <v>69.999888592513997</v>
      </c>
      <c r="Q261" s="6">
        <v>67.561199999999999</v>
      </c>
      <c r="R261" s="5">
        <v>-2.4386885925140001</v>
      </c>
      <c r="S261" s="7">
        <v>0.96516153608800004</v>
      </c>
    </row>
    <row r="262" spans="1:19" ht="13.5" hidden="1" customHeight="1" thickBot="1" x14ac:dyDescent="0.25">
      <c r="A262" s="16" t="s">
        <v>277</v>
      </c>
      <c r="B262" s="3">
        <v>279.999477186614</v>
      </c>
      <c r="C262" s="4">
        <v>23.333289765551001</v>
      </c>
      <c r="D262" s="5">
        <v>0</v>
      </c>
      <c r="E262" s="5">
        <v>61.215000000000003</v>
      </c>
      <c r="F262" s="5">
        <v>0</v>
      </c>
      <c r="G262" s="5">
        <v>38.192</v>
      </c>
      <c r="H262" s="5">
        <v>56.491</v>
      </c>
      <c r="I262" s="5">
        <v>0</v>
      </c>
      <c r="J262" s="5">
        <v>4.84</v>
      </c>
      <c r="K262" s="5">
        <v>0</v>
      </c>
      <c r="L262" s="5">
        <v>0</v>
      </c>
      <c r="M262" s="5">
        <v>12.750999999999999</v>
      </c>
      <c r="N262" s="5">
        <v>0</v>
      </c>
      <c r="O262" s="5">
        <v>0</v>
      </c>
      <c r="P262" s="5">
        <v>279.999477186614</v>
      </c>
      <c r="Q262" s="6">
        <v>173.489</v>
      </c>
      <c r="R262" s="5">
        <v>-106.510477186614</v>
      </c>
      <c r="S262" s="7">
        <v>0.61960472834799996</v>
      </c>
    </row>
    <row r="263" spans="1:19" ht="13.5" hidden="1" customHeight="1" thickBot="1" x14ac:dyDescent="0.25">
      <c r="A263" s="10" t="s">
        <v>278</v>
      </c>
      <c r="B263" s="11">
        <v>804.99871881391505</v>
      </c>
      <c r="C263" s="12">
        <v>67.083226567826003</v>
      </c>
      <c r="D263" s="13">
        <v>24.696000000000002</v>
      </c>
      <c r="E263" s="13">
        <v>23.352</v>
      </c>
      <c r="F263" s="13">
        <v>26.92285</v>
      </c>
      <c r="G263" s="13">
        <v>94.614000000000004</v>
      </c>
      <c r="H263" s="13">
        <v>93.304050000000004</v>
      </c>
      <c r="I263" s="13">
        <v>3.3756400000000002</v>
      </c>
      <c r="J263" s="13">
        <v>59.616</v>
      </c>
      <c r="K263" s="13">
        <v>0</v>
      </c>
      <c r="L263" s="13">
        <v>145.25399999999999</v>
      </c>
      <c r="M263" s="13">
        <v>722.11994000000004</v>
      </c>
      <c r="N263" s="13">
        <v>1126.8720000000001</v>
      </c>
      <c r="O263" s="13">
        <v>6.7922399999999996</v>
      </c>
      <c r="P263" s="13">
        <v>804.99871881391505</v>
      </c>
      <c r="Q263" s="14">
        <v>2326.9187200000001</v>
      </c>
      <c r="R263" s="13">
        <v>1521.9200011860801</v>
      </c>
      <c r="S263" s="18">
        <v>2.8905868613410002</v>
      </c>
    </row>
    <row r="264" spans="1:19" ht="13.5" hidden="1" customHeight="1" thickBot="1" x14ac:dyDescent="0.25">
      <c r="A264" s="16" t="s">
        <v>279</v>
      </c>
      <c r="B264" s="3">
        <v>49.999920423223998</v>
      </c>
      <c r="C264" s="4">
        <v>4.1666600352680003</v>
      </c>
      <c r="D264" s="5">
        <v>0</v>
      </c>
      <c r="E264" s="5">
        <v>0</v>
      </c>
      <c r="F264" s="5">
        <v>0.25285000000000002</v>
      </c>
      <c r="G264" s="5">
        <v>0</v>
      </c>
      <c r="H264" s="5">
        <v>21.936450000000001</v>
      </c>
      <c r="I264" s="5">
        <v>3.3756400000000002</v>
      </c>
      <c r="J264" s="5">
        <v>0</v>
      </c>
      <c r="K264" s="5">
        <v>0</v>
      </c>
      <c r="L264" s="5">
        <v>0</v>
      </c>
      <c r="M264" s="5">
        <v>0</v>
      </c>
      <c r="N264" s="5">
        <v>2.0151400000000002</v>
      </c>
      <c r="O264" s="5">
        <v>-2.6517599999999999</v>
      </c>
      <c r="P264" s="5">
        <v>49.999920423223998</v>
      </c>
      <c r="Q264" s="6">
        <v>24.928319999999999</v>
      </c>
      <c r="R264" s="5">
        <v>-25.071600423224002</v>
      </c>
      <c r="S264" s="7">
        <v>0.49856719348700002</v>
      </c>
    </row>
    <row r="265" spans="1:19" ht="13.5" hidden="1" customHeight="1" thickBot="1" x14ac:dyDescent="0.25">
      <c r="A265" s="16" t="s">
        <v>280</v>
      </c>
      <c r="B265" s="3">
        <v>499.99920423224501</v>
      </c>
      <c r="C265" s="4">
        <v>41.666600352686999</v>
      </c>
      <c r="D265" s="5">
        <v>0</v>
      </c>
      <c r="E265" s="5">
        <v>0</v>
      </c>
      <c r="F265" s="5">
        <v>0</v>
      </c>
      <c r="G265" s="5">
        <v>69.75</v>
      </c>
      <c r="H265" s="5">
        <v>46.671599999999998</v>
      </c>
      <c r="I265" s="5">
        <v>0</v>
      </c>
      <c r="J265" s="5">
        <v>34.5</v>
      </c>
      <c r="K265" s="5">
        <v>0</v>
      </c>
      <c r="L265" s="5">
        <v>108</v>
      </c>
      <c r="M265" s="5">
        <v>696.16394000000003</v>
      </c>
      <c r="N265" s="5">
        <v>1097.72486</v>
      </c>
      <c r="O265" s="5">
        <v>-11.891999999999999</v>
      </c>
      <c r="P265" s="5">
        <v>499.99920423224501</v>
      </c>
      <c r="Q265" s="6">
        <v>2040.9184</v>
      </c>
      <c r="R265" s="5">
        <v>1540.9191957677499</v>
      </c>
      <c r="S265" s="7">
        <v>4.0818432963979996</v>
      </c>
    </row>
    <row r="266" spans="1:19" ht="13.5" hidden="1" customHeight="1" thickBot="1" x14ac:dyDescent="0.25">
      <c r="A266" s="16" t="s">
        <v>281</v>
      </c>
      <c r="B266" s="3">
        <v>254.99959415844501</v>
      </c>
      <c r="C266" s="4">
        <v>21.24996617987</v>
      </c>
      <c r="D266" s="5">
        <v>24.696000000000002</v>
      </c>
      <c r="E266" s="5">
        <v>23.352</v>
      </c>
      <c r="F266" s="5">
        <v>26.67</v>
      </c>
      <c r="G266" s="5">
        <v>24.864000000000001</v>
      </c>
      <c r="H266" s="5">
        <v>24.696000000000002</v>
      </c>
      <c r="I266" s="5">
        <v>0</v>
      </c>
      <c r="J266" s="5">
        <v>25.116</v>
      </c>
      <c r="K266" s="5">
        <v>0</v>
      </c>
      <c r="L266" s="5">
        <v>37.253999999999998</v>
      </c>
      <c r="M266" s="5">
        <v>25.956</v>
      </c>
      <c r="N266" s="5">
        <v>27.132000000000001</v>
      </c>
      <c r="O266" s="5">
        <v>21.335999999999999</v>
      </c>
      <c r="P266" s="5">
        <v>254.99959415844501</v>
      </c>
      <c r="Q266" s="6">
        <v>261.072</v>
      </c>
      <c r="R266" s="5">
        <v>6.0724058415539997</v>
      </c>
      <c r="S266" s="7">
        <v>1.0238133941409999</v>
      </c>
    </row>
    <row r="267" spans="1:19" ht="13.5" hidden="1" customHeight="1" thickBot="1" x14ac:dyDescent="0.25">
      <c r="A267" s="10" t="s">
        <v>282</v>
      </c>
      <c r="B267" s="11">
        <v>65064.211792827598</v>
      </c>
      <c r="C267" s="12">
        <v>5422.0176494022999</v>
      </c>
      <c r="D267" s="13">
        <v>2983.0164799999998</v>
      </c>
      <c r="E267" s="13">
        <v>7986.59699</v>
      </c>
      <c r="F267" s="13">
        <v>3747.3558200000002</v>
      </c>
      <c r="G267" s="13">
        <v>4042.5106300000002</v>
      </c>
      <c r="H267" s="13">
        <v>3908.1047800000001</v>
      </c>
      <c r="I267" s="13">
        <v>4365.3146500000103</v>
      </c>
      <c r="J267" s="13">
        <v>3454.4530300000001</v>
      </c>
      <c r="K267" s="13">
        <v>3496.5956799999999</v>
      </c>
      <c r="L267" s="13">
        <v>3880.6289900000002</v>
      </c>
      <c r="M267" s="13">
        <v>3482.4162799999999</v>
      </c>
      <c r="N267" s="13">
        <v>4089.3881500000002</v>
      </c>
      <c r="O267" s="13">
        <v>6538.6415700000298</v>
      </c>
      <c r="P267" s="13">
        <v>65064.211792827598</v>
      </c>
      <c r="Q267" s="14">
        <v>51975.023050000003</v>
      </c>
      <c r="R267" s="13">
        <v>-13089.1887428276</v>
      </c>
      <c r="S267" s="18">
        <v>0.79882659941300005</v>
      </c>
    </row>
    <row r="268" spans="1:19" ht="13.5" hidden="1" customHeight="1" thickBot="1" x14ac:dyDescent="0.25">
      <c r="A268" s="16" t="s">
        <v>283</v>
      </c>
      <c r="B268" s="3">
        <v>1199.60971710886</v>
      </c>
      <c r="C268" s="4">
        <v>99.967476425737999</v>
      </c>
      <c r="D268" s="5">
        <v>0</v>
      </c>
      <c r="E268" s="5">
        <v>58.854999999999997</v>
      </c>
      <c r="F268" s="5">
        <v>71.735860000000002</v>
      </c>
      <c r="G268" s="5">
        <v>191.57300000000001</v>
      </c>
      <c r="H268" s="5">
        <v>57.682429999999997</v>
      </c>
      <c r="I268" s="5">
        <v>103.78012</v>
      </c>
      <c r="J268" s="5">
        <v>65.758229999999998</v>
      </c>
      <c r="K268" s="5">
        <v>171.602</v>
      </c>
      <c r="L268" s="5">
        <v>84.38</v>
      </c>
      <c r="M268" s="5">
        <v>42.414000000000001</v>
      </c>
      <c r="N268" s="5">
        <v>141.72800000000001</v>
      </c>
      <c r="O268" s="5">
        <v>135.27970000000099</v>
      </c>
      <c r="P268" s="5">
        <v>1199.60971710886</v>
      </c>
      <c r="Q268" s="6">
        <v>1124.7883400000001</v>
      </c>
      <c r="R268" s="5">
        <v>-74.821377108855003</v>
      </c>
      <c r="S268" s="7">
        <v>0.93762856698899999</v>
      </c>
    </row>
    <row r="269" spans="1:19" ht="13.5" hidden="1" customHeight="1" thickBot="1" x14ac:dyDescent="0.25">
      <c r="A269" s="16" t="s">
        <v>284</v>
      </c>
      <c r="B269" s="3">
        <v>18500.1441840648</v>
      </c>
      <c r="C269" s="4">
        <v>1541.6786820054001</v>
      </c>
      <c r="D269" s="5">
        <v>1058.09205</v>
      </c>
      <c r="E269" s="5">
        <v>1512.89105</v>
      </c>
      <c r="F269" s="5">
        <v>1656.2188100000001</v>
      </c>
      <c r="G269" s="5">
        <v>1641.9234300000001</v>
      </c>
      <c r="H269" s="5">
        <v>1458.9362599999999</v>
      </c>
      <c r="I269" s="5">
        <v>2350.1103199999998</v>
      </c>
      <c r="J269" s="5">
        <v>1631.31233</v>
      </c>
      <c r="K269" s="5">
        <v>1012.34058</v>
      </c>
      <c r="L269" s="5">
        <v>1726.3852400000001</v>
      </c>
      <c r="M269" s="5">
        <v>1730.2094099999999</v>
      </c>
      <c r="N269" s="5">
        <v>1980.0319099999999</v>
      </c>
      <c r="O269" s="5">
        <v>3294.1147100000098</v>
      </c>
      <c r="P269" s="5">
        <v>18500.1441840648</v>
      </c>
      <c r="Q269" s="6">
        <v>21052.5661</v>
      </c>
      <c r="R269" s="5">
        <v>2552.4219159352301</v>
      </c>
      <c r="S269" s="7">
        <v>1.1379676769289999</v>
      </c>
    </row>
    <row r="270" spans="1:19" ht="13.5" hidden="1" customHeight="1" thickBot="1" x14ac:dyDescent="0.25">
      <c r="A270" s="16" t="s">
        <v>285</v>
      </c>
      <c r="B270" s="3">
        <v>699.98843948170395</v>
      </c>
      <c r="C270" s="4">
        <v>58.332369956808002</v>
      </c>
      <c r="D270" s="5">
        <v>62.231999999999999</v>
      </c>
      <c r="E270" s="5">
        <v>18.733000000000001</v>
      </c>
      <c r="F270" s="5">
        <v>43.048999999999999</v>
      </c>
      <c r="G270" s="5">
        <v>48.045900000000003</v>
      </c>
      <c r="H270" s="5">
        <v>28.014800000000001</v>
      </c>
      <c r="I270" s="5">
        <v>40.152000000000001</v>
      </c>
      <c r="J270" s="5">
        <v>54.676499999999997</v>
      </c>
      <c r="K270" s="5">
        <v>23.135999999999999</v>
      </c>
      <c r="L270" s="5">
        <v>51.912999999999997</v>
      </c>
      <c r="M270" s="5">
        <v>59.112699999999997</v>
      </c>
      <c r="N270" s="5">
        <v>48.042199999998999</v>
      </c>
      <c r="O270" s="5">
        <v>97.784000000000006</v>
      </c>
      <c r="P270" s="5">
        <v>699.98843948170395</v>
      </c>
      <c r="Q270" s="6">
        <v>574.89110000000096</v>
      </c>
      <c r="R270" s="5">
        <v>-125.097339481704</v>
      </c>
      <c r="S270" s="7">
        <v>0.82128656356899998</v>
      </c>
    </row>
    <row r="271" spans="1:19" ht="13.5" hidden="1" customHeight="1" thickBot="1" x14ac:dyDescent="0.25">
      <c r="A271" s="16" t="s">
        <v>286</v>
      </c>
      <c r="B271" s="3">
        <v>49.999920423223998</v>
      </c>
      <c r="C271" s="4">
        <v>4.1666600352680003</v>
      </c>
      <c r="D271" s="5">
        <v>0</v>
      </c>
      <c r="E271" s="5">
        <v>0</v>
      </c>
      <c r="F271" s="5">
        <v>11.074</v>
      </c>
      <c r="G271" s="5">
        <v>0.67200000000000004</v>
      </c>
      <c r="H271" s="5">
        <v>10.845000000000001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73.669899999999004</v>
      </c>
      <c r="O271" s="5">
        <v>33.947000000000003</v>
      </c>
      <c r="P271" s="5">
        <v>49.999920423223998</v>
      </c>
      <c r="Q271" s="6">
        <v>130.2079</v>
      </c>
      <c r="R271" s="5">
        <v>80.207979576775003</v>
      </c>
      <c r="S271" s="7">
        <v>2.6041621446160002</v>
      </c>
    </row>
    <row r="272" spans="1:19" ht="13.5" hidden="1" customHeight="1" thickBot="1" x14ac:dyDescent="0.25">
      <c r="A272" s="16" t="s">
        <v>287</v>
      </c>
      <c r="B272" s="3">
        <v>150.399760633059</v>
      </c>
      <c r="C272" s="4">
        <v>12.533313386088</v>
      </c>
      <c r="D272" s="5">
        <v>10.921860000000001</v>
      </c>
      <c r="E272" s="5">
        <v>26.101320000000001</v>
      </c>
      <c r="F272" s="5">
        <v>25.6723</v>
      </c>
      <c r="G272" s="5">
        <v>29.062449999999998</v>
      </c>
      <c r="H272" s="5">
        <v>21.240410000000001</v>
      </c>
      <c r="I272" s="5">
        <v>24.792729999999999</v>
      </c>
      <c r="J272" s="5">
        <v>23.122610000000002</v>
      </c>
      <c r="K272" s="5">
        <v>49.411119999999997</v>
      </c>
      <c r="L272" s="5">
        <v>23.193100000000001</v>
      </c>
      <c r="M272" s="5">
        <v>17.609369999999998</v>
      </c>
      <c r="N272" s="5">
        <v>18.031400000000001</v>
      </c>
      <c r="O272" s="5">
        <v>16.640270000000001</v>
      </c>
      <c r="P272" s="5">
        <v>150.399760633059</v>
      </c>
      <c r="Q272" s="6">
        <v>285.79894000000002</v>
      </c>
      <c r="R272" s="5">
        <v>135.39917936694101</v>
      </c>
      <c r="S272" s="7">
        <v>1.900261933908</v>
      </c>
    </row>
    <row r="273" spans="1:19" ht="13.5" hidden="1" customHeight="1" thickBot="1" x14ac:dyDescent="0.25">
      <c r="A273" s="16" t="s">
        <v>288</v>
      </c>
      <c r="B273" s="3">
        <v>1203.9980837912401</v>
      </c>
      <c r="C273" s="4">
        <v>100.33317364926999</v>
      </c>
      <c r="D273" s="5">
        <v>88.347800000000007</v>
      </c>
      <c r="E273" s="5">
        <v>89.087900000000005</v>
      </c>
      <c r="F273" s="5">
        <v>99.086600000000004</v>
      </c>
      <c r="G273" s="5">
        <v>88.347800000000007</v>
      </c>
      <c r="H273" s="5">
        <v>88.347800000000007</v>
      </c>
      <c r="I273" s="5">
        <v>99.446700000000007</v>
      </c>
      <c r="J273" s="5">
        <v>88.347800000000007</v>
      </c>
      <c r="K273" s="5">
        <v>53.941800000000001</v>
      </c>
      <c r="L273" s="5">
        <v>99.086600000000004</v>
      </c>
      <c r="M273" s="5">
        <v>88.347800000000007</v>
      </c>
      <c r="N273" s="5">
        <v>88.347799999998998</v>
      </c>
      <c r="O273" s="5">
        <v>99.086600000000004</v>
      </c>
      <c r="P273" s="5">
        <v>1203.9980837912401</v>
      </c>
      <c r="Q273" s="6">
        <v>1069.8230000000001</v>
      </c>
      <c r="R273" s="5">
        <v>-134.17508379124001</v>
      </c>
      <c r="S273" s="7">
        <v>0.88855872314200002</v>
      </c>
    </row>
    <row r="274" spans="1:19" ht="13.5" hidden="1" customHeight="1" thickBot="1" x14ac:dyDescent="0.25">
      <c r="A274" s="16" t="s">
        <v>289</v>
      </c>
      <c r="B274" s="3">
        <v>3399.7508530322798</v>
      </c>
      <c r="C274" s="4">
        <v>283.31257108602301</v>
      </c>
      <c r="D274" s="5">
        <v>186.52170000000001</v>
      </c>
      <c r="E274" s="5">
        <v>595.89970000000005</v>
      </c>
      <c r="F274" s="5">
        <v>119.6382</v>
      </c>
      <c r="G274" s="5">
        <v>225.4068</v>
      </c>
      <c r="H274" s="5">
        <v>411.12504000000001</v>
      </c>
      <c r="I274" s="5">
        <v>166.77459999999999</v>
      </c>
      <c r="J274" s="5">
        <v>106.90900000000001</v>
      </c>
      <c r="K274" s="5">
        <v>512.30089999999996</v>
      </c>
      <c r="L274" s="5">
        <v>211.92599999999999</v>
      </c>
      <c r="M274" s="5">
        <v>69.261150000000001</v>
      </c>
      <c r="N274" s="5">
        <v>236.67751000000001</v>
      </c>
      <c r="O274" s="5">
        <v>290.17637000000099</v>
      </c>
      <c r="P274" s="5">
        <v>3399.7508530322798</v>
      </c>
      <c r="Q274" s="6">
        <v>3132.61697</v>
      </c>
      <c r="R274" s="5">
        <v>-267.13388303227799</v>
      </c>
      <c r="S274" s="7">
        <v>0.92142545304599999</v>
      </c>
    </row>
    <row r="275" spans="1:19" ht="13.5" hidden="1" customHeight="1" thickBot="1" x14ac:dyDescent="0.25">
      <c r="A275" s="16" t="s">
        <v>290</v>
      </c>
      <c r="B275" s="3">
        <v>39860.320834292499</v>
      </c>
      <c r="C275" s="4">
        <v>3321.6934028577102</v>
      </c>
      <c r="D275" s="5">
        <v>1576.9010699999999</v>
      </c>
      <c r="E275" s="5">
        <v>5685.0290199999999</v>
      </c>
      <c r="F275" s="5">
        <v>1720.88105</v>
      </c>
      <c r="G275" s="5">
        <v>1817.4792500000001</v>
      </c>
      <c r="H275" s="5">
        <v>1831.9130399999999</v>
      </c>
      <c r="I275" s="5">
        <v>1580.25818</v>
      </c>
      <c r="J275" s="5">
        <v>1484.32656</v>
      </c>
      <c r="K275" s="5">
        <v>1673.86328</v>
      </c>
      <c r="L275" s="5">
        <v>1683.74505</v>
      </c>
      <c r="M275" s="5">
        <v>1475.4618499999999</v>
      </c>
      <c r="N275" s="5">
        <v>1502.85943</v>
      </c>
      <c r="O275" s="5">
        <v>2571.61292000001</v>
      </c>
      <c r="P275" s="5">
        <v>39860.320834292499</v>
      </c>
      <c r="Q275" s="6">
        <v>24604.330699999999</v>
      </c>
      <c r="R275" s="5">
        <v>-15255.9901342925</v>
      </c>
      <c r="S275" s="7">
        <v>0.61726373960400005</v>
      </c>
    </row>
    <row r="276" spans="1:19" ht="13.5" hidden="1" customHeight="1" thickBot="1" x14ac:dyDescent="0.25">
      <c r="A276" s="10" t="s">
        <v>291</v>
      </c>
      <c r="B276" s="11">
        <v>799.99850624746705</v>
      </c>
      <c r="C276" s="12">
        <v>66.666542187288997</v>
      </c>
      <c r="D276" s="13">
        <v>66.602990000000005</v>
      </c>
      <c r="E276" s="13">
        <v>79.055090000000007</v>
      </c>
      <c r="F276" s="13">
        <v>79.420259999999999</v>
      </c>
      <c r="G276" s="13">
        <v>78.578410000000005</v>
      </c>
      <c r="H276" s="13">
        <v>82.185370000000006</v>
      </c>
      <c r="I276" s="13">
        <v>88.969800000000006</v>
      </c>
      <c r="J276" s="13">
        <v>66.9983</v>
      </c>
      <c r="K276" s="13">
        <v>83.701819999999998</v>
      </c>
      <c r="L276" s="13">
        <v>121.38252</v>
      </c>
      <c r="M276" s="13">
        <v>89.216130000000007</v>
      </c>
      <c r="N276" s="13">
        <v>96.848389999999</v>
      </c>
      <c r="O276" s="13">
        <v>93.395790000000005</v>
      </c>
      <c r="P276" s="13">
        <v>799.99850624746796</v>
      </c>
      <c r="Q276" s="14">
        <v>1026.3548699999999</v>
      </c>
      <c r="R276" s="13">
        <v>226.35636375253301</v>
      </c>
      <c r="S276" s="18">
        <v>1.282945983004</v>
      </c>
    </row>
    <row r="277" spans="1:19" ht="13.5" hidden="1" customHeight="1" thickBot="1" x14ac:dyDescent="0.25">
      <c r="A277" s="16" t="s">
        <v>292</v>
      </c>
      <c r="B277" s="3">
        <v>799.99850624746705</v>
      </c>
      <c r="C277" s="4">
        <v>66.666542187288997</v>
      </c>
      <c r="D277" s="5">
        <v>66.602990000000005</v>
      </c>
      <c r="E277" s="5">
        <v>79.055090000000007</v>
      </c>
      <c r="F277" s="5">
        <v>79.420259999999999</v>
      </c>
      <c r="G277" s="5">
        <v>78.578410000000005</v>
      </c>
      <c r="H277" s="5">
        <v>82.185370000000006</v>
      </c>
      <c r="I277" s="5">
        <v>86.628810000000001</v>
      </c>
      <c r="J277" s="5">
        <v>69.339290000000005</v>
      </c>
      <c r="K277" s="5">
        <v>83.701819999999998</v>
      </c>
      <c r="L277" s="5">
        <v>121.38252</v>
      </c>
      <c r="M277" s="5">
        <v>89.216130000000007</v>
      </c>
      <c r="N277" s="5">
        <v>96.848389999999</v>
      </c>
      <c r="O277" s="5">
        <v>93.395790000000005</v>
      </c>
      <c r="P277" s="5">
        <v>799.99850624746796</v>
      </c>
      <c r="Q277" s="6">
        <v>1026.3548699999999</v>
      </c>
      <c r="R277" s="5">
        <v>226.35636375253301</v>
      </c>
      <c r="S277" s="7">
        <v>1.282945983004</v>
      </c>
    </row>
    <row r="278" spans="1:19" ht="13.5" hidden="1" customHeight="1" thickBot="1" x14ac:dyDescent="0.25">
      <c r="A278" s="10" t="s">
        <v>293</v>
      </c>
      <c r="B278" s="11">
        <v>0</v>
      </c>
      <c r="C278" s="12">
        <v>0</v>
      </c>
      <c r="D278" s="13">
        <v>0</v>
      </c>
      <c r="E278" s="13">
        <v>0</v>
      </c>
      <c r="F278" s="13">
        <v>0</v>
      </c>
      <c r="G278" s="13">
        <v>5.5175999999999998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4">
        <v>5.5175999999999998</v>
      </c>
      <c r="R278" s="13">
        <v>5.5175999999999998</v>
      </c>
      <c r="S278" s="15" t="s">
        <v>25</v>
      </c>
    </row>
    <row r="279" spans="1:19" ht="13.5" hidden="1" customHeight="1" thickBot="1" x14ac:dyDescent="0.25">
      <c r="A279" s="16" t="s">
        <v>294</v>
      </c>
      <c r="B279" s="3">
        <v>0</v>
      </c>
      <c r="C279" s="4">
        <v>0</v>
      </c>
      <c r="D279" s="5">
        <v>0</v>
      </c>
      <c r="E279" s="5">
        <v>0</v>
      </c>
      <c r="F279" s="5">
        <v>0</v>
      </c>
      <c r="G279" s="5">
        <v>5.5175999999999998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6">
        <v>5.5175999999999998</v>
      </c>
      <c r="R279" s="5">
        <v>5.5175999999999998</v>
      </c>
      <c r="S279" s="17" t="s">
        <v>25</v>
      </c>
    </row>
    <row r="280" spans="1:19" ht="13.5" hidden="1" customHeight="1" thickBot="1" x14ac:dyDescent="0.25">
      <c r="A280" s="10" t="s">
        <v>296</v>
      </c>
      <c r="B280" s="11">
        <v>53196.2449800092</v>
      </c>
      <c r="C280" s="12">
        <v>4433.0204150007603</v>
      </c>
      <c r="D280" s="13">
        <v>2116.5785099999998</v>
      </c>
      <c r="E280" s="13">
        <v>2421.8605200000002</v>
      </c>
      <c r="F280" s="13">
        <v>2719.7033299999998</v>
      </c>
      <c r="G280" s="13">
        <v>2997.72109</v>
      </c>
      <c r="H280" s="13">
        <v>2772.3954199999998</v>
      </c>
      <c r="I280" s="13">
        <v>8374.0804400000197</v>
      </c>
      <c r="J280" s="13">
        <v>2514.5094800000002</v>
      </c>
      <c r="K280" s="13">
        <v>4088.4135200000001</v>
      </c>
      <c r="L280" s="13">
        <v>2616.3057800000001</v>
      </c>
      <c r="M280" s="13">
        <v>4444.7457100000001</v>
      </c>
      <c r="N280" s="13">
        <v>7377.0051799999901</v>
      </c>
      <c r="O280" s="13">
        <v>5534.1078200000302</v>
      </c>
      <c r="P280" s="13">
        <v>53196.2449800092</v>
      </c>
      <c r="Q280" s="14">
        <v>47977.426800000001</v>
      </c>
      <c r="R280" s="13">
        <v>-5218.8181800091297</v>
      </c>
      <c r="S280" s="18">
        <v>0.90189498935500001</v>
      </c>
    </row>
    <row r="281" spans="1:19" ht="13.5" hidden="1" customHeight="1" thickBot="1" x14ac:dyDescent="0.25">
      <c r="A281" s="16" t="s">
        <v>297</v>
      </c>
      <c r="B281" s="3">
        <v>6200</v>
      </c>
      <c r="C281" s="4">
        <v>516.66666666666697</v>
      </c>
      <c r="D281" s="5">
        <v>8.9879999999999995</v>
      </c>
      <c r="E281" s="5">
        <v>63.151000000000003</v>
      </c>
      <c r="F281" s="5">
        <v>6.9850000000000003</v>
      </c>
      <c r="G281" s="5">
        <v>34.529000000000003</v>
      </c>
      <c r="H281" s="5">
        <v>16.78</v>
      </c>
      <c r="I281" s="5">
        <v>26.956009999999999</v>
      </c>
      <c r="J281" s="5">
        <v>88.001050000000006</v>
      </c>
      <c r="K281" s="5">
        <v>9.7810000000000006</v>
      </c>
      <c r="L281" s="5">
        <v>61.64</v>
      </c>
      <c r="M281" s="5">
        <v>342.96125000000001</v>
      </c>
      <c r="N281" s="5">
        <v>2945.3750799999998</v>
      </c>
      <c r="O281" s="5">
        <v>365.35112000000203</v>
      </c>
      <c r="P281" s="5">
        <v>6200</v>
      </c>
      <c r="Q281" s="6">
        <v>3970.4985099999999</v>
      </c>
      <c r="R281" s="5">
        <v>-2229.5014900000001</v>
      </c>
      <c r="S281" s="7">
        <v>0.64040298548300001</v>
      </c>
    </row>
    <row r="282" spans="1:19" ht="13.5" hidden="1" customHeight="1" thickBot="1" x14ac:dyDescent="0.25">
      <c r="A282" s="16" t="s">
        <v>298</v>
      </c>
      <c r="B282" s="3">
        <v>350.07176482435898</v>
      </c>
      <c r="C282" s="4">
        <v>29.172647068696001</v>
      </c>
      <c r="D282" s="5">
        <v>26.317</v>
      </c>
      <c r="E282" s="5">
        <v>27.588000000000001</v>
      </c>
      <c r="F282" s="5">
        <v>19.965</v>
      </c>
      <c r="G282" s="5">
        <v>34.786999999999999</v>
      </c>
      <c r="H282" s="5">
        <v>7.6230000000000002</v>
      </c>
      <c r="I282" s="5">
        <v>26.559000000000001</v>
      </c>
      <c r="J282" s="5">
        <v>4.6580000000000004</v>
      </c>
      <c r="K282" s="5">
        <v>24.864999999999998</v>
      </c>
      <c r="L282" s="5">
        <v>44.225000000000001</v>
      </c>
      <c r="M282" s="5">
        <v>25.289000000000001</v>
      </c>
      <c r="N282" s="5">
        <v>6.3519999999990002</v>
      </c>
      <c r="O282" s="5">
        <v>64.614000000000004</v>
      </c>
      <c r="P282" s="5">
        <v>350.07176482435898</v>
      </c>
      <c r="Q282" s="6">
        <v>312.84199999999998</v>
      </c>
      <c r="R282" s="5">
        <v>-37.229764824358</v>
      </c>
      <c r="S282" s="7">
        <v>0.893651049398</v>
      </c>
    </row>
    <row r="283" spans="1:19" ht="13.5" hidden="1" customHeight="1" thickBot="1" x14ac:dyDescent="0.25">
      <c r="A283" s="16" t="s">
        <v>299</v>
      </c>
      <c r="B283" s="3">
        <v>620.99901165644906</v>
      </c>
      <c r="C283" s="4">
        <v>51.749917638036997</v>
      </c>
      <c r="D283" s="5">
        <v>5.0309999999999997</v>
      </c>
      <c r="E283" s="5">
        <v>29.385000000000002</v>
      </c>
      <c r="F283" s="5">
        <v>10.996</v>
      </c>
      <c r="G283" s="5">
        <v>70.412000000000006</v>
      </c>
      <c r="H283" s="5">
        <v>0.218</v>
      </c>
      <c r="I283" s="5">
        <v>1.524</v>
      </c>
      <c r="J283" s="5">
        <v>14.39</v>
      </c>
      <c r="K283" s="5">
        <v>13.612</v>
      </c>
      <c r="L283" s="5">
        <v>19.859000000000002</v>
      </c>
      <c r="M283" s="5">
        <v>40.634999999999998</v>
      </c>
      <c r="N283" s="5">
        <v>34.073999999999998</v>
      </c>
      <c r="O283" s="5">
        <v>15.593</v>
      </c>
      <c r="P283" s="5">
        <v>620.99901165644906</v>
      </c>
      <c r="Q283" s="6">
        <v>255.72900000000001</v>
      </c>
      <c r="R283" s="5">
        <v>-365.27001165644901</v>
      </c>
      <c r="S283" s="7">
        <v>0.41180258776500001</v>
      </c>
    </row>
    <row r="284" spans="1:19" ht="13.5" hidden="1" customHeight="1" thickBot="1" x14ac:dyDescent="0.25">
      <c r="A284" s="16" t="s">
        <v>300</v>
      </c>
      <c r="B284" s="3">
        <v>250.20835766619999</v>
      </c>
      <c r="C284" s="4">
        <v>20.850696472182999</v>
      </c>
      <c r="D284" s="5">
        <v>12.1</v>
      </c>
      <c r="E284" s="5">
        <v>21.78</v>
      </c>
      <c r="F284" s="5">
        <v>22.99</v>
      </c>
      <c r="G284" s="5">
        <v>18.149999999999999</v>
      </c>
      <c r="H284" s="5">
        <v>21.78</v>
      </c>
      <c r="I284" s="5">
        <v>93.290999999999997</v>
      </c>
      <c r="J284" s="5">
        <v>18.149999999999999</v>
      </c>
      <c r="K284" s="5">
        <v>17.666</v>
      </c>
      <c r="L284" s="5">
        <v>26.62</v>
      </c>
      <c r="M284" s="5">
        <v>22.99</v>
      </c>
      <c r="N284" s="5">
        <v>16.940000000000001</v>
      </c>
      <c r="O284" s="5">
        <v>78.650000000000006</v>
      </c>
      <c r="P284" s="5">
        <v>250.20835766619999</v>
      </c>
      <c r="Q284" s="6">
        <v>371.10700000000099</v>
      </c>
      <c r="R284" s="5">
        <v>120.89864233380101</v>
      </c>
      <c r="S284" s="7">
        <v>1.48319186242</v>
      </c>
    </row>
    <row r="285" spans="1:19" ht="13.5" hidden="1" customHeight="1" thickBot="1" x14ac:dyDescent="0.25">
      <c r="A285" s="16" t="s">
        <v>301</v>
      </c>
      <c r="B285" s="3">
        <v>599.99904507869496</v>
      </c>
      <c r="C285" s="4">
        <v>49.999920423223998</v>
      </c>
      <c r="D285" s="5">
        <v>43.245800000000003</v>
      </c>
      <c r="E285" s="5">
        <v>51.893999999999998</v>
      </c>
      <c r="F285" s="5">
        <v>32.559399999999997</v>
      </c>
      <c r="G285" s="5">
        <v>1.1315999999999999</v>
      </c>
      <c r="H285" s="5">
        <v>40.004899999999999</v>
      </c>
      <c r="I285" s="5">
        <v>16.21688</v>
      </c>
      <c r="J285" s="5">
        <v>8.4411000000000005</v>
      </c>
      <c r="K285" s="5">
        <v>5.3371399999999998</v>
      </c>
      <c r="L285" s="5">
        <v>22.310929999999999</v>
      </c>
      <c r="M285" s="5">
        <v>50.031419999999997</v>
      </c>
      <c r="N285" s="5">
        <v>17.777429999999999</v>
      </c>
      <c r="O285" s="5">
        <v>135.58637000000101</v>
      </c>
      <c r="P285" s="5">
        <v>599.99904507869496</v>
      </c>
      <c r="Q285" s="6">
        <v>424.53697000000102</v>
      </c>
      <c r="R285" s="5">
        <v>-175.462075078694</v>
      </c>
      <c r="S285" s="7">
        <v>0.70756274277700004</v>
      </c>
    </row>
    <row r="286" spans="1:19" ht="13.5" hidden="1" customHeight="1" thickBot="1" x14ac:dyDescent="0.25">
      <c r="A286" s="16" t="s">
        <v>302</v>
      </c>
      <c r="B286" s="3">
        <v>404.99935542811897</v>
      </c>
      <c r="C286" s="4">
        <v>33.749946285676003</v>
      </c>
      <c r="D286" s="5">
        <v>33.71181</v>
      </c>
      <c r="E286" s="5">
        <v>0</v>
      </c>
      <c r="F286" s="5">
        <v>67.42362</v>
      </c>
      <c r="G286" s="5">
        <v>33.712000000000003</v>
      </c>
      <c r="H286" s="5">
        <v>-79.570999999999998</v>
      </c>
      <c r="I286" s="5">
        <v>34.320999999999998</v>
      </c>
      <c r="J286" s="5">
        <v>33.813000000000002</v>
      </c>
      <c r="K286" s="5">
        <v>33.813000000000002</v>
      </c>
      <c r="L286" s="5">
        <v>33.813000000000002</v>
      </c>
      <c r="M286" s="5">
        <v>33.813000000000002</v>
      </c>
      <c r="N286" s="5">
        <v>66.791999999999007</v>
      </c>
      <c r="O286" s="5">
        <v>66.792000000000002</v>
      </c>
      <c r="P286" s="5">
        <v>404.99935542811897</v>
      </c>
      <c r="Q286" s="6">
        <v>358.43342999999999</v>
      </c>
      <c r="R286" s="5">
        <v>-46.565925428118</v>
      </c>
      <c r="S286" s="7">
        <v>0.88502222335900005</v>
      </c>
    </row>
    <row r="287" spans="1:19" ht="13.5" hidden="1" customHeight="1" thickBot="1" x14ac:dyDescent="0.25">
      <c r="A287" s="16" t="s">
        <v>303</v>
      </c>
      <c r="B287" s="3">
        <v>1800.0168141204899</v>
      </c>
      <c r="C287" s="4">
        <v>150.00140117670799</v>
      </c>
      <c r="D287" s="5">
        <v>26.120999999999999</v>
      </c>
      <c r="E287" s="5">
        <v>160.84567999999999</v>
      </c>
      <c r="F287" s="5">
        <v>234.69800000000001</v>
      </c>
      <c r="G287" s="5">
        <v>181.14439999999999</v>
      </c>
      <c r="H287" s="5">
        <v>280.10755</v>
      </c>
      <c r="I287" s="5">
        <v>66.207279999999997</v>
      </c>
      <c r="J287" s="5">
        <v>180.33542</v>
      </c>
      <c r="K287" s="5">
        <v>1257.17785</v>
      </c>
      <c r="L287" s="5">
        <v>76.175470000000004</v>
      </c>
      <c r="M287" s="5">
        <v>156.16104999999999</v>
      </c>
      <c r="N287" s="5">
        <v>431.65523999999903</v>
      </c>
      <c r="O287" s="5">
        <v>296.85740000000101</v>
      </c>
      <c r="P287" s="5">
        <v>1800.0168141204899</v>
      </c>
      <c r="Q287" s="6">
        <v>3347.4863399999999</v>
      </c>
      <c r="R287" s="5">
        <v>1547.46952587951</v>
      </c>
      <c r="S287" s="7">
        <v>1.85969726157</v>
      </c>
    </row>
    <row r="288" spans="1:19" ht="13.5" hidden="1" customHeight="1" thickBot="1" x14ac:dyDescent="0.25">
      <c r="A288" s="16" t="s">
        <v>304</v>
      </c>
      <c r="B288" s="3">
        <v>1699.79516766402</v>
      </c>
      <c r="C288" s="4">
        <v>141.64959730533499</v>
      </c>
      <c r="D288" s="5">
        <v>22.8782</v>
      </c>
      <c r="E288" s="5">
        <v>46.336060000000003</v>
      </c>
      <c r="F288" s="5">
        <v>122.98662</v>
      </c>
      <c r="G288" s="5">
        <v>34.732999999999997</v>
      </c>
      <c r="H288" s="5">
        <v>38.694000000000003</v>
      </c>
      <c r="I288" s="5">
        <v>149.17617999999999</v>
      </c>
      <c r="J288" s="5">
        <v>16.769760000000002</v>
      </c>
      <c r="K288" s="5">
        <v>17.248000000000001</v>
      </c>
      <c r="L288" s="5">
        <v>32.698709999999998</v>
      </c>
      <c r="M288" s="5">
        <v>18.470700000000001</v>
      </c>
      <c r="N288" s="5">
        <v>330.39517000000001</v>
      </c>
      <c r="O288" s="5">
        <v>395.63153000000199</v>
      </c>
      <c r="P288" s="5">
        <v>1699.79516766402</v>
      </c>
      <c r="Q288" s="6">
        <v>1226.01793</v>
      </c>
      <c r="R288" s="5">
        <v>-473.77723766402102</v>
      </c>
      <c r="S288" s="7">
        <v>0.72127392365999998</v>
      </c>
    </row>
    <row r="289" spans="1:19" ht="13.5" hidden="1" customHeight="1" thickBot="1" x14ac:dyDescent="0.25">
      <c r="A289" s="16" t="s">
        <v>777</v>
      </c>
      <c r="B289" s="3">
        <v>0</v>
      </c>
      <c r="C289" s="4">
        <v>0</v>
      </c>
      <c r="D289" s="5">
        <v>41.926499999999997</v>
      </c>
      <c r="E289" s="5">
        <v>94.307400000000001</v>
      </c>
      <c r="F289" s="5">
        <v>48.279000000000003</v>
      </c>
      <c r="G289" s="5">
        <v>62.798999999999999</v>
      </c>
      <c r="H289" s="5">
        <v>13.068</v>
      </c>
      <c r="I289" s="5">
        <v>0</v>
      </c>
      <c r="J289" s="5">
        <v>26.5595</v>
      </c>
      <c r="K289" s="5">
        <v>13.068</v>
      </c>
      <c r="L289" s="5">
        <v>85.907579999999996</v>
      </c>
      <c r="M289" s="5">
        <v>94.864000000000004</v>
      </c>
      <c r="N289" s="5">
        <v>145.684</v>
      </c>
      <c r="O289" s="5">
        <v>89.2012</v>
      </c>
      <c r="P289" s="5">
        <v>0</v>
      </c>
      <c r="Q289" s="6">
        <v>715.66417999999999</v>
      </c>
      <c r="R289" s="5">
        <v>715.66417999999999</v>
      </c>
      <c r="S289" s="17" t="s">
        <v>39</v>
      </c>
    </row>
    <row r="290" spans="1:19" ht="13.5" hidden="1" customHeight="1" thickBot="1" x14ac:dyDescent="0.25">
      <c r="A290" s="16" t="s">
        <v>305</v>
      </c>
      <c r="B290" s="3">
        <v>35299.678713758898</v>
      </c>
      <c r="C290" s="4">
        <v>2941.6398928132398</v>
      </c>
      <c r="D290" s="5">
        <v>1693.7760000000001</v>
      </c>
      <c r="E290" s="5">
        <v>1784.1283800000001</v>
      </c>
      <c r="F290" s="5">
        <v>1359.25251</v>
      </c>
      <c r="G290" s="5">
        <v>1384.8929900000001</v>
      </c>
      <c r="H290" s="5">
        <v>1937.4422999999999</v>
      </c>
      <c r="I290" s="5">
        <v>7674.8145300000097</v>
      </c>
      <c r="J290" s="5">
        <v>1731.54285</v>
      </c>
      <c r="K290" s="5">
        <v>2425.3705300000001</v>
      </c>
      <c r="L290" s="5">
        <v>2178.0940900000001</v>
      </c>
      <c r="M290" s="5">
        <v>3278.2604799999999</v>
      </c>
      <c r="N290" s="5">
        <v>2434.1700599999999</v>
      </c>
      <c r="O290" s="5">
        <v>3665.1843200000199</v>
      </c>
      <c r="P290" s="5">
        <v>35299.678713758898</v>
      </c>
      <c r="Q290" s="6">
        <v>31546.929039999999</v>
      </c>
      <c r="R290" s="5">
        <v>-3752.7496737588799</v>
      </c>
      <c r="S290" s="7">
        <v>0.89368884333999998</v>
      </c>
    </row>
    <row r="291" spans="1:19" ht="13.5" hidden="1" customHeight="1" thickBot="1" x14ac:dyDescent="0.25">
      <c r="A291" s="16" t="s">
        <v>306</v>
      </c>
      <c r="B291" s="3">
        <v>2840.4468788266099</v>
      </c>
      <c r="C291" s="4">
        <v>236.70390656888401</v>
      </c>
      <c r="D291" s="5">
        <v>136.7132</v>
      </c>
      <c r="E291" s="5">
        <v>42.948999999999998</v>
      </c>
      <c r="F291" s="5">
        <v>414.10680000000002</v>
      </c>
      <c r="G291" s="5">
        <v>530.72500000000002</v>
      </c>
      <c r="H291" s="5">
        <v>94.029650000000004</v>
      </c>
      <c r="I291" s="5">
        <v>0</v>
      </c>
      <c r="J291" s="5">
        <v>259.44979999999998</v>
      </c>
      <c r="K291" s="5">
        <v>49.279000000000003</v>
      </c>
      <c r="L291" s="5">
        <v>39.93</v>
      </c>
      <c r="M291" s="5">
        <v>33.273000000000003</v>
      </c>
      <c r="N291" s="5">
        <v>54.431249999998997</v>
      </c>
      <c r="O291" s="5">
        <v>44.77</v>
      </c>
      <c r="P291" s="5">
        <v>2840.4468788266099</v>
      </c>
      <c r="Q291" s="6">
        <v>1699.6567</v>
      </c>
      <c r="R291" s="5">
        <v>-1140.7901788266099</v>
      </c>
      <c r="S291" s="7">
        <v>0.59837651345200005</v>
      </c>
    </row>
    <row r="292" spans="1:19" ht="13.5" hidden="1" customHeight="1" thickBot="1" x14ac:dyDescent="0.25">
      <c r="A292" s="16" t="s">
        <v>307</v>
      </c>
      <c r="B292" s="3">
        <v>229.999633946833</v>
      </c>
      <c r="C292" s="4">
        <v>19.166636162235999</v>
      </c>
      <c r="D292" s="5">
        <v>3.0249999999999999</v>
      </c>
      <c r="E292" s="5">
        <v>3.0249999999999999</v>
      </c>
      <c r="F292" s="5">
        <v>0</v>
      </c>
      <c r="G292" s="5">
        <v>202.554</v>
      </c>
      <c r="H292" s="5">
        <v>3.3879999999999999</v>
      </c>
      <c r="I292" s="5">
        <v>0</v>
      </c>
      <c r="J292" s="5">
        <v>6.05</v>
      </c>
      <c r="K292" s="5">
        <v>3.0249999999999999</v>
      </c>
      <c r="L292" s="5">
        <v>0</v>
      </c>
      <c r="M292" s="5">
        <v>3.0249999999999999</v>
      </c>
      <c r="N292" s="5">
        <v>6.0499999999989997</v>
      </c>
      <c r="O292" s="5">
        <v>3.0249999999999999</v>
      </c>
      <c r="P292" s="5">
        <v>229.999633946833</v>
      </c>
      <c r="Q292" s="6">
        <v>233.167</v>
      </c>
      <c r="R292" s="5">
        <v>3.167366053167</v>
      </c>
      <c r="S292" s="7">
        <v>1.0137711786700001</v>
      </c>
    </row>
    <row r="293" spans="1:19" ht="13.5" hidden="1" customHeight="1" thickBot="1" x14ac:dyDescent="0.25">
      <c r="A293" s="16" t="s">
        <v>308</v>
      </c>
      <c r="B293" s="3">
        <v>1100.0331018023901</v>
      </c>
      <c r="C293" s="4">
        <v>91.669425150199004</v>
      </c>
      <c r="D293" s="5">
        <v>26.1</v>
      </c>
      <c r="E293" s="5">
        <v>33.759</v>
      </c>
      <c r="F293" s="5">
        <v>125.58799999999999</v>
      </c>
      <c r="G293" s="5">
        <v>64.566000000000003</v>
      </c>
      <c r="H293" s="5">
        <v>108.03</v>
      </c>
      <c r="I293" s="5">
        <v>185.49556000000001</v>
      </c>
      <c r="J293" s="5">
        <v>64.302999999999997</v>
      </c>
      <c r="K293" s="5">
        <v>176.32599999999999</v>
      </c>
      <c r="L293" s="5">
        <v>0.72599999999999998</v>
      </c>
      <c r="M293" s="5">
        <v>18.756399999999999</v>
      </c>
      <c r="N293" s="5">
        <v>51.655559999998999</v>
      </c>
      <c r="O293" s="5">
        <v>354.15175000000198</v>
      </c>
      <c r="P293" s="5">
        <v>1100.0331018023901</v>
      </c>
      <c r="Q293" s="6">
        <v>1209.4572700000001</v>
      </c>
      <c r="R293" s="5">
        <v>109.42416819761399</v>
      </c>
      <c r="S293" s="7">
        <v>1.099473523131</v>
      </c>
    </row>
    <row r="294" spans="1:19" ht="13.5" hidden="1" customHeight="1" thickBot="1" x14ac:dyDescent="0.25">
      <c r="A294" s="16" t="s">
        <v>309</v>
      </c>
      <c r="B294" s="3">
        <v>599.99904507869496</v>
      </c>
      <c r="C294" s="4">
        <v>49.999920423223998</v>
      </c>
      <c r="D294" s="5">
        <v>31.2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6.7750000000000004</v>
      </c>
      <c r="L294" s="5">
        <v>0</v>
      </c>
      <c r="M294" s="5">
        <v>0</v>
      </c>
      <c r="N294" s="5">
        <v>366.27921999999899</v>
      </c>
      <c r="O294" s="5">
        <v>39.200000000000003</v>
      </c>
      <c r="P294" s="5">
        <v>599.99904507869496</v>
      </c>
      <c r="Q294" s="6">
        <v>443.45422000000002</v>
      </c>
      <c r="R294" s="5">
        <v>-156.544825078695</v>
      </c>
      <c r="S294" s="7">
        <v>0.73909154295699997</v>
      </c>
    </row>
    <row r="295" spans="1:19" ht="13.5" hidden="1" customHeight="1" thickBot="1" x14ac:dyDescent="0.25">
      <c r="A295" s="16" t="s">
        <v>310</v>
      </c>
      <c r="B295" s="3">
        <v>1199.9980901573899</v>
      </c>
      <c r="C295" s="4">
        <v>99.999840846449004</v>
      </c>
      <c r="D295" s="5">
        <v>5.4450000000000003</v>
      </c>
      <c r="E295" s="5">
        <v>62.712000000000003</v>
      </c>
      <c r="F295" s="5">
        <v>253.87338</v>
      </c>
      <c r="G295" s="5">
        <v>343.58510000000001</v>
      </c>
      <c r="H295" s="5">
        <v>290.80101999999999</v>
      </c>
      <c r="I295" s="5">
        <v>99.519000000000005</v>
      </c>
      <c r="J295" s="5">
        <v>62.045999999999999</v>
      </c>
      <c r="K295" s="5">
        <v>2.4</v>
      </c>
      <c r="L295" s="5">
        <v>26.975999999999999</v>
      </c>
      <c r="M295" s="5">
        <v>326.21541000000002</v>
      </c>
      <c r="N295" s="5">
        <v>469.37416999999903</v>
      </c>
      <c r="O295" s="5">
        <v>-80.499870000000001</v>
      </c>
      <c r="P295" s="5">
        <v>1199.9980901573899</v>
      </c>
      <c r="Q295" s="6">
        <v>1862.44721</v>
      </c>
      <c r="R295" s="5">
        <v>662.44911984261</v>
      </c>
      <c r="S295" s="7">
        <v>1.552041811796</v>
      </c>
    </row>
    <row r="296" spans="1:19" ht="13.5" hidden="1" customHeight="1" thickBot="1" x14ac:dyDescent="0.25">
      <c r="A296" s="10" t="s">
        <v>311</v>
      </c>
      <c r="B296" s="11">
        <v>0</v>
      </c>
      <c r="C296" s="12">
        <v>0</v>
      </c>
      <c r="D296" s="13">
        <v>9.8737999999999992</v>
      </c>
      <c r="E296" s="13">
        <v>33.950000000000003</v>
      </c>
      <c r="F296" s="13">
        <v>21.345030000000001</v>
      </c>
      <c r="G296" s="13">
        <v>18.048259999999999</v>
      </c>
      <c r="H296" s="13">
        <v>0</v>
      </c>
      <c r="I296" s="13">
        <v>1.7462</v>
      </c>
      <c r="J296" s="13">
        <v>49.417000000000002</v>
      </c>
      <c r="K296" s="13">
        <v>194.55468999999999</v>
      </c>
      <c r="L296" s="13">
        <v>9.4999999999999998E-3</v>
      </c>
      <c r="M296" s="13">
        <v>0</v>
      </c>
      <c r="N296" s="13">
        <v>7.7524999999990003</v>
      </c>
      <c r="O296" s="13">
        <v>183.692000000001</v>
      </c>
      <c r="P296" s="13">
        <v>0</v>
      </c>
      <c r="Q296" s="14">
        <v>520.38898000000097</v>
      </c>
      <c r="R296" s="13">
        <v>520.38898000000097</v>
      </c>
      <c r="S296" s="15" t="s">
        <v>25</v>
      </c>
    </row>
    <row r="297" spans="1:19" ht="13.5" hidden="1" customHeight="1" thickBot="1" x14ac:dyDescent="0.25">
      <c r="A297" s="16" t="s">
        <v>312</v>
      </c>
      <c r="B297" s="3">
        <v>0</v>
      </c>
      <c r="C297" s="4">
        <v>0</v>
      </c>
      <c r="D297" s="5">
        <v>4.3559999999999999</v>
      </c>
      <c r="E297" s="5">
        <v>33.950000000000003</v>
      </c>
      <c r="F297" s="5">
        <v>2.61103</v>
      </c>
      <c r="G297" s="5">
        <v>16.548259999999999</v>
      </c>
      <c r="H297" s="5">
        <v>0</v>
      </c>
      <c r="I297" s="5">
        <v>1.7462</v>
      </c>
      <c r="J297" s="5">
        <v>49.417000000000002</v>
      </c>
      <c r="K297" s="5">
        <v>194.55468999999999</v>
      </c>
      <c r="L297" s="5">
        <v>9.4999999999999998E-3</v>
      </c>
      <c r="M297" s="5">
        <v>0</v>
      </c>
      <c r="N297" s="5">
        <v>7.7524999999990003</v>
      </c>
      <c r="O297" s="5">
        <v>183.692000000001</v>
      </c>
      <c r="P297" s="5">
        <v>0</v>
      </c>
      <c r="Q297" s="6">
        <v>494.63718000000102</v>
      </c>
      <c r="R297" s="5">
        <v>494.63718000000102</v>
      </c>
      <c r="S297" s="17" t="s">
        <v>25</v>
      </c>
    </row>
    <row r="298" spans="1:19" ht="13.5" hidden="1" customHeight="1" thickBot="1" x14ac:dyDescent="0.25">
      <c r="A298" s="16" t="s">
        <v>313</v>
      </c>
      <c r="B298" s="3">
        <v>0</v>
      </c>
      <c r="C298" s="4">
        <v>0</v>
      </c>
      <c r="D298" s="5">
        <v>5.5178000000000003</v>
      </c>
      <c r="E298" s="5">
        <v>0</v>
      </c>
      <c r="F298" s="5">
        <v>18.734000000000002</v>
      </c>
      <c r="G298" s="5">
        <v>1.5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6">
        <v>25.751799999999999</v>
      </c>
      <c r="R298" s="5">
        <v>25.751799999999999</v>
      </c>
      <c r="S298" s="17" t="s">
        <v>25</v>
      </c>
    </row>
    <row r="299" spans="1:19" ht="13.5" hidden="1" customHeight="1" thickBot="1" x14ac:dyDescent="0.25">
      <c r="A299" s="10" t="s">
        <v>314</v>
      </c>
      <c r="B299" s="11">
        <v>0</v>
      </c>
      <c r="C299" s="12">
        <v>0</v>
      </c>
      <c r="D299" s="13">
        <v>0</v>
      </c>
      <c r="E299" s="13">
        <v>0</v>
      </c>
      <c r="F299" s="13">
        <v>14.785679999999999</v>
      </c>
      <c r="G299" s="13">
        <v>0</v>
      </c>
      <c r="H299" s="13">
        <v>0</v>
      </c>
      <c r="I299" s="13">
        <v>18.525169999999999</v>
      </c>
      <c r="J299" s="13">
        <v>0</v>
      </c>
      <c r="K299" s="13">
        <v>0</v>
      </c>
      <c r="L299" s="13">
        <v>26.81757</v>
      </c>
      <c r="M299" s="13">
        <v>0</v>
      </c>
      <c r="N299" s="13">
        <v>0</v>
      </c>
      <c r="O299" s="13">
        <v>18.877669999999998</v>
      </c>
      <c r="P299" s="13">
        <v>0</v>
      </c>
      <c r="Q299" s="14">
        <v>79.00609</v>
      </c>
      <c r="R299" s="13">
        <v>79.00609</v>
      </c>
      <c r="S299" s="15" t="s">
        <v>25</v>
      </c>
    </row>
    <row r="300" spans="1:19" ht="13.5" hidden="1" customHeight="1" thickBot="1" x14ac:dyDescent="0.25">
      <c r="A300" s="16" t="s">
        <v>315</v>
      </c>
      <c r="B300" s="3">
        <v>0</v>
      </c>
      <c r="C300" s="4">
        <v>0</v>
      </c>
      <c r="D300" s="5">
        <v>0</v>
      </c>
      <c r="E300" s="5">
        <v>0</v>
      </c>
      <c r="F300" s="5">
        <v>9.0139999999999998E-2</v>
      </c>
      <c r="G300" s="5">
        <v>0</v>
      </c>
      <c r="H300" s="5">
        <v>0</v>
      </c>
      <c r="I300" s="5">
        <v>2.3120000000000002E-2</v>
      </c>
      <c r="J300" s="5">
        <v>0</v>
      </c>
      <c r="K300" s="5">
        <v>0</v>
      </c>
      <c r="L300" s="5">
        <v>-8.6800000000000002E-3</v>
      </c>
      <c r="M300" s="5">
        <v>0</v>
      </c>
      <c r="N300" s="5">
        <v>0</v>
      </c>
      <c r="O300" s="5">
        <v>1.2670000000000001E-2</v>
      </c>
      <c r="P300" s="5">
        <v>0</v>
      </c>
      <c r="Q300" s="6">
        <v>0.11724999999999999</v>
      </c>
      <c r="R300" s="5">
        <v>0.11724999999999999</v>
      </c>
      <c r="S300" s="17" t="s">
        <v>25</v>
      </c>
    </row>
    <row r="301" spans="1:19" ht="13.5" hidden="1" customHeight="1" thickBot="1" x14ac:dyDescent="0.25">
      <c r="A301" s="16" t="s">
        <v>316</v>
      </c>
      <c r="B301" s="3">
        <v>0</v>
      </c>
      <c r="C301" s="4">
        <v>0</v>
      </c>
      <c r="D301" s="5">
        <v>0</v>
      </c>
      <c r="E301" s="5">
        <v>0</v>
      </c>
      <c r="F301" s="5">
        <v>1.0848599999999999</v>
      </c>
      <c r="G301" s="5">
        <v>0</v>
      </c>
      <c r="H301" s="5">
        <v>0</v>
      </c>
      <c r="I301" s="5">
        <v>0.78834000000000004</v>
      </c>
      <c r="J301" s="5">
        <v>0</v>
      </c>
      <c r="K301" s="5">
        <v>0</v>
      </c>
      <c r="L301" s="5">
        <v>0.57823000000000002</v>
      </c>
      <c r="M301" s="5">
        <v>0</v>
      </c>
      <c r="N301" s="5">
        <v>0</v>
      </c>
      <c r="O301" s="5">
        <v>0.71528999999999998</v>
      </c>
      <c r="P301" s="5">
        <v>0</v>
      </c>
      <c r="Q301" s="6">
        <v>3.1667200000000002</v>
      </c>
      <c r="R301" s="5">
        <v>3.1667200000000002</v>
      </c>
      <c r="S301" s="17" t="s">
        <v>25</v>
      </c>
    </row>
    <row r="302" spans="1:19" ht="13.5" hidden="1" customHeight="1" thickBot="1" x14ac:dyDescent="0.25">
      <c r="A302" s="16" t="s">
        <v>317</v>
      </c>
      <c r="B302" s="3">
        <v>0</v>
      </c>
      <c r="C302" s="4">
        <v>0</v>
      </c>
      <c r="D302" s="5">
        <v>0</v>
      </c>
      <c r="E302" s="5">
        <v>0</v>
      </c>
      <c r="F302" s="5">
        <v>1.4438299999999999</v>
      </c>
      <c r="G302" s="5">
        <v>0</v>
      </c>
      <c r="H302" s="5">
        <v>0</v>
      </c>
      <c r="I302" s="5">
        <v>0.25079000000000001</v>
      </c>
      <c r="J302" s="5">
        <v>0</v>
      </c>
      <c r="K302" s="5">
        <v>0</v>
      </c>
      <c r="L302" s="5">
        <v>6.8339999999000006E-2</v>
      </c>
      <c r="M302" s="5">
        <v>0</v>
      </c>
      <c r="N302" s="5">
        <v>0</v>
      </c>
      <c r="O302" s="5">
        <v>0.61446000000000001</v>
      </c>
      <c r="P302" s="5">
        <v>0</v>
      </c>
      <c r="Q302" s="6">
        <v>2.3774199999999999</v>
      </c>
      <c r="R302" s="5">
        <v>2.3774199999999999</v>
      </c>
      <c r="S302" s="17" t="s">
        <v>25</v>
      </c>
    </row>
    <row r="303" spans="1:19" ht="13.5" hidden="1" customHeight="1" thickBot="1" x14ac:dyDescent="0.25">
      <c r="A303" s="16" t="s">
        <v>318</v>
      </c>
      <c r="B303" s="3">
        <v>0</v>
      </c>
      <c r="C303" s="4">
        <v>0</v>
      </c>
      <c r="D303" s="5">
        <v>0</v>
      </c>
      <c r="E303" s="5">
        <v>0</v>
      </c>
      <c r="F303" s="5">
        <v>9.2446199999999994</v>
      </c>
      <c r="G303" s="5">
        <v>0</v>
      </c>
      <c r="H303" s="5">
        <v>0</v>
      </c>
      <c r="I303" s="5">
        <v>10.90503</v>
      </c>
      <c r="J303" s="5">
        <v>0</v>
      </c>
      <c r="K303" s="5">
        <v>0</v>
      </c>
      <c r="L303" s="5">
        <v>26.535309999999999</v>
      </c>
      <c r="M303" s="5">
        <v>0</v>
      </c>
      <c r="N303" s="5">
        <v>0</v>
      </c>
      <c r="O303" s="5">
        <v>14.397410000000001</v>
      </c>
      <c r="P303" s="5">
        <v>0</v>
      </c>
      <c r="Q303" s="6">
        <v>61.082369999999997</v>
      </c>
      <c r="R303" s="5">
        <v>61.082369999999997</v>
      </c>
      <c r="S303" s="17" t="s">
        <v>25</v>
      </c>
    </row>
    <row r="304" spans="1:19" ht="13.5" hidden="1" customHeight="1" thickBot="1" x14ac:dyDescent="0.25">
      <c r="A304" s="16" t="s">
        <v>319</v>
      </c>
      <c r="B304" s="3">
        <v>0</v>
      </c>
      <c r="C304" s="4">
        <v>0</v>
      </c>
      <c r="D304" s="5">
        <v>0</v>
      </c>
      <c r="E304" s="5">
        <v>0</v>
      </c>
      <c r="F304" s="5">
        <v>2.7567200000000001</v>
      </c>
      <c r="G304" s="5">
        <v>0</v>
      </c>
      <c r="H304" s="5">
        <v>0</v>
      </c>
      <c r="I304" s="5">
        <v>6.3081500000000004</v>
      </c>
      <c r="J304" s="5">
        <v>0</v>
      </c>
      <c r="K304" s="5">
        <v>0</v>
      </c>
      <c r="L304" s="5">
        <v>-0.47531000000000001</v>
      </c>
      <c r="M304" s="5">
        <v>0</v>
      </c>
      <c r="N304" s="5">
        <v>0</v>
      </c>
      <c r="O304" s="5">
        <v>2.7303999999999999</v>
      </c>
      <c r="P304" s="5">
        <v>0</v>
      </c>
      <c r="Q304" s="6">
        <v>11.31996</v>
      </c>
      <c r="R304" s="5">
        <v>11.31996</v>
      </c>
      <c r="S304" s="17" t="s">
        <v>25</v>
      </c>
    </row>
    <row r="305" spans="1:19" ht="13.5" hidden="1" customHeight="1" thickBot="1" x14ac:dyDescent="0.25">
      <c r="A305" s="16" t="s">
        <v>320</v>
      </c>
      <c r="B305" s="3">
        <v>0</v>
      </c>
      <c r="C305" s="4">
        <v>0</v>
      </c>
      <c r="D305" s="5">
        <v>0</v>
      </c>
      <c r="E305" s="5">
        <v>0</v>
      </c>
      <c r="F305" s="5">
        <v>0.16550999999999999</v>
      </c>
      <c r="G305" s="5">
        <v>0</v>
      </c>
      <c r="H305" s="5">
        <v>0</v>
      </c>
      <c r="I305" s="5">
        <v>0.24973999999999999</v>
      </c>
      <c r="J305" s="5">
        <v>0</v>
      </c>
      <c r="K305" s="5">
        <v>0</v>
      </c>
      <c r="L305" s="5">
        <v>0.11967999999999999</v>
      </c>
      <c r="M305" s="5">
        <v>0</v>
      </c>
      <c r="N305" s="5">
        <v>0</v>
      </c>
      <c r="O305" s="5">
        <v>0.40744000000000002</v>
      </c>
      <c r="P305" s="5">
        <v>0</v>
      </c>
      <c r="Q305" s="6">
        <v>0.94237000000000004</v>
      </c>
      <c r="R305" s="5">
        <v>0.94237000000000004</v>
      </c>
      <c r="S305" s="17" t="s">
        <v>25</v>
      </c>
    </row>
    <row r="306" spans="1:19" ht="13.5" hidden="1" customHeight="1" thickBot="1" x14ac:dyDescent="0.25">
      <c r="A306" s="8" t="s">
        <v>321</v>
      </c>
      <c r="B306" s="3">
        <v>2393435.7530538798</v>
      </c>
      <c r="C306" s="4">
        <v>199452.97942115701</v>
      </c>
      <c r="D306" s="5">
        <v>177273.02961999999</v>
      </c>
      <c r="E306" s="5">
        <v>170804.95705999999</v>
      </c>
      <c r="F306" s="5">
        <v>179991.09627000001</v>
      </c>
      <c r="G306" s="5">
        <v>177174.71507000001</v>
      </c>
      <c r="H306" s="5">
        <v>182347.32263000001</v>
      </c>
      <c r="I306" s="5">
        <v>180511.902</v>
      </c>
      <c r="J306" s="5">
        <v>244708.15987999999</v>
      </c>
      <c r="K306" s="5">
        <v>181537.73738999999</v>
      </c>
      <c r="L306" s="5">
        <v>182885.83583</v>
      </c>
      <c r="M306" s="5">
        <v>185485.59341999999</v>
      </c>
      <c r="N306" s="5">
        <v>228106.30410000001</v>
      </c>
      <c r="O306" s="5">
        <v>233977.70437000101</v>
      </c>
      <c r="P306" s="5">
        <v>2393435.7530538798</v>
      </c>
      <c r="Q306" s="6">
        <v>2324804.3576400001</v>
      </c>
      <c r="R306" s="5">
        <v>-68631.395413881197</v>
      </c>
      <c r="S306" s="7">
        <v>0.97132515659700003</v>
      </c>
    </row>
    <row r="307" spans="1:19" ht="13.5" hidden="1" customHeight="1" thickBot="1" x14ac:dyDescent="0.25">
      <c r="A307" s="19" t="s">
        <v>322</v>
      </c>
      <c r="B307" s="11">
        <v>1767499.0966344599</v>
      </c>
      <c r="C307" s="12">
        <v>147291.59138620499</v>
      </c>
      <c r="D307" s="13">
        <v>130906.258</v>
      </c>
      <c r="E307" s="13">
        <v>126209.61500000001</v>
      </c>
      <c r="F307" s="13">
        <v>132988.274</v>
      </c>
      <c r="G307" s="13">
        <v>129702.13499999999</v>
      </c>
      <c r="H307" s="13">
        <v>134721.63800000001</v>
      </c>
      <c r="I307" s="13">
        <v>133387.24400000001</v>
      </c>
      <c r="J307" s="13">
        <v>179539.80100000001</v>
      </c>
      <c r="K307" s="13">
        <v>134218.568</v>
      </c>
      <c r="L307" s="13">
        <v>135532.774</v>
      </c>
      <c r="M307" s="13">
        <v>136238.09400000001</v>
      </c>
      <c r="N307" s="13">
        <v>169923.66500000001</v>
      </c>
      <c r="O307" s="13">
        <v>175058.893000001</v>
      </c>
      <c r="P307" s="13">
        <v>1767499.0966344599</v>
      </c>
      <c r="Q307" s="14">
        <v>1718426.959</v>
      </c>
      <c r="R307" s="13">
        <v>-49072.137634458501</v>
      </c>
      <c r="S307" s="18">
        <v>0.97223640016099999</v>
      </c>
    </row>
    <row r="308" spans="1:19" ht="13.5" hidden="1" customHeight="1" thickBot="1" x14ac:dyDescent="0.25">
      <c r="A308" s="10" t="s">
        <v>323</v>
      </c>
      <c r="B308" s="11">
        <v>0</v>
      </c>
      <c r="C308" s="12">
        <v>0</v>
      </c>
      <c r="D308" s="13">
        <v>0</v>
      </c>
      <c r="E308" s="13">
        <v>0</v>
      </c>
      <c r="F308" s="13">
        <v>-352.95648999999997</v>
      </c>
      <c r="G308" s="13">
        <v>0</v>
      </c>
      <c r="H308" s="13">
        <v>0</v>
      </c>
      <c r="I308" s="13">
        <v>-340.55912000000097</v>
      </c>
      <c r="J308" s="13">
        <v>0</v>
      </c>
      <c r="K308" s="13">
        <v>0</v>
      </c>
      <c r="L308" s="13">
        <v>-330.50466999999998</v>
      </c>
      <c r="M308" s="13">
        <v>0</v>
      </c>
      <c r="N308" s="13">
        <v>0</v>
      </c>
      <c r="O308" s="13">
        <v>-502.73065000000202</v>
      </c>
      <c r="P308" s="13">
        <v>0</v>
      </c>
      <c r="Q308" s="14">
        <v>-1526.7509299999999</v>
      </c>
      <c r="R308" s="13">
        <v>-1526.7509299999999</v>
      </c>
      <c r="S308" s="15" t="s">
        <v>25</v>
      </c>
    </row>
    <row r="309" spans="1:19" ht="13.5" hidden="1" customHeight="1" thickBot="1" x14ac:dyDescent="0.25">
      <c r="A309" s="16" t="s">
        <v>324</v>
      </c>
      <c r="B309" s="3">
        <v>0</v>
      </c>
      <c r="C309" s="4">
        <v>0</v>
      </c>
      <c r="D309" s="5">
        <v>0</v>
      </c>
      <c r="E309" s="5">
        <v>0</v>
      </c>
      <c r="F309" s="5">
        <v>-352.95648999999997</v>
      </c>
      <c r="G309" s="5">
        <v>0</v>
      </c>
      <c r="H309" s="5">
        <v>0</v>
      </c>
      <c r="I309" s="5">
        <v>-340.55912000000097</v>
      </c>
      <c r="J309" s="5">
        <v>0</v>
      </c>
      <c r="K309" s="5">
        <v>0</v>
      </c>
      <c r="L309" s="5">
        <v>-330.50466999999998</v>
      </c>
      <c r="M309" s="5">
        <v>0</v>
      </c>
      <c r="N309" s="5">
        <v>0</v>
      </c>
      <c r="O309" s="5">
        <v>-502.73065000000202</v>
      </c>
      <c r="P309" s="5">
        <v>0</v>
      </c>
      <c r="Q309" s="6">
        <v>-1526.7509299999999</v>
      </c>
      <c r="R309" s="5">
        <v>-1526.7509299999999</v>
      </c>
      <c r="S309" s="17" t="s">
        <v>25</v>
      </c>
    </row>
    <row r="310" spans="1:19" ht="13.5" hidden="1" customHeight="1" thickBot="1" x14ac:dyDescent="0.25">
      <c r="A310" s="10" t="s">
        <v>325</v>
      </c>
      <c r="B310" s="11">
        <v>1742499.5704017601</v>
      </c>
      <c r="C310" s="12">
        <v>145208.29753348001</v>
      </c>
      <c r="D310" s="13">
        <v>129306.255</v>
      </c>
      <c r="E310" s="13">
        <v>124560.99</v>
      </c>
      <c r="F310" s="13">
        <v>131324.484</v>
      </c>
      <c r="G310" s="13">
        <v>127949.939</v>
      </c>
      <c r="H310" s="13">
        <v>133077.30799999999</v>
      </c>
      <c r="I310" s="13">
        <v>131470.372</v>
      </c>
      <c r="J310" s="13">
        <v>177757.11799999999</v>
      </c>
      <c r="K310" s="13">
        <v>132409.40299999999</v>
      </c>
      <c r="L310" s="13">
        <v>133543.69699999999</v>
      </c>
      <c r="M310" s="13">
        <v>134231.302</v>
      </c>
      <c r="N310" s="13">
        <v>167818.198</v>
      </c>
      <c r="O310" s="13">
        <v>172924.072000001</v>
      </c>
      <c r="P310" s="13">
        <v>1742499.5704017601</v>
      </c>
      <c r="Q310" s="14">
        <v>1696373.138</v>
      </c>
      <c r="R310" s="13">
        <v>-46126.432401757702</v>
      </c>
      <c r="S310" s="18">
        <v>0.97352858320000002</v>
      </c>
    </row>
    <row r="311" spans="1:19" ht="13.5" hidden="1" customHeight="1" thickBot="1" x14ac:dyDescent="0.25">
      <c r="A311" s="16" t="s">
        <v>326</v>
      </c>
      <c r="B311" s="3">
        <v>1742499.5704017601</v>
      </c>
      <c r="C311" s="4">
        <v>145208.29753348001</v>
      </c>
      <c r="D311" s="5">
        <v>129306.255</v>
      </c>
      <c r="E311" s="5">
        <v>124560.99</v>
      </c>
      <c r="F311" s="5">
        <v>131324.484</v>
      </c>
      <c r="G311" s="5">
        <v>127949.939</v>
      </c>
      <c r="H311" s="5">
        <v>133077.30799999999</v>
      </c>
      <c r="I311" s="5">
        <v>131470.372</v>
      </c>
      <c r="J311" s="5">
        <v>177757.11799999999</v>
      </c>
      <c r="K311" s="5">
        <v>132409.40299999999</v>
      </c>
      <c r="L311" s="5">
        <v>133543.69699999999</v>
      </c>
      <c r="M311" s="5">
        <v>134231.302</v>
      </c>
      <c r="N311" s="5">
        <v>167818.198</v>
      </c>
      <c r="O311" s="5">
        <v>172924.072000001</v>
      </c>
      <c r="P311" s="5">
        <v>1742499.5704017601</v>
      </c>
      <c r="Q311" s="6">
        <v>1696373.138</v>
      </c>
      <c r="R311" s="5">
        <v>-46126.432401757702</v>
      </c>
      <c r="S311" s="7">
        <v>0.97352858320000002</v>
      </c>
    </row>
    <row r="312" spans="1:19" ht="13.5" hidden="1" customHeight="1" thickBot="1" x14ac:dyDescent="0.25">
      <c r="A312" s="10" t="s">
        <v>327</v>
      </c>
      <c r="B312" s="11">
        <v>0</v>
      </c>
      <c r="C312" s="12">
        <v>0</v>
      </c>
      <c r="D312" s="13">
        <v>5.0970000000000004</v>
      </c>
      <c r="E312" s="13">
        <v>0</v>
      </c>
      <c r="F312" s="13">
        <v>5.1550000000000002</v>
      </c>
      <c r="G312" s="13">
        <v>12.196999999999999</v>
      </c>
      <c r="H312" s="13">
        <v>0</v>
      </c>
      <c r="I312" s="13">
        <v>10.811</v>
      </c>
      <c r="J312" s="13">
        <v>0</v>
      </c>
      <c r="K312" s="13">
        <v>10.231</v>
      </c>
      <c r="L312" s="13">
        <v>5.1849999999999996</v>
      </c>
      <c r="M312" s="13">
        <v>0</v>
      </c>
      <c r="N312" s="13">
        <v>5.1019999999990002</v>
      </c>
      <c r="O312" s="13">
        <v>9.1869999999999994</v>
      </c>
      <c r="P312" s="13">
        <v>0</v>
      </c>
      <c r="Q312" s="14">
        <v>62.965000000000003</v>
      </c>
      <c r="R312" s="13">
        <v>62.965000000000003</v>
      </c>
      <c r="S312" s="15" t="s">
        <v>25</v>
      </c>
    </row>
    <row r="313" spans="1:19" ht="13.5" hidden="1" customHeight="1" thickBot="1" x14ac:dyDescent="0.25">
      <c r="A313" s="16" t="s">
        <v>328</v>
      </c>
      <c r="B313" s="3">
        <v>0</v>
      </c>
      <c r="C313" s="4">
        <v>0</v>
      </c>
      <c r="D313" s="5">
        <v>5.0970000000000004</v>
      </c>
      <c r="E313" s="5">
        <v>0</v>
      </c>
      <c r="F313" s="5">
        <v>5.1550000000000002</v>
      </c>
      <c r="G313" s="5">
        <v>12.196999999999999</v>
      </c>
      <c r="H313" s="5">
        <v>0</v>
      </c>
      <c r="I313" s="5">
        <v>10.811</v>
      </c>
      <c r="J313" s="5">
        <v>0</v>
      </c>
      <c r="K313" s="5">
        <v>10.231</v>
      </c>
      <c r="L313" s="5">
        <v>5.1849999999999996</v>
      </c>
      <c r="M313" s="5">
        <v>0</v>
      </c>
      <c r="N313" s="5">
        <v>5.1019999999990002</v>
      </c>
      <c r="O313" s="5">
        <v>9.1869999999999994</v>
      </c>
      <c r="P313" s="5">
        <v>0</v>
      </c>
      <c r="Q313" s="6">
        <v>62.965000000000003</v>
      </c>
      <c r="R313" s="5">
        <v>62.965000000000003</v>
      </c>
      <c r="S313" s="17" t="s">
        <v>25</v>
      </c>
    </row>
    <row r="314" spans="1:19" ht="13.5" hidden="1" customHeight="1" thickBot="1" x14ac:dyDescent="0.25">
      <c r="A314" s="10" t="s">
        <v>329</v>
      </c>
      <c r="B314" s="11">
        <v>0</v>
      </c>
      <c r="C314" s="12">
        <v>0</v>
      </c>
      <c r="D314" s="13">
        <v>-30.393999999999998</v>
      </c>
      <c r="E314" s="13">
        <v>-34.954000000000001</v>
      </c>
      <c r="F314" s="13">
        <v>-34.734999999999999</v>
      </c>
      <c r="G314" s="13">
        <v>-30.419</v>
      </c>
      <c r="H314" s="13">
        <v>-37.209000000000003</v>
      </c>
      <c r="I314" s="13">
        <v>-34.424999999999997</v>
      </c>
      <c r="J314" s="13">
        <v>-40.284999999999997</v>
      </c>
      <c r="K314" s="13">
        <v>-31.129000000000001</v>
      </c>
      <c r="L314" s="13">
        <v>-30.349</v>
      </c>
      <c r="M314" s="13">
        <v>-30.35</v>
      </c>
      <c r="N314" s="13">
        <v>-40.144999999999001</v>
      </c>
      <c r="O314" s="13">
        <v>-39.534999999999997</v>
      </c>
      <c r="P314" s="13">
        <v>0</v>
      </c>
      <c r="Q314" s="14">
        <v>-413.92899999999997</v>
      </c>
      <c r="R314" s="13">
        <v>-413.92899999999997</v>
      </c>
      <c r="S314" s="15" t="s">
        <v>25</v>
      </c>
    </row>
    <row r="315" spans="1:19" ht="13.5" hidden="1" customHeight="1" thickBot="1" x14ac:dyDescent="0.25">
      <c r="A315" s="16" t="s">
        <v>330</v>
      </c>
      <c r="B315" s="3">
        <v>0</v>
      </c>
      <c r="C315" s="4">
        <v>0</v>
      </c>
      <c r="D315" s="5">
        <v>-30.393999999999998</v>
      </c>
      <c r="E315" s="5">
        <v>-34.954000000000001</v>
      </c>
      <c r="F315" s="5">
        <v>-34.734999999999999</v>
      </c>
      <c r="G315" s="5">
        <v>-30.419</v>
      </c>
      <c r="H315" s="5">
        <v>-37.209000000000003</v>
      </c>
      <c r="I315" s="5">
        <v>-34.424999999999997</v>
      </c>
      <c r="J315" s="5">
        <v>-40.284999999999997</v>
      </c>
      <c r="K315" s="5">
        <v>-31.129000000000001</v>
      </c>
      <c r="L315" s="5">
        <v>-30.349</v>
      </c>
      <c r="M315" s="5">
        <v>-30.35</v>
      </c>
      <c r="N315" s="5">
        <v>-40.144999999999001</v>
      </c>
      <c r="O315" s="5">
        <v>-39.534999999999997</v>
      </c>
      <c r="P315" s="5">
        <v>0</v>
      </c>
      <c r="Q315" s="6">
        <v>-413.92899999999997</v>
      </c>
      <c r="R315" s="5">
        <v>-413.92899999999997</v>
      </c>
      <c r="S315" s="17" t="s">
        <v>25</v>
      </c>
    </row>
    <row r="316" spans="1:19" ht="13.5" hidden="1" customHeight="1" thickBot="1" x14ac:dyDescent="0.25">
      <c r="A316" s="10" t="s">
        <v>331</v>
      </c>
      <c r="B316" s="11">
        <v>0</v>
      </c>
      <c r="C316" s="12">
        <v>0</v>
      </c>
      <c r="D316" s="13">
        <v>8.6999999999999994E-2</v>
      </c>
      <c r="E316" s="13">
        <v>-8.6999999999999994E-2</v>
      </c>
      <c r="F316" s="13">
        <v>0</v>
      </c>
      <c r="G316" s="13">
        <v>4.4999999999999998E-2</v>
      </c>
      <c r="H316" s="13">
        <v>0.55900000000000005</v>
      </c>
      <c r="I316" s="13">
        <v>11.381</v>
      </c>
      <c r="J316" s="13">
        <v>-3.5960000000000001</v>
      </c>
      <c r="K316" s="13">
        <v>-3.278</v>
      </c>
      <c r="L316" s="13">
        <v>0</v>
      </c>
      <c r="M316" s="13">
        <v>0</v>
      </c>
      <c r="N316" s="13">
        <v>0</v>
      </c>
      <c r="O316" s="13">
        <v>-1.78</v>
      </c>
      <c r="P316" s="13">
        <v>0</v>
      </c>
      <c r="Q316" s="14">
        <v>3.331</v>
      </c>
      <c r="R316" s="13">
        <v>3.331</v>
      </c>
      <c r="S316" s="15" t="s">
        <v>25</v>
      </c>
    </row>
    <row r="317" spans="1:19" ht="13.5" hidden="1" customHeight="1" thickBot="1" x14ac:dyDescent="0.25">
      <c r="A317" s="16" t="s">
        <v>332</v>
      </c>
      <c r="B317" s="3">
        <v>0</v>
      </c>
      <c r="C317" s="4">
        <v>0</v>
      </c>
      <c r="D317" s="5">
        <v>8.6999999999999994E-2</v>
      </c>
      <c r="E317" s="5">
        <v>-8.6999999999999994E-2</v>
      </c>
      <c r="F317" s="5">
        <v>0</v>
      </c>
      <c r="G317" s="5">
        <v>4.4999999999999998E-2</v>
      </c>
      <c r="H317" s="5">
        <v>0.55900000000000005</v>
      </c>
      <c r="I317" s="5">
        <v>11.381</v>
      </c>
      <c r="J317" s="5">
        <v>-3.5960000000000001</v>
      </c>
      <c r="K317" s="5">
        <v>-3.278</v>
      </c>
      <c r="L317" s="5">
        <v>0</v>
      </c>
      <c r="M317" s="5">
        <v>0</v>
      </c>
      <c r="N317" s="5">
        <v>0</v>
      </c>
      <c r="O317" s="5">
        <v>-1.78</v>
      </c>
      <c r="P317" s="5">
        <v>0</v>
      </c>
      <c r="Q317" s="6">
        <v>3.331</v>
      </c>
      <c r="R317" s="5">
        <v>3.331</v>
      </c>
      <c r="S317" s="17" t="s">
        <v>25</v>
      </c>
    </row>
    <row r="318" spans="1:19" ht="13.5" hidden="1" customHeight="1" thickBot="1" x14ac:dyDescent="0.25">
      <c r="A318" s="10" t="s">
        <v>333</v>
      </c>
      <c r="B318" s="11">
        <v>20000.000933966799</v>
      </c>
      <c r="C318" s="12">
        <v>1666.66674449723</v>
      </c>
      <c r="D318" s="13">
        <v>1356.2329999999999</v>
      </c>
      <c r="E318" s="13">
        <v>1271.9649999999999</v>
      </c>
      <c r="F318" s="13">
        <v>1323.2650000000001</v>
      </c>
      <c r="G318" s="13">
        <v>1437.355</v>
      </c>
      <c r="H318" s="13">
        <v>1361.37</v>
      </c>
      <c r="I318" s="13">
        <v>1601.57</v>
      </c>
      <c r="J318" s="13">
        <v>1555.4749999999999</v>
      </c>
      <c r="K318" s="13">
        <v>1576.655</v>
      </c>
      <c r="L318" s="13">
        <v>1611.56</v>
      </c>
      <c r="M318" s="13">
        <v>1749.4649999999999</v>
      </c>
      <c r="N318" s="13">
        <v>1819.09</v>
      </c>
      <c r="O318" s="13">
        <v>1763.93400000001</v>
      </c>
      <c r="P318" s="13">
        <v>20000.000933966799</v>
      </c>
      <c r="Q318" s="14">
        <v>18427.937000000002</v>
      </c>
      <c r="R318" s="13">
        <v>-1572.06393396676</v>
      </c>
      <c r="S318" s="18">
        <v>0.92139680697199999</v>
      </c>
    </row>
    <row r="319" spans="1:19" ht="13.5" hidden="1" customHeight="1" thickBot="1" x14ac:dyDescent="0.25">
      <c r="A319" s="16" t="s">
        <v>334</v>
      </c>
      <c r="B319" s="3">
        <v>20000.000933966799</v>
      </c>
      <c r="C319" s="4">
        <v>1666.66674449723</v>
      </c>
      <c r="D319" s="5">
        <v>1356.2329999999999</v>
      </c>
      <c r="E319" s="5">
        <v>1271.9649999999999</v>
      </c>
      <c r="F319" s="5">
        <v>1323.2650000000001</v>
      </c>
      <c r="G319" s="5">
        <v>1437.355</v>
      </c>
      <c r="H319" s="5">
        <v>1361.37</v>
      </c>
      <c r="I319" s="5">
        <v>1601.57</v>
      </c>
      <c r="J319" s="5">
        <v>1555.4749999999999</v>
      </c>
      <c r="K319" s="5">
        <v>1576.655</v>
      </c>
      <c r="L319" s="5">
        <v>1611.56</v>
      </c>
      <c r="M319" s="5">
        <v>1749.4649999999999</v>
      </c>
      <c r="N319" s="5">
        <v>1819.09</v>
      </c>
      <c r="O319" s="5">
        <v>1763.93400000001</v>
      </c>
      <c r="P319" s="5">
        <v>20000.000933966799</v>
      </c>
      <c r="Q319" s="6">
        <v>18427.937000000002</v>
      </c>
      <c r="R319" s="5">
        <v>-1572.06393396676</v>
      </c>
      <c r="S319" s="7">
        <v>0.92139680697199999</v>
      </c>
    </row>
    <row r="320" spans="1:19" ht="13.5" hidden="1" customHeight="1" thickBot="1" x14ac:dyDescent="0.25">
      <c r="A320" s="10" t="s">
        <v>335</v>
      </c>
      <c r="B320" s="11">
        <v>0</v>
      </c>
      <c r="C320" s="12">
        <v>0</v>
      </c>
      <c r="D320" s="13">
        <v>0</v>
      </c>
      <c r="E320" s="13">
        <v>0</v>
      </c>
      <c r="F320" s="13">
        <v>63.036000000000001</v>
      </c>
      <c r="G320" s="13">
        <v>0</v>
      </c>
      <c r="H320" s="13">
        <v>0</v>
      </c>
      <c r="I320" s="13">
        <v>99.882000000000005</v>
      </c>
      <c r="J320" s="13">
        <v>92.997</v>
      </c>
      <c r="K320" s="13">
        <v>41.000999999999998</v>
      </c>
      <c r="L320" s="13">
        <v>86.906999999999996</v>
      </c>
      <c r="M320" s="13">
        <v>0</v>
      </c>
      <c r="N320" s="13">
        <v>0</v>
      </c>
      <c r="O320" s="13">
        <v>81.06</v>
      </c>
      <c r="P320" s="13">
        <v>0</v>
      </c>
      <c r="Q320" s="14">
        <v>464.883000000001</v>
      </c>
      <c r="R320" s="13">
        <v>464.883000000001</v>
      </c>
      <c r="S320" s="15" t="s">
        <v>25</v>
      </c>
    </row>
    <row r="321" spans="1:19" ht="13.5" hidden="1" customHeight="1" thickBot="1" x14ac:dyDescent="0.25">
      <c r="A321" s="16" t="s">
        <v>336</v>
      </c>
      <c r="B321" s="3">
        <v>0</v>
      </c>
      <c r="C321" s="4">
        <v>0</v>
      </c>
      <c r="D321" s="5">
        <v>0</v>
      </c>
      <c r="E321" s="5">
        <v>0</v>
      </c>
      <c r="F321" s="5">
        <v>63.036000000000001</v>
      </c>
      <c r="G321" s="5">
        <v>0</v>
      </c>
      <c r="H321" s="5">
        <v>0</v>
      </c>
      <c r="I321" s="5">
        <v>99.882000000000005</v>
      </c>
      <c r="J321" s="5">
        <v>92.997</v>
      </c>
      <c r="K321" s="5">
        <v>41.000999999999998</v>
      </c>
      <c r="L321" s="5">
        <v>86.906999999999996</v>
      </c>
      <c r="M321" s="5">
        <v>0</v>
      </c>
      <c r="N321" s="5">
        <v>0</v>
      </c>
      <c r="O321" s="5">
        <v>81.06</v>
      </c>
      <c r="P321" s="5">
        <v>0</v>
      </c>
      <c r="Q321" s="6">
        <v>464.883000000001</v>
      </c>
      <c r="R321" s="5">
        <v>464.883000000001</v>
      </c>
      <c r="S321" s="17" t="s">
        <v>25</v>
      </c>
    </row>
    <row r="322" spans="1:19" ht="13.5" hidden="1" customHeight="1" thickBot="1" x14ac:dyDescent="0.25">
      <c r="A322" s="10" t="s">
        <v>337</v>
      </c>
      <c r="B322" s="11">
        <v>4999.5252987364001</v>
      </c>
      <c r="C322" s="12">
        <v>416.62710822803302</v>
      </c>
      <c r="D322" s="13">
        <v>268.98</v>
      </c>
      <c r="E322" s="13">
        <v>411.70100000000002</v>
      </c>
      <c r="F322" s="13">
        <v>307.06900000000002</v>
      </c>
      <c r="G322" s="13">
        <v>333.01799999999997</v>
      </c>
      <c r="H322" s="13">
        <v>319.61</v>
      </c>
      <c r="I322" s="13">
        <v>227.65299999999999</v>
      </c>
      <c r="J322" s="13">
        <v>178.09200000000001</v>
      </c>
      <c r="K322" s="13">
        <v>215.685</v>
      </c>
      <c r="L322" s="13">
        <v>315.774</v>
      </c>
      <c r="M322" s="13">
        <v>287.67700000000002</v>
      </c>
      <c r="N322" s="13">
        <v>321.42</v>
      </c>
      <c r="O322" s="13">
        <v>321.95500000000197</v>
      </c>
      <c r="P322" s="13">
        <v>4999.5252987364001</v>
      </c>
      <c r="Q322" s="14">
        <v>3508.634</v>
      </c>
      <c r="R322" s="13">
        <v>-1490.8912987363899</v>
      </c>
      <c r="S322" s="18">
        <v>0.70179342844500003</v>
      </c>
    </row>
    <row r="323" spans="1:19" ht="13.5" hidden="1" customHeight="1" thickBot="1" x14ac:dyDescent="0.25">
      <c r="A323" s="16" t="s">
        <v>338</v>
      </c>
      <c r="B323" s="3">
        <v>4999.5252987364001</v>
      </c>
      <c r="C323" s="4">
        <v>416.62710822803302</v>
      </c>
      <c r="D323" s="5">
        <v>268.98</v>
      </c>
      <c r="E323" s="5">
        <v>411.70100000000002</v>
      </c>
      <c r="F323" s="5">
        <v>307.06900000000002</v>
      </c>
      <c r="G323" s="5">
        <v>333.01799999999997</v>
      </c>
      <c r="H323" s="5">
        <v>319.61</v>
      </c>
      <c r="I323" s="5">
        <v>227.65299999999999</v>
      </c>
      <c r="J323" s="5">
        <v>178.09200000000001</v>
      </c>
      <c r="K323" s="5">
        <v>215.685</v>
      </c>
      <c r="L323" s="5">
        <v>315.774</v>
      </c>
      <c r="M323" s="5">
        <v>287.67700000000002</v>
      </c>
      <c r="N323" s="5">
        <v>321.42</v>
      </c>
      <c r="O323" s="5">
        <v>321.95500000000197</v>
      </c>
      <c r="P323" s="5">
        <v>4999.5252987364001</v>
      </c>
      <c r="Q323" s="6">
        <v>3508.634</v>
      </c>
      <c r="R323" s="5">
        <v>-1490.8912987363899</v>
      </c>
      <c r="S323" s="7">
        <v>0.70179342844500003</v>
      </c>
    </row>
    <row r="324" spans="1:19" ht="13.5" hidden="1" customHeight="1" thickBot="1" x14ac:dyDescent="0.25">
      <c r="A324" s="10" t="s">
        <v>339</v>
      </c>
      <c r="B324" s="11">
        <v>0</v>
      </c>
      <c r="C324" s="12">
        <v>0</v>
      </c>
      <c r="D324" s="13">
        <v>0</v>
      </c>
      <c r="E324" s="13">
        <v>0</v>
      </c>
      <c r="F324" s="13">
        <v>352.95648999999997</v>
      </c>
      <c r="G324" s="13">
        <v>0</v>
      </c>
      <c r="H324" s="13">
        <v>0</v>
      </c>
      <c r="I324" s="13">
        <v>340.55912000000097</v>
      </c>
      <c r="J324" s="13">
        <v>0</v>
      </c>
      <c r="K324" s="13">
        <v>0</v>
      </c>
      <c r="L324" s="13">
        <v>330.50466999999998</v>
      </c>
      <c r="M324" s="13">
        <v>0</v>
      </c>
      <c r="N324" s="13">
        <v>0</v>
      </c>
      <c r="O324" s="13">
        <v>502.73065000000202</v>
      </c>
      <c r="P324" s="13">
        <v>0</v>
      </c>
      <c r="Q324" s="14">
        <v>1526.7509299999999</v>
      </c>
      <c r="R324" s="13">
        <v>1526.7509299999999</v>
      </c>
      <c r="S324" s="15" t="s">
        <v>25</v>
      </c>
    </row>
    <row r="325" spans="1:19" ht="13.5" hidden="1" customHeight="1" thickBot="1" x14ac:dyDescent="0.25">
      <c r="A325" s="16" t="s">
        <v>340</v>
      </c>
      <c r="B325" s="3">
        <v>0</v>
      </c>
      <c r="C325" s="4">
        <v>0</v>
      </c>
      <c r="D325" s="5">
        <v>0</v>
      </c>
      <c r="E325" s="5">
        <v>0</v>
      </c>
      <c r="F325" s="5">
        <v>351.40393999999998</v>
      </c>
      <c r="G325" s="5">
        <v>0</v>
      </c>
      <c r="H325" s="5">
        <v>0</v>
      </c>
      <c r="I325" s="5">
        <v>337.48964000000097</v>
      </c>
      <c r="J325" s="5">
        <v>0</v>
      </c>
      <c r="K325" s="5">
        <v>0</v>
      </c>
      <c r="L325" s="5">
        <v>329.95206000000002</v>
      </c>
      <c r="M325" s="5">
        <v>0</v>
      </c>
      <c r="N325" s="5">
        <v>0</v>
      </c>
      <c r="O325" s="5">
        <v>500.23166000000202</v>
      </c>
      <c r="P325" s="5">
        <v>0</v>
      </c>
      <c r="Q325" s="6">
        <v>1519.0772999999999</v>
      </c>
      <c r="R325" s="5">
        <v>1519.0772999999999</v>
      </c>
      <c r="S325" s="17" t="s">
        <v>25</v>
      </c>
    </row>
    <row r="326" spans="1:19" ht="13.5" hidden="1" customHeight="1" thickBot="1" x14ac:dyDescent="0.25">
      <c r="A326" s="16" t="s">
        <v>341</v>
      </c>
      <c r="B326" s="3">
        <v>0</v>
      </c>
      <c r="C326" s="4">
        <v>0</v>
      </c>
      <c r="D326" s="5">
        <v>0</v>
      </c>
      <c r="E326" s="5">
        <v>0</v>
      </c>
      <c r="F326" s="5">
        <v>1.5525500000000001</v>
      </c>
      <c r="G326" s="5">
        <v>0</v>
      </c>
      <c r="H326" s="5">
        <v>0</v>
      </c>
      <c r="I326" s="5">
        <v>3.06948</v>
      </c>
      <c r="J326" s="5">
        <v>0</v>
      </c>
      <c r="K326" s="5">
        <v>0</v>
      </c>
      <c r="L326" s="5">
        <v>0.55261000000000005</v>
      </c>
      <c r="M326" s="5">
        <v>0</v>
      </c>
      <c r="N326" s="5">
        <v>0</v>
      </c>
      <c r="O326" s="5">
        <v>2.49899</v>
      </c>
      <c r="P326" s="5">
        <v>0</v>
      </c>
      <c r="Q326" s="6">
        <v>7.6736300000000002</v>
      </c>
      <c r="R326" s="5">
        <v>7.6736300000000002</v>
      </c>
      <c r="S326" s="17" t="s">
        <v>25</v>
      </c>
    </row>
    <row r="327" spans="1:19" ht="13.5" hidden="1" customHeight="1" thickBot="1" x14ac:dyDescent="0.25">
      <c r="A327" s="9" t="s">
        <v>342</v>
      </c>
      <c r="B327" s="3">
        <v>592449.61249273596</v>
      </c>
      <c r="C327" s="4">
        <v>49370.801041061401</v>
      </c>
      <c r="D327" s="5">
        <v>44423.599000000002</v>
      </c>
      <c r="E327" s="5">
        <v>42721.275999999998</v>
      </c>
      <c r="F327" s="5">
        <v>45028.87</v>
      </c>
      <c r="G327" s="5">
        <v>43916.044999999998</v>
      </c>
      <c r="H327" s="5">
        <v>45625.288999999997</v>
      </c>
      <c r="I327" s="5">
        <v>45149.7040000001</v>
      </c>
      <c r="J327" s="5">
        <v>60836.785000000003</v>
      </c>
      <c r="K327" s="5">
        <v>45330.26</v>
      </c>
      <c r="L327" s="5">
        <v>45345.625</v>
      </c>
      <c r="M327" s="5">
        <v>45350.438999999998</v>
      </c>
      <c r="N327" s="5">
        <v>55661.146999999903</v>
      </c>
      <c r="O327" s="5">
        <v>54308.856000000203</v>
      </c>
      <c r="P327" s="5">
        <v>592449.61249273596</v>
      </c>
      <c r="Q327" s="6">
        <v>573697.89500000002</v>
      </c>
      <c r="R327" s="5">
        <v>-18751.717492736101</v>
      </c>
      <c r="S327" s="7">
        <v>0.96834883997300003</v>
      </c>
    </row>
    <row r="328" spans="1:19" ht="13.5" hidden="1" customHeight="1" thickBot="1" x14ac:dyDescent="0.25">
      <c r="A328" s="10" t="s">
        <v>343</v>
      </c>
      <c r="B328" s="11">
        <v>0</v>
      </c>
      <c r="C328" s="12">
        <v>0</v>
      </c>
      <c r="D328" s="13">
        <v>0</v>
      </c>
      <c r="E328" s="13">
        <v>0</v>
      </c>
      <c r="F328" s="13">
        <v>-119.4781</v>
      </c>
      <c r="G328" s="13">
        <v>0</v>
      </c>
      <c r="H328" s="13">
        <v>0</v>
      </c>
      <c r="I328" s="13">
        <v>-114.44978</v>
      </c>
      <c r="J328" s="13">
        <v>0</v>
      </c>
      <c r="K328" s="13">
        <v>0</v>
      </c>
      <c r="L328" s="13">
        <v>-112.33215</v>
      </c>
      <c r="M328" s="13">
        <v>0</v>
      </c>
      <c r="N328" s="13">
        <v>0</v>
      </c>
      <c r="O328" s="13">
        <v>-170.01154000000099</v>
      </c>
      <c r="P328" s="13">
        <v>0</v>
      </c>
      <c r="Q328" s="14">
        <v>-516.27157000000102</v>
      </c>
      <c r="R328" s="13">
        <v>-516.27157000000102</v>
      </c>
      <c r="S328" s="15" t="s">
        <v>25</v>
      </c>
    </row>
    <row r="329" spans="1:19" ht="13.5" hidden="1" customHeight="1" thickBot="1" x14ac:dyDescent="0.25">
      <c r="A329" s="16" t="s">
        <v>344</v>
      </c>
      <c r="B329" s="3">
        <v>0</v>
      </c>
      <c r="C329" s="4">
        <v>0</v>
      </c>
      <c r="D329" s="5">
        <v>0</v>
      </c>
      <c r="E329" s="5">
        <v>0</v>
      </c>
      <c r="F329" s="5">
        <v>-119.4781</v>
      </c>
      <c r="G329" s="5">
        <v>0</v>
      </c>
      <c r="H329" s="5">
        <v>0</v>
      </c>
      <c r="I329" s="5">
        <v>-114.44978</v>
      </c>
      <c r="J329" s="5">
        <v>0</v>
      </c>
      <c r="K329" s="5">
        <v>0</v>
      </c>
      <c r="L329" s="5">
        <v>-112.33215</v>
      </c>
      <c r="M329" s="5">
        <v>0</v>
      </c>
      <c r="N329" s="5">
        <v>0</v>
      </c>
      <c r="O329" s="5">
        <v>-170.01154000000099</v>
      </c>
      <c r="P329" s="5">
        <v>0</v>
      </c>
      <c r="Q329" s="6">
        <v>-516.27157000000102</v>
      </c>
      <c r="R329" s="5">
        <v>-516.27157000000102</v>
      </c>
      <c r="S329" s="17" t="s">
        <v>25</v>
      </c>
    </row>
    <row r="330" spans="1:19" ht="13.5" hidden="1" customHeight="1" thickBot="1" x14ac:dyDescent="0.25">
      <c r="A330" s="10" t="s">
        <v>345</v>
      </c>
      <c r="B330" s="11">
        <v>156825.07117700099</v>
      </c>
      <c r="C330" s="12">
        <v>13068.755931416699</v>
      </c>
      <c r="D330" s="13">
        <v>11750.181</v>
      </c>
      <c r="E330" s="13">
        <v>11314.358</v>
      </c>
      <c r="F330" s="13">
        <v>11926.092000000001</v>
      </c>
      <c r="G330" s="13">
        <v>11631.253000000001</v>
      </c>
      <c r="H330" s="13">
        <v>12084.896000000001</v>
      </c>
      <c r="I330" s="13">
        <v>11957.721</v>
      </c>
      <c r="J330" s="13">
        <v>16118.919</v>
      </c>
      <c r="K330" s="13">
        <v>12039.949000000001</v>
      </c>
      <c r="L330" s="13">
        <v>12143.913</v>
      </c>
      <c r="M330" s="13">
        <v>12210.981</v>
      </c>
      <c r="N330" s="13">
        <v>15247.11</v>
      </c>
      <c r="O330" s="13">
        <v>15697.103000000099</v>
      </c>
      <c r="P330" s="13">
        <v>156825.07117700099</v>
      </c>
      <c r="Q330" s="14">
        <v>154122.476</v>
      </c>
      <c r="R330" s="13">
        <v>-2702.59517700071</v>
      </c>
      <c r="S330" s="18">
        <v>0.98276681683099998</v>
      </c>
    </row>
    <row r="331" spans="1:19" ht="13.5" hidden="1" customHeight="1" thickBot="1" x14ac:dyDescent="0.25">
      <c r="A331" s="16" t="s">
        <v>346</v>
      </c>
      <c r="B331" s="3">
        <v>156825.07117700099</v>
      </c>
      <c r="C331" s="4">
        <v>13068.755931416699</v>
      </c>
      <c r="D331" s="5">
        <v>11750.181</v>
      </c>
      <c r="E331" s="5">
        <v>11314.358</v>
      </c>
      <c r="F331" s="5">
        <v>11926.092000000001</v>
      </c>
      <c r="G331" s="5">
        <v>11631.253000000001</v>
      </c>
      <c r="H331" s="5">
        <v>12084.896000000001</v>
      </c>
      <c r="I331" s="5">
        <v>11957.721</v>
      </c>
      <c r="J331" s="5">
        <v>16118.919</v>
      </c>
      <c r="K331" s="5">
        <v>12039.949000000001</v>
      </c>
      <c r="L331" s="5">
        <v>12143.913</v>
      </c>
      <c r="M331" s="5">
        <v>12210.981</v>
      </c>
      <c r="N331" s="5">
        <v>15247.11</v>
      </c>
      <c r="O331" s="5">
        <v>15697.103000000099</v>
      </c>
      <c r="P331" s="5">
        <v>156825.07117700099</v>
      </c>
      <c r="Q331" s="6">
        <v>154122.476</v>
      </c>
      <c r="R331" s="5">
        <v>-2702.59517700071</v>
      </c>
      <c r="S331" s="7">
        <v>0.98276681683099998</v>
      </c>
    </row>
    <row r="332" spans="1:19" ht="13.5" hidden="1" customHeight="1" thickBot="1" x14ac:dyDescent="0.25">
      <c r="A332" s="10" t="s">
        <v>347</v>
      </c>
      <c r="B332" s="11">
        <v>435624.54131573997</v>
      </c>
      <c r="C332" s="12">
        <v>36302.045109644998</v>
      </c>
      <c r="D332" s="13">
        <v>32683.752</v>
      </c>
      <c r="E332" s="13">
        <v>31418.803</v>
      </c>
      <c r="F332" s="13">
        <v>33114.588000000003</v>
      </c>
      <c r="G332" s="13">
        <v>32295.134999999998</v>
      </c>
      <c r="H332" s="13">
        <v>33553.044999999998</v>
      </c>
      <c r="I332" s="13">
        <v>33203.688000000097</v>
      </c>
      <c r="J332" s="13">
        <v>44731.563000000002</v>
      </c>
      <c r="K332" s="13">
        <v>33300.896000000001</v>
      </c>
      <c r="L332" s="13">
        <v>33212.031000000003</v>
      </c>
      <c r="M332" s="13">
        <v>33149.777000000002</v>
      </c>
      <c r="N332" s="13">
        <v>40427.686999999903</v>
      </c>
      <c r="O332" s="13">
        <v>38625.1960000002</v>
      </c>
      <c r="P332" s="13">
        <v>435624.54131573997</v>
      </c>
      <c r="Q332" s="14">
        <v>419716.16100000002</v>
      </c>
      <c r="R332" s="13">
        <v>-15908.3803157394</v>
      </c>
      <c r="S332" s="18">
        <v>0.96348144145400005</v>
      </c>
    </row>
    <row r="333" spans="1:19" ht="13.5" hidden="1" customHeight="1" thickBot="1" x14ac:dyDescent="0.25">
      <c r="A333" s="16" t="s">
        <v>348</v>
      </c>
      <c r="B333" s="3">
        <v>435624.54131573997</v>
      </c>
      <c r="C333" s="4">
        <v>36302.045109644998</v>
      </c>
      <c r="D333" s="5">
        <v>32683.752</v>
      </c>
      <c r="E333" s="5">
        <v>31418.803</v>
      </c>
      <c r="F333" s="5">
        <v>33114.588000000003</v>
      </c>
      <c r="G333" s="5">
        <v>32295.134999999998</v>
      </c>
      <c r="H333" s="5">
        <v>33553.044999999998</v>
      </c>
      <c r="I333" s="5">
        <v>33203.688000000097</v>
      </c>
      <c r="J333" s="5">
        <v>44731.563000000002</v>
      </c>
      <c r="K333" s="5">
        <v>33300.896000000001</v>
      </c>
      <c r="L333" s="5">
        <v>33212.031000000003</v>
      </c>
      <c r="M333" s="5">
        <v>33149.777000000002</v>
      </c>
      <c r="N333" s="5">
        <v>40427.686999999903</v>
      </c>
      <c r="O333" s="5">
        <v>38625.1960000002</v>
      </c>
      <c r="P333" s="5">
        <v>435624.54131573997</v>
      </c>
      <c r="Q333" s="6">
        <v>419716.16100000002</v>
      </c>
      <c r="R333" s="5">
        <v>-15908.3803157394</v>
      </c>
      <c r="S333" s="7">
        <v>0.96348144145400005</v>
      </c>
    </row>
    <row r="334" spans="1:19" ht="13.5" hidden="1" customHeight="1" thickBot="1" x14ac:dyDescent="0.25">
      <c r="A334" s="10" t="s">
        <v>349</v>
      </c>
      <c r="B334" s="11">
        <v>0</v>
      </c>
      <c r="C334" s="12">
        <v>0</v>
      </c>
      <c r="D334" s="13">
        <v>-2.7349999999999999</v>
      </c>
      <c r="E334" s="13">
        <v>-3.1459999999999999</v>
      </c>
      <c r="F334" s="13">
        <v>-3.1259999999999999</v>
      </c>
      <c r="G334" s="13">
        <v>-2.738</v>
      </c>
      <c r="H334" s="13">
        <v>-3.3490000000000002</v>
      </c>
      <c r="I334" s="13">
        <v>-3.0979999999999999</v>
      </c>
      <c r="J334" s="13">
        <v>-3.625</v>
      </c>
      <c r="K334" s="13">
        <v>-2.802</v>
      </c>
      <c r="L334" s="13">
        <v>-2.7309999999999999</v>
      </c>
      <c r="M334" s="13">
        <v>-2.7309999999999999</v>
      </c>
      <c r="N334" s="13">
        <v>-3.613</v>
      </c>
      <c r="O334" s="13">
        <v>-3.5579999999999998</v>
      </c>
      <c r="P334" s="13">
        <v>0</v>
      </c>
      <c r="Q334" s="14">
        <v>-37.252000000000002</v>
      </c>
      <c r="R334" s="13">
        <v>-37.252000000000002</v>
      </c>
      <c r="S334" s="15" t="s">
        <v>25</v>
      </c>
    </row>
    <row r="335" spans="1:19" ht="13.5" hidden="1" customHeight="1" thickBot="1" x14ac:dyDescent="0.25">
      <c r="A335" s="16" t="s">
        <v>350</v>
      </c>
      <c r="B335" s="3">
        <v>0</v>
      </c>
      <c r="C335" s="4">
        <v>0</v>
      </c>
      <c r="D335" s="5">
        <v>-2.7349999999999999</v>
      </c>
      <c r="E335" s="5">
        <v>-3.1459999999999999</v>
      </c>
      <c r="F335" s="5">
        <v>-3.1259999999999999</v>
      </c>
      <c r="G335" s="5">
        <v>-2.738</v>
      </c>
      <c r="H335" s="5">
        <v>-3.3490000000000002</v>
      </c>
      <c r="I335" s="5">
        <v>-3.0979999999999999</v>
      </c>
      <c r="J335" s="5">
        <v>-3.625</v>
      </c>
      <c r="K335" s="5">
        <v>-2.802</v>
      </c>
      <c r="L335" s="5">
        <v>-2.7309999999999999</v>
      </c>
      <c r="M335" s="5">
        <v>-2.7309999999999999</v>
      </c>
      <c r="N335" s="5">
        <v>-3.613</v>
      </c>
      <c r="O335" s="5">
        <v>-3.5579999999999998</v>
      </c>
      <c r="P335" s="5">
        <v>0</v>
      </c>
      <c r="Q335" s="6">
        <v>-37.252000000000002</v>
      </c>
      <c r="R335" s="5">
        <v>-37.252000000000002</v>
      </c>
      <c r="S335" s="17" t="s">
        <v>25</v>
      </c>
    </row>
    <row r="336" spans="1:19" ht="13.5" hidden="1" customHeight="1" thickBot="1" x14ac:dyDescent="0.25">
      <c r="A336" s="10" t="s">
        <v>351</v>
      </c>
      <c r="B336" s="11">
        <v>0</v>
      </c>
      <c r="C336" s="12">
        <v>0</v>
      </c>
      <c r="D336" s="13">
        <v>-7.5990000000000002</v>
      </c>
      <c r="E336" s="13">
        <v>-8.7390000000000008</v>
      </c>
      <c r="F336" s="13">
        <v>-8.6839999999999993</v>
      </c>
      <c r="G336" s="13">
        <v>-7.6050000000000004</v>
      </c>
      <c r="H336" s="13">
        <v>-9.3030000000000008</v>
      </c>
      <c r="I336" s="13">
        <v>-8.6069999999999993</v>
      </c>
      <c r="J336" s="13">
        <v>-10.071999999999999</v>
      </c>
      <c r="K336" s="13">
        <v>-7.7830000000000004</v>
      </c>
      <c r="L336" s="13">
        <v>-7.5880000000000001</v>
      </c>
      <c r="M336" s="13">
        <v>-7.5880000000000001</v>
      </c>
      <c r="N336" s="13">
        <v>-10.037000000000001</v>
      </c>
      <c r="O336" s="13">
        <v>-9.8849999999999998</v>
      </c>
      <c r="P336" s="13">
        <v>0</v>
      </c>
      <c r="Q336" s="14">
        <v>-103.49</v>
      </c>
      <c r="R336" s="13">
        <v>-103.49</v>
      </c>
      <c r="S336" s="15" t="s">
        <v>25</v>
      </c>
    </row>
    <row r="337" spans="1:19" ht="13.5" hidden="1" customHeight="1" thickBot="1" x14ac:dyDescent="0.25">
      <c r="A337" s="16" t="s">
        <v>352</v>
      </c>
      <c r="B337" s="3">
        <v>0</v>
      </c>
      <c r="C337" s="4">
        <v>0</v>
      </c>
      <c r="D337" s="5">
        <v>-7.5990000000000002</v>
      </c>
      <c r="E337" s="5">
        <v>-8.7390000000000008</v>
      </c>
      <c r="F337" s="5">
        <v>-8.6839999999999993</v>
      </c>
      <c r="G337" s="5">
        <v>-7.6050000000000004</v>
      </c>
      <c r="H337" s="5">
        <v>-9.3030000000000008</v>
      </c>
      <c r="I337" s="5">
        <v>-8.6069999999999993</v>
      </c>
      <c r="J337" s="5">
        <v>-10.071999999999999</v>
      </c>
      <c r="K337" s="5">
        <v>-7.7830000000000004</v>
      </c>
      <c r="L337" s="5">
        <v>-7.5880000000000001</v>
      </c>
      <c r="M337" s="5">
        <v>-7.5880000000000001</v>
      </c>
      <c r="N337" s="5">
        <v>-10.037000000000001</v>
      </c>
      <c r="O337" s="5">
        <v>-9.8849999999999998</v>
      </c>
      <c r="P337" s="5">
        <v>0</v>
      </c>
      <c r="Q337" s="6">
        <v>-103.49</v>
      </c>
      <c r="R337" s="5">
        <v>-103.49</v>
      </c>
      <c r="S337" s="17" t="s">
        <v>25</v>
      </c>
    </row>
    <row r="338" spans="1:19" ht="13.5" hidden="1" customHeight="1" thickBot="1" x14ac:dyDescent="0.25">
      <c r="A338" s="10" t="s">
        <v>353</v>
      </c>
      <c r="B338" s="11">
        <v>0</v>
      </c>
      <c r="C338" s="12">
        <v>0</v>
      </c>
      <c r="D338" s="13">
        <v>0</v>
      </c>
      <c r="E338" s="13">
        <v>0</v>
      </c>
      <c r="F338" s="13">
        <v>119.4781</v>
      </c>
      <c r="G338" s="13">
        <v>0</v>
      </c>
      <c r="H338" s="13">
        <v>0</v>
      </c>
      <c r="I338" s="13">
        <v>114.44978</v>
      </c>
      <c r="J338" s="13">
        <v>0</v>
      </c>
      <c r="K338" s="13">
        <v>0</v>
      </c>
      <c r="L338" s="13">
        <v>112.33215</v>
      </c>
      <c r="M338" s="13">
        <v>0</v>
      </c>
      <c r="N338" s="13">
        <v>0</v>
      </c>
      <c r="O338" s="13">
        <v>170.01154000000099</v>
      </c>
      <c r="P338" s="13">
        <v>0</v>
      </c>
      <c r="Q338" s="14">
        <v>516.27157000000102</v>
      </c>
      <c r="R338" s="13">
        <v>516.27157000000102</v>
      </c>
      <c r="S338" s="15" t="s">
        <v>25</v>
      </c>
    </row>
    <row r="339" spans="1:19" ht="13.5" hidden="1" customHeight="1" thickBot="1" x14ac:dyDescent="0.25">
      <c r="A339" s="16" t="s">
        <v>354</v>
      </c>
      <c r="B339" s="3">
        <v>0</v>
      </c>
      <c r="C339" s="4">
        <v>0</v>
      </c>
      <c r="D339" s="5">
        <v>0</v>
      </c>
      <c r="E339" s="5">
        <v>0</v>
      </c>
      <c r="F339" s="5">
        <v>31.627120000000001</v>
      </c>
      <c r="G339" s="5">
        <v>0</v>
      </c>
      <c r="H339" s="5">
        <v>0</v>
      </c>
      <c r="I339" s="5">
        <v>30.295729999999999</v>
      </c>
      <c r="J339" s="5">
        <v>0</v>
      </c>
      <c r="K339" s="5">
        <v>0</v>
      </c>
      <c r="L339" s="5">
        <v>29.735140000000001</v>
      </c>
      <c r="M339" s="5">
        <v>0</v>
      </c>
      <c r="N339" s="5">
        <v>0</v>
      </c>
      <c r="O339" s="5">
        <v>45.003619999999998</v>
      </c>
      <c r="P339" s="5">
        <v>0</v>
      </c>
      <c r="Q339" s="6">
        <v>136.66161</v>
      </c>
      <c r="R339" s="5">
        <v>136.66161</v>
      </c>
      <c r="S339" s="17" t="s">
        <v>25</v>
      </c>
    </row>
    <row r="340" spans="1:19" ht="13.5" hidden="1" customHeight="1" thickBot="1" x14ac:dyDescent="0.25">
      <c r="A340" s="16" t="s">
        <v>355</v>
      </c>
      <c r="B340" s="3">
        <v>0</v>
      </c>
      <c r="C340" s="4">
        <v>0</v>
      </c>
      <c r="D340" s="5">
        <v>0</v>
      </c>
      <c r="E340" s="5">
        <v>0</v>
      </c>
      <c r="F340" s="5">
        <v>87.850980000000007</v>
      </c>
      <c r="G340" s="5">
        <v>0</v>
      </c>
      <c r="H340" s="5">
        <v>0</v>
      </c>
      <c r="I340" s="5">
        <v>84.154049999999998</v>
      </c>
      <c r="J340" s="5">
        <v>0</v>
      </c>
      <c r="K340" s="5">
        <v>0</v>
      </c>
      <c r="L340" s="5">
        <v>82.597009999999997</v>
      </c>
      <c r="M340" s="5">
        <v>0</v>
      </c>
      <c r="N340" s="5">
        <v>0</v>
      </c>
      <c r="O340" s="5">
        <v>125.00792000000099</v>
      </c>
      <c r="P340" s="5">
        <v>0</v>
      </c>
      <c r="Q340" s="6">
        <v>379.60996000000102</v>
      </c>
      <c r="R340" s="5">
        <v>379.60996000000102</v>
      </c>
      <c r="S340" s="17" t="s">
        <v>25</v>
      </c>
    </row>
    <row r="341" spans="1:19" ht="13.5" hidden="1" customHeight="1" thickBot="1" x14ac:dyDescent="0.25">
      <c r="A341" s="9" t="s">
        <v>356</v>
      </c>
      <c r="B341" s="3">
        <v>7348.6989978450101</v>
      </c>
      <c r="C341" s="4">
        <v>612.39158315375096</v>
      </c>
      <c r="D341" s="5">
        <v>0</v>
      </c>
      <c r="E341" s="5">
        <v>0</v>
      </c>
      <c r="F341" s="5">
        <v>0</v>
      </c>
      <c r="G341" s="5">
        <v>1632.7470000000001</v>
      </c>
      <c r="H341" s="5">
        <v>0</v>
      </c>
      <c r="I341" s="5">
        <v>0</v>
      </c>
      <c r="J341" s="5">
        <v>1663.15</v>
      </c>
      <c r="K341" s="5">
        <v>0</v>
      </c>
      <c r="L341" s="5">
        <v>0</v>
      </c>
      <c r="M341" s="5">
        <v>1879.731</v>
      </c>
      <c r="N341" s="5">
        <v>0</v>
      </c>
      <c r="O341" s="5">
        <v>2011.85800000001</v>
      </c>
      <c r="P341" s="5">
        <v>7348.6989978450101</v>
      </c>
      <c r="Q341" s="6">
        <v>7187.4860000000099</v>
      </c>
      <c r="R341" s="5">
        <v>-161.212997845004</v>
      </c>
      <c r="S341" s="7">
        <v>0.97806237568099996</v>
      </c>
    </row>
    <row r="342" spans="1:19" ht="13.5" hidden="1" customHeight="1" thickBot="1" x14ac:dyDescent="0.25">
      <c r="A342" s="10" t="s">
        <v>357</v>
      </c>
      <c r="B342" s="11">
        <v>7348.6989978450101</v>
      </c>
      <c r="C342" s="12">
        <v>612.39158315375096</v>
      </c>
      <c r="D342" s="13">
        <v>0</v>
      </c>
      <c r="E342" s="13">
        <v>0</v>
      </c>
      <c r="F342" s="13">
        <v>0</v>
      </c>
      <c r="G342" s="13">
        <v>1632.7470000000001</v>
      </c>
      <c r="H342" s="13">
        <v>0</v>
      </c>
      <c r="I342" s="13">
        <v>0</v>
      </c>
      <c r="J342" s="13">
        <v>1663.15</v>
      </c>
      <c r="K342" s="13">
        <v>0</v>
      </c>
      <c r="L342" s="13">
        <v>0</v>
      </c>
      <c r="M342" s="13">
        <v>1879.731</v>
      </c>
      <c r="N342" s="13">
        <v>0</v>
      </c>
      <c r="O342" s="13">
        <v>2011.85800000001</v>
      </c>
      <c r="P342" s="13">
        <v>7348.6989978450101</v>
      </c>
      <c r="Q342" s="14">
        <v>7187.4860000000099</v>
      </c>
      <c r="R342" s="13">
        <v>-161.212997845004</v>
      </c>
      <c r="S342" s="18">
        <v>0.97806237568099996</v>
      </c>
    </row>
    <row r="343" spans="1:19" ht="13.5" hidden="1" customHeight="1" thickBot="1" x14ac:dyDescent="0.25">
      <c r="A343" s="16" t="s">
        <v>358</v>
      </c>
      <c r="B343" s="3">
        <v>7318.6989951366304</v>
      </c>
      <c r="C343" s="4">
        <v>609.891582928052</v>
      </c>
      <c r="D343" s="5">
        <v>0</v>
      </c>
      <c r="E343" s="5">
        <v>0</v>
      </c>
      <c r="F343" s="5">
        <v>0</v>
      </c>
      <c r="G343" s="5">
        <v>1632.7470000000001</v>
      </c>
      <c r="H343" s="5">
        <v>0</v>
      </c>
      <c r="I343" s="5">
        <v>0</v>
      </c>
      <c r="J343" s="5">
        <v>1663.15</v>
      </c>
      <c r="K343" s="5">
        <v>0</v>
      </c>
      <c r="L343" s="5">
        <v>0</v>
      </c>
      <c r="M343" s="5">
        <v>1879.731</v>
      </c>
      <c r="N343" s="5">
        <v>0</v>
      </c>
      <c r="O343" s="5">
        <v>2011.85800000001</v>
      </c>
      <c r="P343" s="5">
        <v>7318.6989951366304</v>
      </c>
      <c r="Q343" s="6">
        <v>7187.4860000000099</v>
      </c>
      <c r="R343" s="5">
        <v>-131.21299513662001</v>
      </c>
      <c r="S343" s="7">
        <v>0.98207154096299998</v>
      </c>
    </row>
    <row r="344" spans="1:19" ht="13.5" hidden="1" customHeight="1" thickBot="1" x14ac:dyDescent="0.25">
      <c r="A344" s="16" t="s">
        <v>778</v>
      </c>
      <c r="B344" s="3">
        <v>30.000002708383999</v>
      </c>
      <c r="C344" s="4">
        <v>2.5000002256979998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30.000002708383999</v>
      </c>
      <c r="Q344" s="6">
        <v>0</v>
      </c>
      <c r="R344" s="5">
        <v>-30.000002708383999</v>
      </c>
      <c r="S344" s="7">
        <v>0</v>
      </c>
    </row>
    <row r="345" spans="1:19" ht="13.5" hidden="1" customHeight="1" thickBot="1" x14ac:dyDescent="0.25">
      <c r="A345" s="9" t="s">
        <v>359</v>
      </c>
      <c r="B345" s="3">
        <v>26138.344928841401</v>
      </c>
      <c r="C345" s="4">
        <v>2178.1954107367801</v>
      </c>
      <c r="D345" s="5">
        <v>1943.1726200000001</v>
      </c>
      <c r="E345" s="5">
        <v>1874.0660600000001</v>
      </c>
      <c r="F345" s="5">
        <v>1973.95227</v>
      </c>
      <c r="G345" s="5">
        <v>1923.7880700000001</v>
      </c>
      <c r="H345" s="5">
        <v>2000.39563</v>
      </c>
      <c r="I345" s="5">
        <v>1974.954</v>
      </c>
      <c r="J345" s="5">
        <v>2668.4238799999998</v>
      </c>
      <c r="K345" s="5">
        <v>1988.90939</v>
      </c>
      <c r="L345" s="5">
        <v>2007.4368300000001</v>
      </c>
      <c r="M345" s="5">
        <v>2017.32942</v>
      </c>
      <c r="N345" s="5">
        <v>2521.4920999999899</v>
      </c>
      <c r="O345" s="5">
        <v>2598.09737000001</v>
      </c>
      <c r="P345" s="5">
        <v>26138.344928841401</v>
      </c>
      <c r="Q345" s="6">
        <v>25492.017639999998</v>
      </c>
      <c r="R345" s="5">
        <v>-646.32728884138101</v>
      </c>
      <c r="S345" s="7">
        <v>0.97527283037199997</v>
      </c>
    </row>
    <row r="346" spans="1:19" ht="13.5" hidden="1" customHeight="1" thickBot="1" x14ac:dyDescent="0.25">
      <c r="A346" s="10" t="s">
        <v>360</v>
      </c>
      <c r="B346" s="11">
        <v>0</v>
      </c>
      <c r="C346" s="12">
        <v>0</v>
      </c>
      <c r="D346" s="13">
        <v>0</v>
      </c>
      <c r="E346" s="13">
        <v>0</v>
      </c>
      <c r="F346" s="13">
        <v>-5.2949999999999999</v>
      </c>
      <c r="G346" s="13">
        <v>0</v>
      </c>
      <c r="H346" s="13">
        <v>0</v>
      </c>
      <c r="I346" s="13">
        <v>-5.0953999999999997</v>
      </c>
      <c r="J346" s="13">
        <v>0</v>
      </c>
      <c r="K346" s="13">
        <v>0</v>
      </c>
      <c r="L346" s="13">
        <v>-4.96333</v>
      </c>
      <c r="M346" s="13">
        <v>0</v>
      </c>
      <c r="N346" s="13">
        <v>0</v>
      </c>
      <c r="O346" s="13">
        <v>-7.5443499999999997</v>
      </c>
      <c r="P346" s="13">
        <v>0</v>
      </c>
      <c r="Q346" s="14">
        <v>-22.89808</v>
      </c>
      <c r="R346" s="13">
        <v>-22.89808</v>
      </c>
      <c r="S346" s="15" t="s">
        <v>25</v>
      </c>
    </row>
    <row r="347" spans="1:19" ht="13.5" hidden="1" customHeight="1" thickBot="1" x14ac:dyDescent="0.25">
      <c r="A347" s="16" t="s">
        <v>361</v>
      </c>
      <c r="B347" s="3">
        <v>0</v>
      </c>
      <c r="C347" s="4">
        <v>0</v>
      </c>
      <c r="D347" s="5">
        <v>0</v>
      </c>
      <c r="E347" s="5">
        <v>0</v>
      </c>
      <c r="F347" s="5">
        <v>-5.2949999999999999</v>
      </c>
      <c r="G347" s="5">
        <v>0</v>
      </c>
      <c r="H347" s="5">
        <v>0</v>
      </c>
      <c r="I347" s="5">
        <v>-5.0953999999999997</v>
      </c>
      <c r="J347" s="5">
        <v>0</v>
      </c>
      <c r="K347" s="5">
        <v>0</v>
      </c>
      <c r="L347" s="5">
        <v>-4.96333</v>
      </c>
      <c r="M347" s="5">
        <v>0</v>
      </c>
      <c r="N347" s="5">
        <v>0</v>
      </c>
      <c r="O347" s="5">
        <v>-7.5443499999999997</v>
      </c>
      <c r="P347" s="5">
        <v>0</v>
      </c>
      <c r="Q347" s="6">
        <v>-22.89808</v>
      </c>
      <c r="R347" s="5">
        <v>-22.89808</v>
      </c>
      <c r="S347" s="17" t="s">
        <v>25</v>
      </c>
    </row>
    <row r="348" spans="1:19" ht="13.5" hidden="1" customHeight="1" thickBot="1" x14ac:dyDescent="0.25">
      <c r="A348" s="10" t="s">
        <v>362</v>
      </c>
      <c r="B348" s="11">
        <v>26138.344928841401</v>
      </c>
      <c r="C348" s="12">
        <v>2178.1954107367801</v>
      </c>
      <c r="D348" s="13">
        <v>1943.1726200000001</v>
      </c>
      <c r="E348" s="13">
        <v>1874.0660600000001</v>
      </c>
      <c r="F348" s="13">
        <v>1973.95227</v>
      </c>
      <c r="G348" s="13">
        <v>1923.7880700000001</v>
      </c>
      <c r="H348" s="13">
        <v>2000.39563</v>
      </c>
      <c r="I348" s="13">
        <v>1974.954</v>
      </c>
      <c r="J348" s="13">
        <v>2668.4238799999998</v>
      </c>
      <c r="K348" s="13">
        <v>1988.90939</v>
      </c>
      <c r="L348" s="13">
        <v>2007.4368300000001</v>
      </c>
      <c r="M348" s="13">
        <v>2017.32942</v>
      </c>
      <c r="N348" s="13">
        <v>2521.4920999999899</v>
      </c>
      <c r="O348" s="13">
        <v>2598.09737000001</v>
      </c>
      <c r="P348" s="13">
        <v>26138.344928841401</v>
      </c>
      <c r="Q348" s="14">
        <v>25492.017639999998</v>
      </c>
      <c r="R348" s="13">
        <v>-646.32728884138101</v>
      </c>
      <c r="S348" s="18">
        <v>0.97527283037199997</v>
      </c>
    </row>
    <row r="349" spans="1:19" ht="13.5" hidden="1" customHeight="1" thickBot="1" x14ac:dyDescent="0.25">
      <c r="A349" s="16" t="s">
        <v>363</v>
      </c>
      <c r="B349" s="3">
        <v>26138.344928841401</v>
      </c>
      <c r="C349" s="4">
        <v>2178.1954107367801</v>
      </c>
      <c r="D349" s="5">
        <v>1943.1726200000001</v>
      </c>
      <c r="E349" s="5">
        <v>1874.0660600000001</v>
      </c>
      <c r="F349" s="5">
        <v>1973.95227</v>
      </c>
      <c r="G349" s="5">
        <v>1923.7880700000001</v>
      </c>
      <c r="H349" s="5">
        <v>2000.39563</v>
      </c>
      <c r="I349" s="5">
        <v>1974.954</v>
      </c>
      <c r="J349" s="5">
        <v>2668.4238799999998</v>
      </c>
      <c r="K349" s="5">
        <v>1988.90939</v>
      </c>
      <c r="L349" s="5">
        <v>2007.4368300000001</v>
      </c>
      <c r="M349" s="5">
        <v>2017.32942</v>
      </c>
      <c r="N349" s="5">
        <v>2521.4920999999899</v>
      </c>
      <c r="O349" s="5">
        <v>2598.09737000001</v>
      </c>
      <c r="P349" s="5">
        <v>26138.344928841401</v>
      </c>
      <c r="Q349" s="6">
        <v>25492.017639999998</v>
      </c>
      <c r="R349" s="5">
        <v>-646.32728884138101</v>
      </c>
      <c r="S349" s="7">
        <v>0.97527283037199997</v>
      </c>
    </row>
    <row r="350" spans="1:19" ht="13.5" hidden="1" customHeight="1" thickBot="1" x14ac:dyDescent="0.25">
      <c r="A350" s="10" t="s">
        <v>364</v>
      </c>
      <c r="B350" s="11">
        <v>0</v>
      </c>
      <c r="C350" s="12">
        <v>0</v>
      </c>
      <c r="D350" s="13">
        <v>0</v>
      </c>
      <c r="E350" s="13">
        <v>0</v>
      </c>
      <c r="F350" s="13">
        <v>5.2949999999999999</v>
      </c>
      <c r="G350" s="13">
        <v>0</v>
      </c>
      <c r="H350" s="13">
        <v>0</v>
      </c>
      <c r="I350" s="13">
        <v>5.0953999999999997</v>
      </c>
      <c r="J350" s="13">
        <v>0</v>
      </c>
      <c r="K350" s="13">
        <v>0</v>
      </c>
      <c r="L350" s="13">
        <v>4.96333</v>
      </c>
      <c r="M350" s="13">
        <v>0</v>
      </c>
      <c r="N350" s="13">
        <v>0</v>
      </c>
      <c r="O350" s="13">
        <v>7.5443499999999997</v>
      </c>
      <c r="P350" s="13">
        <v>0</v>
      </c>
      <c r="Q350" s="14">
        <v>22.89808</v>
      </c>
      <c r="R350" s="13">
        <v>22.89808</v>
      </c>
      <c r="S350" s="15" t="s">
        <v>25</v>
      </c>
    </row>
    <row r="351" spans="1:19" ht="13.5" hidden="1" customHeight="1" thickBot="1" x14ac:dyDescent="0.25">
      <c r="A351" s="16" t="s">
        <v>365</v>
      </c>
      <c r="B351" s="3">
        <v>0</v>
      </c>
      <c r="C351" s="4">
        <v>0</v>
      </c>
      <c r="D351" s="5">
        <v>0</v>
      </c>
      <c r="E351" s="5">
        <v>0</v>
      </c>
      <c r="F351" s="5">
        <v>5.2949999999999999</v>
      </c>
      <c r="G351" s="5">
        <v>0</v>
      </c>
      <c r="H351" s="5">
        <v>0</v>
      </c>
      <c r="I351" s="5">
        <v>5.0953999999999997</v>
      </c>
      <c r="J351" s="5">
        <v>0</v>
      </c>
      <c r="K351" s="5">
        <v>0</v>
      </c>
      <c r="L351" s="5">
        <v>4.96333</v>
      </c>
      <c r="M351" s="5">
        <v>0</v>
      </c>
      <c r="N351" s="5">
        <v>0</v>
      </c>
      <c r="O351" s="5">
        <v>7.5443499999999997</v>
      </c>
      <c r="P351" s="5">
        <v>0</v>
      </c>
      <c r="Q351" s="6">
        <v>22.89808</v>
      </c>
      <c r="R351" s="5">
        <v>22.89808</v>
      </c>
      <c r="S351" s="17" t="s">
        <v>25</v>
      </c>
    </row>
    <row r="352" spans="1:19" ht="13.5" hidden="1" customHeight="1" thickBot="1" x14ac:dyDescent="0.25">
      <c r="A352" s="8" t="s">
        <v>366</v>
      </c>
      <c r="B352" s="3">
        <v>465.3332608476</v>
      </c>
      <c r="C352" s="4">
        <v>38.7777717373</v>
      </c>
      <c r="D352" s="5">
        <v>22.801469999999998</v>
      </c>
      <c r="E352" s="5">
        <v>44.411810000000003</v>
      </c>
      <c r="F352" s="5">
        <v>-2.7636799999989998</v>
      </c>
      <c r="G352" s="5">
        <v>7.3141299999999996</v>
      </c>
      <c r="H352" s="5">
        <v>64.710459999999998</v>
      </c>
      <c r="I352" s="5">
        <v>34.149000000000001</v>
      </c>
      <c r="J352" s="5">
        <v>-3.0286</v>
      </c>
      <c r="K352" s="5">
        <v>42.685229999999997</v>
      </c>
      <c r="L352" s="5">
        <v>31.906130000000001</v>
      </c>
      <c r="M352" s="5">
        <v>-1.57402</v>
      </c>
      <c r="N352" s="5">
        <v>125.02200000000001</v>
      </c>
      <c r="O352" s="5">
        <v>646.426720000003</v>
      </c>
      <c r="P352" s="5">
        <v>465.3332608476</v>
      </c>
      <c r="Q352" s="6">
        <v>1012.06065</v>
      </c>
      <c r="R352" s="5">
        <v>546.72738915240302</v>
      </c>
      <c r="S352" s="7">
        <v>2.1749157757519999</v>
      </c>
    </row>
    <row r="353" spans="1:19" ht="13.5" hidden="1" customHeight="1" thickBot="1" x14ac:dyDescent="0.25">
      <c r="A353" s="9" t="s">
        <v>367</v>
      </c>
      <c r="B353" s="3">
        <v>130.00001173633299</v>
      </c>
      <c r="C353" s="4">
        <v>10.833334311361</v>
      </c>
      <c r="D353" s="5">
        <v>0</v>
      </c>
      <c r="E353" s="5">
        <v>0</v>
      </c>
      <c r="F353" s="5">
        <v>30.899000000000001</v>
      </c>
      <c r="G353" s="5">
        <v>2.5000000000000001E-2</v>
      </c>
      <c r="H353" s="5">
        <v>0</v>
      </c>
      <c r="I353" s="5">
        <v>29.449000000000002</v>
      </c>
      <c r="J353" s="5">
        <v>0</v>
      </c>
      <c r="K353" s="5">
        <v>0</v>
      </c>
      <c r="L353" s="5">
        <v>27.786000000000001</v>
      </c>
      <c r="M353" s="5">
        <v>0</v>
      </c>
      <c r="N353" s="5">
        <v>0</v>
      </c>
      <c r="O353" s="5">
        <v>30.024000000000001</v>
      </c>
      <c r="P353" s="5">
        <v>130.00001173633299</v>
      </c>
      <c r="Q353" s="6">
        <v>118.18300000000001</v>
      </c>
      <c r="R353" s="5">
        <v>-11.817011736332001</v>
      </c>
      <c r="S353" s="7">
        <v>0.90909991792599998</v>
      </c>
    </row>
    <row r="354" spans="1:19" ht="13.5" hidden="1" customHeight="1" thickBot="1" x14ac:dyDescent="0.25">
      <c r="A354" s="10" t="s">
        <v>368</v>
      </c>
      <c r="B354" s="11">
        <v>130.00001173633299</v>
      </c>
      <c r="C354" s="12">
        <v>10.833334311361</v>
      </c>
      <c r="D354" s="13">
        <v>0</v>
      </c>
      <c r="E354" s="13">
        <v>0</v>
      </c>
      <c r="F354" s="13">
        <v>30.899000000000001</v>
      </c>
      <c r="G354" s="13">
        <v>2.5000000000000001E-2</v>
      </c>
      <c r="H354" s="13">
        <v>0</v>
      </c>
      <c r="I354" s="13">
        <v>29.449000000000002</v>
      </c>
      <c r="J354" s="13">
        <v>0</v>
      </c>
      <c r="K354" s="13">
        <v>0</v>
      </c>
      <c r="L354" s="13">
        <v>27.786000000000001</v>
      </c>
      <c r="M354" s="13">
        <v>0</v>
      </c>
      <c r="N354" s="13">
        <v>0</v>
      </c>
      <c r="O354" s="13">
        <v>30.024000000000001</v>
      </c>
      <c r="P354" s="13">
        <v>130.00001173633299</v>
      </c>
      <c r="Q354" s="14">
        <v>118.18300000000001</v>
      </c>
      <c r="R354" s="13">
        <v>-11.817011736332001</v>
      </c>
      <c r="S354" s="18">
        <v>0.90909991792599998</v>
      </c>
    </row>
    <row r="355" spans="1:19" ht="13.5" hidden="1" customHeight="1" thickBot="1" x14ac:dyDescent="0.25">
      <c r="A355" s="16" t="s">
        <v>369</v>
      </c>
      <c r="B355" s="3">
        <v>130.00001173633299</v>
      </c>
      <c r="C355" s="4">
        <v>10.833334311361</v>
      </c>
      <c r="D355" s="5">
        <v>0</v>
      </c>
      <c r="E355" s="5">
        <v>0</v>
      </c>
      <c r="F355" s="5">
        <v>30.899000000000001</v>
      </c>
      <c r="G355" s="5">
        <v>2.5000000000000001E-2</v>
      </c>
      <c r="H355" s="5">
        <v>0</v>
      </c>
      <c r="I355" s="5">
        <v>29.449000000000002</v>
      </c>
      <c r="J355" s="5">
        <v>0</v>
      </c>
      <c r="K355" s="5">
        <v>0</v>
      </c>
      <c r="L355" s="5">
        <v>27.786000000000001</v>
      </c>
      <c r="M355" s="5">
        <v>0</v>
      </c>
      <c r="N355" s="5">
        <v>0</v>
      </c>
      <c r="O355" s="5">
        <v>30.024000000000001</v>
      </c>
      <c r="P355" s="5">
        <v>130.00001173633299</v>
      </c>
      <c r="Q355" s="6">
        <v>118.18300000000001</v>
      </c>
      <c r="R355" s="5">
        <v>-11.817011736332001</v>
      </c>
      <c r="S355" s="7">
        <v>0.90909991792599998</v>
      </c>
    </row>
    <row r="356" spans="1:19" ht="13.5" hidden="1" customHeight="1" thickBot="1" x14ac:dyDescent="0.25">
      <c r="A356" s="9" t="s">
        <v>370</v>
      </c>
      <c r="B356" s="3">
        <v>145.00001309052499</v>
      </c>
      <c r="C356" s="4">
        <v>12.083334424209999</v>
      </c>
      <c r="D356" s="5">
        <v>0</v>
      </c>
      <c r="E356" s="5">
        <v>0</v>
      </c>
      <c r="F356" s="5">
        <v>0</v>
      </c>
      <c r="G356" s="5">
        <v>0</v>
      </c>
      <c r="H356" s="5">
        <v>69.135999999999996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69.137</v>
      </c>
      <c r="P356" s="5">
        <v>145.00001309052499</v>
      </c>
      <c r="Q356" s="6">
        <v>138.273</v>
      </c>
      <c r="R356" s="5">
        <v>-6.7270130905250003</v>
      </c>
      <c r="S356" s="7">
        <v>0.95360681045999995</v>
      </c>
    </row>
    <row r="357" spans="1:19" ht="13.5" hidden="1" customHeight="1" thickBot="1" x14ac:dyDescent="0.25">
      <c r="A357" s="10" t="s">
        <v>371</v>
      </c>
      <c r="B357" s="11">
        <v>145.00001309052499</v>
      </c>
      <c r="C357" s="12">
        <v>12.083334424209999</v>
      </c>
      <c r="D357" s="13">
        <v>0</v>
      </c>
      <c r="E357" s="13">
        <v>0</v>
      </c>
      <c r="F357" s="13">
        <v>0</v>
      </c>
      <c r="G357" s="13">
        <v>0</v>
      </c>
      <c r="H357" s="13">
        <v>69.135999999999996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0</v>
      </c>
      <c r="O357" s="13">
        <v>69.137</v>
      </c>
      <c r="P357" s="13">
        <v>145.00001309052499</v>
      </c>
      <c r="Q357" s="14">
        <v>138.273</v>
      </c>
      <c r="R357" s="13">
        <v>-6.7270130905250003</v>
      </c>
      <c r="S357" s="18">
        <v>0.95360681045999995</v>
      </c>
    </row>
    <row r="358" spans="1:19" ht="13.5" hidden="1" customHeight="1" thickBot="1" x14ac:dyDescent="0.25">
      <c r="A358" s="16" t="s">
        <v>372</v>
      </c>
      <c r="B358" s="3">
        <v>145.00001309052499</v>
      </c>
      <c r="C358" s="4">
        <v>12.083334424209999</v>
      </c>
      <c r="D358" s="5">
        <v>0</v>
      </c>
      <c r="E358" s="5">
        <v>0</v>
      </c>
      <c r="F358" s="5">
        <v>0</v>
      </c>
      <c r="G358" s="5">
        <v>0</v>
      </c>
      <c r="H358" s="5">
        <v>69.135999999999996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69.137</v>
      </c>
      <c r="P358" s="5">
        <v>145.00001309052499</v>
      </c>
      <c r="Q358" s="6">
        <v>138.273</v>
      </c>
      <c r="R358" s="5">
        <v>-6.7270130905250003</v>
      </c>
      <c r="S358" s="7">
        <v>0.95360681045999995</v>
      </c>
    </row>
    <row r="359" spans="1:19" ht="13.5" hidden="1" customHeight="1" thickBot="1" x14ac:dyDescent="0.25">
      <c r="A359" s="9" t="s">
        <v>373</v>
      </c>
      <c r="B359" s="3">
        <v>190.33323602074199</v>
      </c>
      <c r="C359" s="4">
        <v>15.861103001728001</v>
      </c>
      <c r="D359" s="5">
        <v>22.801469999999998</v>
      </c>
      <c r="E359" s="5">
        <v>44.411810000000003</v>
      </c>
      <c r="F359" s="5">
        <v>-33.662680000000002</v>
      </c>
      <c r="G359" s="5">
        <v>7.2891300000000001</v>
      </c>
      <c r="H359" s="5">
        <v>-4.4255399999999998</v>
      </c>
      <c r="I359" s="5">
        <v>4.7</v>
      </c>
      <c r="J359" s="5">
        <v>-3.0286</v>
      </c>
      <c r="K359" s="5">
        <v>42.685229999999997</v>
      </c>
      <c r="L359" s="5">
        <v>4.1201299999999996</v>
      </c>
      <c r="M359" s="5">
        <v>-1.57402</v>
      </c>
      <c r="N359" s="5">
        <v>125.02200000000001</v>
      </c>
      <c r="O359" s="5">
        <v>547.26572000000294</v>
      </c>
      <c r="P359" s="5">
        <v>190.33323602074199</v>
      </c>
      <c r="Q359" s="6">
        <v>755.60465000000204</v>
      </c>
      <c r="R359" s="5">
        <v>565.27141397926096</v>
      </c>
      <c r="S359" s="7">
        <v>3.9699038685899999</v>
      </c>
    </row>
    <row r="360" spans="1:19" ht="13.5" hidden="1" customHeight="1" thickBot="1" x14ac:dyDescent="0.25">
      <c r="A360" s="10" t="s">
        <v>374</v>
      </c>
      <c r="B360" s="11">
        <v>190.33323602074199</v>
      </c>
      <c r="C360" s="12">
        <v>15.861103001728001</v>
      </c>
      <c r="D360" s="13">
        <v>22.801469999999998</v>
      </c>
      <c r="E360" s="13">
        <v>44.411810000000003</v>
      </c>
      <c r="F360" s="13">
        <v>-33.662680000000002</v>
      </c>
      <c r="G360" s="13">
        <v>7.2891300000000001</v>
      </c>
      <c r="H360" s="13">
        <v>-4.4255399999999998</v>
      </c>
      <c r="I360" s="13">
        <v>4.7</v>
      </c>
      <c r="J360" s="13">
        <v>-3.0286</v>
      </c>
      <c r="K360" s="13">
        <v>42.685229999999997</v>
      </c>
      <c r="L360" s="13">
        <v>4.1201299999999996</v>
      </c>
      <c r="M360" s="13">
        <v>-1.57402</v>
      </c>
      <c r="N360" s="13">
        <v>125.02200000000001</v>
      </c>
      <c r="O360" s="13">
        <v>547.26572000000294</v>
      </c>
      <c r="P360" s="13">
        <v>190.33323602074199</v>
      </c>
      <c r="Q360" s="14">
        <v>755.60465000000204</v>
      </c>
      <c r="R360" s="13">
        <v>565.27141397926096</v>
      </c>
      <c r="S360" s="18">
        <v>3.9699038685899999</v>
      </c>
    </row>
    <row r="361" spans="1:19" ht="13.5" hidden="1" customHeight="1" thickBot="1" x14ac:dyDescent="0.25">
      <c r="A361" s="16" t="s">
        <v>375</v>
      </c>
      <c r="B361" s="3">
        <v>40.000003611178997</v>
      </c>
      <c r="C361" s="4">
        <v>3.3333336342640001</v>
      </c>
      <c r="D361" s="5">
        <v>0.33146999999900001</v>
      </c>
      <c r="E361" s="5">
        <v>33.411810000000003</v>
      </c>
      <c r="F361" s="5">
        <v>-35.372680000000003</v>
      </c>
      <c r="G361" s="5">
        <v>6.1391299999999998</v>
      </c>
      <c r="H361" s="5">
        <v>-4.9855400000000003</v>
      </c>
      <c r="I361" s="5">
        <v>4.5999999999999996</v>
      </c>
      <c r="J361" s="5">
        <v>-3.0286</v>
      </c>
      <c r="K361" s="5">
        <v>40.255229999999997</v>
      </c>
      <c r="L361" s="5">
        <v>2.3201299999999998</v>
      </c>
      <c r="M361" s="5">
        <v>-3.82402</v>
      </c>
      <c r="N361" s="5">
        <v>118.934</v>
      </c>
      <c r="O361" s="5">
        <v>541.19572000000301</v>
      </c>
      <c r="P361" s="5">
        <v>40.000003611178997</v>
      </c>
      <c r="Q361" s="6">
        <v>699.976650000002</v>
      </c>
      <c r="R361" s="5">
        <v>659.97664638882304</v>
      </c>
      <c r="S361" s="7">
        <v>17.499414670160998</v>
      </c>
    </row>
    <row r="362" spans="1:19" ht="13.5" hidden="1" customHeight="1" thickBot="1" x14ac:dyDescent="0.25">
      <c r="A362" s="16" t="s">
        <v>376</v>
      </c>
      <c r="B362" s="3">
        <v>80.000007222357993</v>
      </c>
      <c r="C362" s="4">
        <v>6.6666672685290003</v>
      </c>
      <c r="D362" s="5">
        <v>2.97</v>
      </c>
      <c r="E362" s="5">
        <v>11</v>
      </c>
      <c r="F362" s="5">
        <v>1.42</v>
      </c>
      <c r="G362" s="5">
        <v>1.1499999999999999</v>
      </c>
      <c r="H362" s="5">
        <v>0.56000000000000005</v>
      </c>
      <c r="I362" s="5">
        <v>0.1</v>
      </c>
      <c r="J362" s="5">
        <v>0</v>
      </c>
      <c r="K362" s="5">
        <v>2.4300000000000002</v>
      </c>
      <c r="L362" s="5">
        <v>1.8</v>
      </c>
      <c r="M362" s="5">
        <v>2.25</v>
      </c>
      <c r="N362" s="5">
        <v>0.85999999999900001</v>
      </c>
      <c r="O362" s="5">
        <v>5.74</v>
      </c>
      <c r="P362" s="5">
        <v>80.000007222357993</v>
      </c>
      <c r="Q362" s="6">
        <v>30.28</v>
      </c>
      <c r="R362" s="5">
        <v>-49.720007222357999</v>
      </c>
      <c r="S362" s="7">
        <v>0.37849996582899997</v>
      </c>
    </row>
    <row r="363" spans="1:19" ht="13.5" hidden="1" customHeight="1" thickBot="1" x14ac:dyDescent="0.25">
      <c r="A363" s="16" t="s">
        <v>377</v>
      </c>
      <c r="B363" s="3">
        <v>40.000003611178997</v>
      </c>
      <c r="C363" s="4">
        <v>3.3333336342640001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40.000003611178997</v>
      </c>
      <c r="Q363" s="6">
        <v>0</v>
      </c>
      <c r="R363" s="5">
        <v>-40.000003611178997</v>
      </c>
      <c r="S363" s="7">
        <v>0</v>
      </c>
    </row>
    <row r="364" spans="1:19" ht="13.5" hidden="1" customHeight="1" thickBot="1" x14ac:dyDescent="0.25">
      <c r="A364" s="16" t="s">
        <v>378</v>
      </c>
      <c r="B364" s="3">
        <v>30.333221576023998</v>
      </c>
      <c r="C364" s="4">
        <v>2.5277684646680001</v>
      </c>
      <c r="D364" s="5">
        <v>19.5</v>
      </c>
      <c r="E364" s="5">
        <v>0</v>
      </c>
      <c r="F364" s="5">
        <v>0.28999999999999998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0.28899999999999998</v>
      </c>
      <c r="O364" s="5">
        <v>0.33</v>
      </c>
      <c r="P364" s="5">
        <v>30.333221576023998</v>
      </c>
      <c r="Q364" s="6">
        <v>20.408999999999999</v>
      </c>
      <c r="R364" s="5">
        <v>-9.9242215760229993</v>
      </c>
      <c r="S364" s="7">
        <v>0.67282665472400005</v>
      </c>
    </row>
    <row r="365" spans="1:19" ht="13.5" hidden="1" customHeight="1" thickBot="1" x14ac:dyDescent="0.25">
      <c r="A365" s="16" t="s">
        <v>823</v>
      </c>
      <c r="B365" s="3">
        <v>0</v>
      </c>
      <c r="C365" s="4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4.938999999999</v>
      </c>
      <c r="O365" s="5">
        <v>0</v>
      </c>
      <c r="P365" s="5">
        <v>0</v>
      </c>
      <c r="Q365" s="6">
        <v>4.938999999999</v>
      </c>
      <c r="R365" s="5">
        <v>4.938999999999</v>
      </c>
      <c r="S365" s="17" t="s">
        <v>39</v>
      </c>
    </row>
    <row r="366" spans="1:19" ht="13.5" hidden="1" customHeight="1" thickBot="1" x14ac:dyDescent="0.25">
      <c r="A366" s="8" t="s">
        <v>379</v>
      </c>
      <c r="B366" s="3">
        <v>60201.7193718493</v>
      </c>
      <c r="C366" s="4">
        <v>5016.8099476541101</v>
      </c>
      <c r="D366" s="5">
        <v>4838.0440900000003</v>
      </c>
      <c r="E366" s="5">
        <v>3337.7999100000002</v>
      </c>
      <c r="F366" s="5">
        <v>6918.3601999999901</v>
      </c>
      <c r="G366" s="5">
        <v>2452.6659799999802</v>
      </c>
      <c r="H366" s="5">
        <v>9219.1213100000004</v>
      </c>
      <c r="I366" s="5">
        <v>6643.3381099999997</v>
      </c>
      <c r="J366" s="5">
        <v>6429.5121099999997</v>
      </c>
      <c r="K366" s="5">
        <v>5202.4528200000004</v>
      </c>
      <c r="L366" s="5">
        <v>3339.5702000000001</v>
      </c>
      <c r="M366" s="5">
        <v>9534.5740199999891</v>
      </c>
      <c r="N366" s="5">
        <v>760.68721000000698</v>
      </c>
      <c r="O366" s="5">
        <v>7786.0444400000297</v>
      </c>
      <c r="P366" s="5">
        <v>60201.7193718493</v>
      </c>
      <c r="Q366" s="6">
        <v>66462.170400000003</v>
      </c>
      <c r="R366" s="5">
        <v>6260.45102815064</v>
      </c>
      <c r="S366" s="7">
        <v>1.1039912330320001</v>
      </c>
    </row>
    <row r="367" spans="1:19" ht="13.5" hidden="1" customHeight="1" thickBot="1" x14ac:dyDescent="0.25">
      <c r="A367" s="9" t="s">
        <v>380</v>
      </c>
      <c r="B367" s="3">
        <v>0</v>
      </c>
      <c r="C367" s="4">
        <v>0</v>
      </c>
      <c r="D367" s="5">
        <v>0</v>
      </c>
      <c r="E367" s="5">
        <v>0</v>
      </c>
      <c r="F367" s="5">
        <v>0</v>
      </c>
      <c r="G367" s="5">
        <v>0</v>
      </c>
      <c r="H367" s="5">
        <v>5.11E-2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6">
        <v>5.11E-2</v>
      </c>
      <c r="R367" s="5">
        <v>5.11E-2</v>
      </c>
      <c r="S367" s="17" t="s">
        <v>25</v>
      </c>
    </row>
    <row r="368" spans="1:19" ht="13.5" hidden="1" customHeight="1" thickBot="1" x14ac:dyDescent="0.25">
      <c r="A368" s="10" t="s">
        <v>381</v>
      </c>
      <c r="B368" s="11">
        <v>0</v>
      </c>
      <c r="C368" s="12"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5.11E-2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0</v>
      </c>
      <c r="P368" s="13">
        <v>0</v>
      </c>
      <c r="Q368" s="14">
        <v>5.11E-2</v>
      </c>
      <c r="R368" s="13">
        <v>5.11E-2</v>
      </c>
      <c r="S368" s="15" t="s">
        <v>25</v>
      </c>
    </row>
    <row r="369" spans="1:19" ht="13.5" hidden="1" customHeight="1" thickBot="1" x14ac:dyDescent="0.25">
      <c r="A369" s="16" t="s">
        <v>382</v>
      </c>
      <c r="B369" s="3">
        <v>0</v>
      </c>
      <c r="C369" s="4">
        <v>0</v>
      </c>
      <c r="D369" s="5">
        <v>0</v>
      </c>
      <c r="E369" s="5">
        <v>0</v>
      </c>
      <c r="F369" s="5">
        <v>0</v>
      </c>
      <c r="G369" s="5">
        <v>0</v>
      </c>
      <c r="H369" s="5">
        <v>5.11E-2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6">
        <v>5.11E-2</v>
      </c>
      <c r="R369" s="5">
        <v>5.11E-2</v>
      </c>
      <c r="S369" s="17" t="s">
        <v>25</v>
      </c>
    </row>
    <row r="370" spans="1:19" ht="13.5" hidden="1" customHeight="1" thickBot="1" x14ac:dyDescent="0.25">
      <c r="A370" s="9" t="s">
        <v>385</v>
      </c>
      <c r="B370" s="3">
        <v>0</v>
      </c>
      <c r="C370" s="4">
        <v>0</v>
      </c>
      <c r="D370" s="5">
        <v>0</v>
      </c>
      <c r="E370" s="5">
        <v>42.935000000000002</v>
      </c>
      <c r="F370" s="5">
        <v>0</v>
      </c>
      <c r="G370" s="5">
        <v>0</v>
      </c>
      <c r="H370" s="5">
        <v>0</v>
      </c>
      <c r="I370" s="5">
        <v>0</v>
      </c>
      <c r="J370" s="5">
        <v>4.6109999999999998</v>
      </c>
      <c r="K370" s="5">
        <v>3198.558</v>
      </c>
      <c r="L370" s="5">
        <v>3.8210000000000002</v>
      </c>
      <c r="M370" s="5">
        <v>0</v>
      </c>
      <c r="N370" s="5">
        <v>0</v>
      </c>
      <c r="O370" s="5">
        <v>1005.316</v>
      </c>
      <c r="P370" s="5">
        <v>0</v>
      </c>
      <c r="Q370" s="6">
        <v>4255.241</v>
      </c>
      <c r="R370" s="5">
        <v>4255.241</v>
      </c>
      <c r="S370" s="17" t="s">
        <v>25</v>
      </c>
    </row>
    <row r="371" spans="1:19" ht="13.5" hidden="1" customHeight="1" thickBot="1" x14ac:dyDescent="0.25">
      <c r="A371" s="10" t="s">
        <v>818</v>
      </c>
      <c r="B371" s="11">
        <v>0</v>
      </c>
      <c r="C371" s="12"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3">
        <v>0</v>
      </c>
      <c r="K371" s="13">
        <v>-500</v>
      </c>
      <c r="L371" s="13">
        <v>0</v>
      </c>
      <c r="M371" s="13">
        <v>0</v>
      </c>
      <c r="N371" s="13">
        <v>0</v>
      </c>
      <c r="O371" s="13">
        <v>1000</v>
      </c>
      <c r="P371" s="13">
        <v>0</v>
      </c>
      <c r="Q371" s="14">
        <v>500.000000000005</v>
      </c>
      <c r="R371" s="13">
        <v>500.000000000005</v>
      </c>
      <c r="S371" s="15" t="s">
        <v>25</v>
      </c>
    </row>
    <row r="372" spans="1:19" ht="13.5" hidden="1" customHeight="1" thickBot="1" x14ac:dyDescent="0.25">
      <c r="A372" s="16" t="s">
        <v>819</v>
      </c>
      <c r="B372" s="3">
        <v>0</v>
      </c>
      <c r="C372" s="4">
        <v>0</v>
      </c>
      <c r="D372" s="5">
        <v>0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-500</v>
      </c>
      <c r="L372" s="5">
        <v>0</v>
      </c>
      <c r="M372" s="5">
        <v>0</v>
      </c>
      <c r="N372" s="5">
        <v>0</v>
      </c>
      <c r="O372" s="5">
        <v>1000</v>
      </c>
      <c r="P372" s="5">
        <v>0</v>
      </c>
      <c r="Q372" s="6">
        <v>500.000000000005</v>
      </c>
      <c r="R372" s="5">
        <v>500.000000000005</v>
      </c>
      <c r="S372" s="17" t="s">
        <v>25</v>
      </c>
    </row>
    <row r="373" spans="1:19" ht="13.5" hidden="1" customHeight="1" thickBot="1" x14ac:dyDescent="0.25">
      <c r="A373" s="10" t="s">
        <v>386</v>
      </c>
      <c r="B373" s="11">
        <v>0</v>
      </c>
      <c r="C373" s="12">
        <v>0</v>
      </c>
      <c r="D373" s="13">
        <v>0</v>
      </c>
      <c r="E373" s="13">
        <v>42.576999999999998</v>
      </c>
      <c r="F373" s="13">
        <v>0</v>
      </c>
      <c r="G373" s="13">
        <v>0</v>
      </c>
      <c r="H373" s="13">
        <v>0</v>
      </c>
      <c r="I373" s="13">
        <v>0</v>
      </c>
      <c r="J373" s="13">
        <v>4.6109999999999998</v>
      </c>
      <c r="K373" s="13">
        <v>1</v>
      </c>
      <c r="L373" s="13">
        <v>3.8210000000000002</v>
      </c>
      <c r="M373" s="13">
        <v>0</v>
      </c>
      <c r="N373" s="13">
        <v>0</v>
      </c>
      <c r="O373" s="13">
        <v>5.3159999999999998</v>
      </c>
      <c r="P373" s="13">
        <v>0</v>
      </c>
      <c r="Q373" s="14">
        <v>57.325000000000003</v>
      </c>
      <c r="R373" s="13">
        <v>57.325000000000003</v>
      </c>
      <c r="S373" s="15" t="s">
        <v>25</v>
      </c>
    </row>
    <row r="374" spans="1:19" ht="13.5" hidden="1" customHeight="1" thickBot="1" x14ac:dyDescent="0.25">
      <c r="A374" s="16" t="s">
        <v>779</v>
      </c>
      <c r="B374" s="3">
        <v>0</v>
      </c>
      <c r="C374" s="4">
        <v>0</v>
      </c>
      <c r="D374" s="5">
        <v>0</v>
      </c>
      <c r="E374" s="5">
        <v>42.576999999999998</v>
      </c>
      <c r="F374" s="5">
        <v>0</v>
      </c>
      <c r="G374" s="5">
        <v>0</v>
      </c>
      <c r="H374" s="5">
        <v>0</v>
      </c>
      <c r="I374" s="5">
        <v>0</v>
      </c>
      <c r="J374" s="5">
        <v>4.0110000000000001</v>
      </c>
      <c r="K374" s="5">
        <v>0</v>
      </c>
      <c r="L374" s="5">
        <v>3.8210000000000002</v>
      </c>
      <c r="M374" s="5">
        <v>0</v>
      </c>
      <c r="N374" s="5">
        <v>0</v>
      </c>
      <c r="O374" s="5">
        <v>4.8159999999999998</v>
      </c>
      <c r="P374" s="5">
        <v>0</v>
      </c>
      <c r="Q374" s="6">
        <v>55.225000000000001</v>
      </c>
      <c r="R374" s="5">
        <v>55.225000000000001</v>
      </c>
      <c r="S374" s="17" t="s">
        <v>39</v>
      </c>
    </row>
    <row r="375" spans="1:19" ht="13.5" hidden="1" customHeight="1" thickBot="1" x14ac:dyDescent="0.25">
      <c r="A375" s="16" t="s">
        <v>390</v>
      </c>
      <c r="B375" s="3">
        <v>0</v>
      </c>
      <c r="C375" s="4">
        <v>0</v>
      </c>
      <c r="D375" s="5">
        <v>0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0.6</v>
      </c>
      <c r="K375" s="5">
        <v>1</v>
      </c>
      <c r="L375" s="5">
        <v>0</v>
      </c>
      <c r="M375" s="5">
        <v>0</v>
      </c>
      <c r="N375" s="5">
        <v>0</v>
      </c>
      <c r="O375" s="5">
        <v>0.5</v>
      </c>
      <c r="P375" s="5">
        <v>0</v>
      </c>
      <c r="Q375" s="6">
        <v>2.1</v>
      </c>
      <c r="R375" s="5">
        <v>2.1</v>
      </c>
      <c r="S375" s="17" t="s">
        <v>25</v>
      </c>
    </row>
    <row r="376" spans="1:19" ht="13.5" hidden="1" customHeight="1" thickBot="1" x14ac:dyDescent="0.25">
      <c r="A376" s="10" t="s">
        <v>780</v>
      </c>
      <c r="B376" s="11">
        <v>0</v>
      </c>
      <c r="C376" s="12">
        <v>0</v>
      </c>
      <c r="D376" s="13">
        <v>0</v>
      </c>
      <c r="E376" s="13">
        <v>0.35799999999999998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3697.558</v>
      </c>
      <c r="L376" s="13">
        <v>0</v>
      </c>
      <c r="M376" s="13">
        <v>0</v>
      </c>
      <c r="N376" s="13">
        <v>0</v>
      </c>
      <c r="O376" s="13">
        <v>0</v>
      </c>
      <c r="P376" s="13">
        <v>0</v>
      </c>
      <c r="Q376" s="14">
        <v>3697.9160000000002</v>
      </c>
      <c r="R376" s="13">
        <v>3697.9160000000002</v>
      </c>
      <c r="S376" s="15" t="s">
        <v>39</v>
      </c>
    </row>
    <row r="377" spans="1:19" ht="13.5" hidden="1" customHeight="1" thickBot="1" x14ac:dyDescent="0.25">
      <c r="A377" s="16" t="s">
        <v>781</v>
      </c>
      <c r="B377" s="3">
        <v>0</v>
      </c>
      <c r="C377" s="4">
        <v>0</v>
      </c>
      <c r="D377" s="5">
        <v>0</v>
      </c>
      <c r="E377" s="5">
        <v>0.35799999999999998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3697.558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6">
        <v>3697.9160000000002</v>
      </c>
      <c r="R377" s="5">
        <v>3697.9160000000002</v>
      </c>
      <c r="S377" s="17" t="s">
        <v>39</v>
      </c>
    </row>
    <row r="378" spans="1:19" ht="13.5" hidden="1" customHeight="1" thickBot="1" x14ac:dyDescent="0.25">
      <c r="A378" s="9" t="s">
        <v>391</v>
      </c>
      <c r="B378" s="3">
        <v>49150.004437236697</v>
      </c>
      <c r="C378" s="4">
        <v>4095.8337031030601</v>
      </c>
      <c r="D378" s="5">
        <v>1609.04339</v>
      </c>
      <c r="E378" s="5">
        <v>2485.6259100000002</v>
      </c>
      <c r="F378" s="5">
        <v>4572.1068800000003</v>
      </c>
      <c r="G378" s="5">
        <v>1326.0820000000001</v>
      </c>
      <c r="H378" s="5">
        <v>4333.8627200000001</v>
      </c>
      <c r="I378" s="5">
        <v>5109.45010000001</v>
      </c>
      <c r="J378" s="5">
        <v>3864.40834</v>
      </c>
      <c r="K378" s="5">
        <v>6228.7082</v>
      </c>
      <c r="L378" s="5">
        <v>2745.3345399999998</v>
      </c>
      <c r="M378" s="5">
        <v>7207.5807500000001</v>
      </c>
      <c r="N378" s="5">
        <v>1108.8699999999999</v>
      </c>
      <c r="O378" s="5">
        <v>6437.5726400000303</v>
      </c>
      <c r="P378" s="5">
        <v>49150.004437236697</v>
      </c>
      <c r="Q378" s="6">
        <v>47028.645470000003</v>
      </c>
      <c r="R378" s="5">
        <v>-2121.3589672366402</v>
      </c>
      <c r="S378" s="7">
        <v>0.95683908899799996</v>
      </c>
    </row>
    <row r="379" spans="1:19" ht="13.5" hidden="1" customHeight="1" thickBot="1" x14ac:dyDescent="0.25">
      <c r="A379" s="10" t="s">
        <v>392</v>
      </c>
      <c r="B379" s="11">
        <v>49150.004437236697</v>
      </c>
      <c r="C379" s="12">
        <v>4095.8337031030601</v>
      </c>
      <c r="D379" s="13">
        <v>1609.04339</v>
      </c>
      <c r="E379" s="13">
        <v>2485.6259100000002</v>
      </c>
      <c r="F379" s="13">
        <v>4572.1068800000003</v>
      </c>
      <c r="G379" s="13">
        <v>1326.0820000000001</v>
      </c>
      <c r="H379" s="13">
        <v>4333.8627200000001</v>
      </c>
      <c r="I379" s="13">
        <v>5109.45010000001</v>
      </c>
      <c r="J379" s="13">
        <v>3864.40834</v>
      </c>
      <c r="K379" s="13">
        <v>6228.7082</v>
      </c>
      <c r="L379" s="13">
        <v>2745.3345399999998</v>
      </c>
      <c r="M379" s="13">
        <v>7207.5807500000001</v>
      </c>
      <c r="N379" s="13">
        <v>1108.8699999999999</v>
      </c>
      <c r="O379" s="13">
        <v>6437.5726400000303</v>
      </c>
      <c r="P379" s="13">
        <v>49150.004437236697</v>
      </c>
      <c r="Q379" s="14">
        <v>47028.645470000003</v>
      </c>
      <c r="R379" s="13">
        <v>-2121.3589672366402</v>
      </c>
      <c r="S379" s="18">
        <v>0.95683908899799996</v>
      </c>
    </row>
    <row r="380" spans="1:19" ht="13.5" hidden="1" customHeight="1" thickBot="1" x14ac:dyDescent="0.25">
      <c r="A380" s="16" t="s">
        <v>393</v>
      </c>
      <c r="B380" s="3">
        <v>14000.0012639128</v>
      </c>
      <c r="C380" s="4">
        <v>1166.66677199273</v>
      </c>
      <c r="D380" s="5">
        <v>1027.491</v>
      </c>
      <c r="E380" s="5">
        <v>1022.05</v>
      </c>
      <c r="F380" s="5">
        <v>1171.2360000000001</v>
      </c>
      <c r="G380" s="5">
        <v>1141.8889999999999</v>
      </c>
      <c r="H380" s="5">
        <v>1119.8989999999999</v>
      </c>
      <c r="I380" s="5">
        <v>985.973000000002</v>
      </c>
      <c r="J380" s="5">
        <v>931.33699999999999</v>
      </c>
      <c r="K380" s="5">
        <v>1079.8820000000001</v>
      </c>
      <c r="L380" s="5">
        <v>730.12300000000005</v>
      </c>
      <c r="M380" s="5">
        <v>1083.6590000000001</v>
      </c>
      <c r="N380" s="5">
        <v>1002.6079999999999</v>
      </c>
      <c r="O380" s="5">
        <v>1144.3880000000099</v>
      </c>
      <c r="P380" s="5">
        <v>14000.0012639128</v>
      </c>
      <c r="Q380" s="6">
        <v>12440.535</v>
      </c>
      <c r="R380" s="5">
        <v>-1559.4662639127801</v>
      </c>
      <c r="S380" s="7">
        <v>0.88860956263299995</v>
      </c>
    </row>
    <row r="381" spans="1:19" ht="13.5" hidden="1" customHeight="1" thickBot="1" x14ac:dyDescent="0.25">
      <c r="A381" s="16" t="s">
        <v>394</v>
      </c>
      <c r="B381" s="3">
        <v>35000.003159781998</v>
      </c>
      <c r="C381" s="4">
        <v>2916.66692998183</v>
      </c>
      <c r="D381" s="5">
        <v>581.55238999999995</v>
      </c>
      <c r="E381" s="5">
        <v>1414.17381</v>
      </c>
      <c r="F381" s="5">
        <v>3395.7228799999998</v>
      </c>
      <c r="G381" s="5">
        <v>184.19300000000001</v>
      </c>
      <c r="H381" s="5">
        <v>3213.9637200000002</v>
      </c>
      <c r="I381" s="5">
        <v>4123.4771000000101</v>
      </c>
      <c r="J381" s="5">
        <v>2933.07134</v>
      </c>
      <c r="K381" s="5">
        <v>5148.8262000000004</v>
      </c>
      <c r="L381" s="5">
        <v>2015.21154</v>
      </c>
      <c r="M381" s="5">
        <v>6096.6734299999998</v>
      </c>
      <c r="N381" s="5">
        <v>106.262</v>
      </c>
      <c r="O381" s="5">
        <v>5246.3330000000196</v>
      </c>
      <c r="P381" s="5">
        <v>35000.003159781998</v>
      </c>
      <c r="Q381" s="6">
        <v>34459.46041</v>
      </c>
      <c r="R381" s="5">
        <v>-540.54274978193303</v>
      </c>
      <c r="S381" s="7">
        <v>0.98455592282899995</v>
      </c>
    </row>
    <row r="382" spans="1:19" ht="13.5" hidden="1" customHeight="1" thickBot="1" x14ac:dyDescent="0.25">
      <c r="A382" s="16" t="s">
        <v>395</v>
      </c>
      <c r="B382" s="3">
        <v>150.00001354192301</v>
      </c>
      <c r="C382" s="4">
        <v>12.500001128493</v>
      </c>
      <c r="D382" s="5">
        <v>0</v>
      </c>
      <c r="E382" s="5">
        <v>49.402099999999997</v>
      </c>
      <c r="F382" s="5">
        <v>5.1479999999999997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27.24832</v>
      </c>
      <c r="N382" s="5">
        <v>0</v>
      </c>
      <c r="O382" s="5">
        <v>46.851640000000003</v>
      </c>
      <c r="P382" s="5">
        <v>150.00001354192301</v>
      </c>
      <c r="Q382" s="6">
        <v>128.65006</v>
      </c>
      <c r="R382" s="5">
        <v>-21.349953541922002</v>
      </c>
      <c r="S382" s="7">
        <v>0.85766698923600004</v>
      </c>
    </row>
    <row r="383" spans="1:19" ht="13.5" hidden="1" customHeight="1" thickBot="1" x14ac:dyDescent="0.25">
      <c r="A383" s="9" t="s">
        <v>396</v>
      </c>
      <c r="B383" s="3">
        <v>0</v>
      </c>
      <c r="C383" s="4">
        <v>0</v>
      </c>
      <c r="D383" s="5">
        <v>0</v>
      </c>
      <c r="E383" s="5">
        <v>0</v>
      </c>
      <c r="F383" s="5">
        <v>12.35</v>
      </c>
      <c r="G383" s="5">
        <v>0.09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424.99184000000201</v>
      </c>
      <c r="P383" s="5">
        <v>0</v>
      </c>
      <c r="Q383" s="6">
        <v>437.43184000000201</v>
      </c>
      <c r="R383" s="5">
        <v>437.43184000000201</v>
      </c>
      <c r="S383" s="17" t="s">
        <v>25</v>
      </c>
    </row>
    <row r="384" spans="1:19" ht="13.5" hidden="1" customHeight="1" thickBot="1" x14ac:dyDescent="0.25">
      <c r="A384" s="20" t="s">
        <v>397</v>
      </c>
      <c r="B384" s="3">
        <v>0</v>
      </c>
      <c r="C384" s="4">
        <v>0</v>
      </c>
      <c r="D384" s="5">
        <v>0</v>
      </c>
      <c r="E384" s="5">
        <v>0</v>
      </c>
      <c r="F384" s="5">
        <v>12.35</v>
      </c>
      <c r="G384" s="5">
        <v>0.09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0.3</v>
      </c>
      <c r="P384" s="5">
        <v>0</v>
      </c>
      <c r="Q384" s="6">
        <v>12.74</v>
      </c>
      <c r="R384" s="5">
        <v>12.74</v>
      </c>
      <c r="S384" s="17" t="s">
        <v>25</v>
      </c>
    </row>
    <row r="385" spans="1:19" ht="13.5" hidden="1" customHeight="1" thickBot="1" x14ac:dyDescent="0.25">
      <c r="A385" s="16" t="s">
        <v>398</v>
      </c>
      <c r="B385" s="3">
        <v>0</v>
      </c>
      <c r="C385" s="4">
        <v>0</v>
      </c>
      <c r="D385" s="5">
        <v>0</v>
      </c>
      <c r="E385" s="5">
        <v>0</v>
      </c>
      <c r="F385" s="5">
        <v>12.35</v>
      </c>
      <c r="G385" s="5">
        <v>0.09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0.3</v>
      </c>
      <c r="P385" s="5">
        <v>0</v>
      </c>
      <c r="Q385" s="6">
        <v>12.74</v>
      </c>
      <c r="R385" s="5">
        <v>12.74</v>
      </c>
      <c r="S385" s="17" t="s">
        <v>25</v>
      </c>
    </row>
    <row r="386" spans="1:19" ht="13.5" hidden="1" customHeight="1" thickBot="1" x14ac:dyDescent="0.25">
      <c r="A386" s="20" t="s">
        <v>399</v>
      </c>
      <c r="B386" s="3">
        <v>0</v>
      </c>
      <c r="C386" s="4">
        <v>0</v>
      </c>
      <c r="D386" s="5">
        <v>0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226.270000000001</v>
      </c>
      <c r="P386" s="5">
        <v>0</v>
      </c>
      <c r="Q386" s="6">
        <v>226.270000000001</v>
      </c>
      <c r="R386" s="5">
        <v>226.270000000001</v>
      </c>
      <c r="S386" s="17" t="s">
        <v>25</v>
      </c>
    </row>
    <row r="387" spans="1:19" ht="13.5" hidden="1" customHeight="1" thickBot="1" x14ac:dyDescent="0.25">
      <c r="A387" s="16" t="s">
        <v>400</v>
      </c>
      <c r="B387" s="3">
        <v>0</v>
      </c>
      <c r="C387" s="4">
        <v>0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226.270000000001</v>
      </c>
      <c r="P387" s="5">
        <v>0</v>
      </c>
      <c r="Q387" s="6">
        <v>226.270000000001</v>
      </c>
      <c r="R387" s="5">
        <v>226.270000000001</v>
      </c>
      <c r="S387" s="17" t="s">
        <v>25</v>
      </c>
    </row>
    <row r="388" spans="1:19" ht="13.5" hidden="1" customHeight="1" thickBot="1" x14ac:dyDescent="0.25">
      <c r="A388" s="10" t="s">
        <v>824</v>
      </c>
      <c r="B388" s="11">
        <v>0</v>
      </c>
      <c r="C388" s="12"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13">
        <v>0</v>
      </c>
      <c r="O388" s="13">
        <v>198.421840000001</v>
      </c>
      <c r="P388" s="13">
        <v>0</v>
      </c>
      <c r="Q388" s="14">
        <v>198.421840000001</v>
      </c>
      <c r="R388" s="13">
        <v>198.421840000001</v>
      </c>
      <c r="S388" s="15" t="s">
        <v>39</v>
      </c>
    </row>
    <row r="389" spans="1:19" ht="13.5" hidden="1" customHeight="1" thickBot="1" x14ac:dyDescent="0.25">
      <c r="A389" s="16" t="s">
        <v>825</v>
      </c>
      <c r="B389" s="3">
        <v>0</v>
      </c>
      <c r="C389" s="4">
        <v>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198.421840000001</v>
      </c>
      <c r="P389" s="5">
        <v>0</v>
      </c>
      <c r="Q389" s="6">
        <v>198.421840000001</v>
      </c>
      <c r="R389" s="5">
        <v>198.421840000001</v>
      </c>
      <c r="S389" s="17" t="s">
        <v>39</v>
      </c>
    </row>
    <row r="390" spans="1:19" ht="13.5" hidden="1" customHeight="1" thickBot="1" x14ac:dyDescent="0.25">
      <c r="A390" s="9" t="s">
        <v>401</v>
      </c>
      <c r="B390" s="3">
        <v>11051.714934612701</v>
      </c>
      <c r="C390" s="4">
        <v>920.97624455105699</v>
      </c>
      <c r="D390" s="5">
        <v>3229.0007000000001</v>
      </c>
      <c r="E390" s="5">
        <v>809.23900000000197</v>
      </c>
      <c r="F390" s="5">
        <v>2333.9033199999999</v>
      </c>
      <c r="G390" s="5">
        <v>1126.49397999998</v>
      </c>
      <c r="H390" s="5">
        <v>4885.2074899999998</v>
      </c>
      <c r="I390" s="5">
        <v>1533.8880099999899</v>
      </c>
      <c r="J390" s="5">
        <v>2560.4927699999998</v>
      </c>
      <c r="K390" s="5">
        <v>-4224.8133799999996</v>
      </c>
      <c r="L390" s="5">
        <v>590.41466000000105</v>
      </c>
      <c r="M390" s="5">
        <v>2326.9932699999899</v>
      </c>
      <c r="N390" s="5">
        <v>-348.182789999992</v>
      </c>
      <c r="O390" s="5">
        <v>-81.836040000004999</v>
      </c>
      <c r="P390" s="5">
        <v>11051.714934612701</v>
      </c>
      <c r="Q390" s="6">
        <v>14740.80099</v>
      </c>
      <c r="R390" s="5">
        <v>3689.0860553872799</v>
      </c>
      <c r="S390" s="7">
        <v>1.333802136339</v>
      </c>
    </row>
    <row r="391" spans="1:19" ht="13.5" hidden="1" customHeight="1" thickBot="1" x14ac:dyDescent="0.25">
      <c r="A391" s="10" t="s">
        <v>402</v>
      </c>
      <c r="B391" s="11">
        <v>0</v>
      </c>
      <c r="C391" s="12">
        <v>0</v>
      </c>
      <c r="D391" s="13">
        <v>0</v>
      </c>
      <c r="E391" s="13">
        <v>0</v>
      </c>
      <c r="F391" s="13">
        <v>-0.33229999999999998</v>
      </c>
      <c r="G391" s="13">
        <v>0</v>
      </c>
      <c r="H391" s="13">
        <v>0</v>
      </c>
      <c r="I391" s="13">
        <v>-0.64705000000000001</v>
      </c>
      <c r="J391" s="13">
        <v>0</v>
      </c>
      <c r="K391" s="13">
        <v>0</v>
      </c>
      <c r="L391" s="13">
        <v>-1.6680999999999999</v>
      </c>
      <c r="M391" s="13">
        <v>0</v>
      </c>
      <c r="N391" s="13">
        <v>0</v>
      </c>
      <c r="O391" s="13">
        <v>-2.92184</v>
      </c>
      <c r="P391" s="13">
        <v>0</v>
      </c>
      <c r="Q391" s="14">
        <v>-5.5692899999999996</v>
      </c>
      <c r="R391" s="13">
        <v>-5.5692899999999996</v>
      </c>
      <c r="S391" s="15" t="s">
        <v>25</v>
      </c>
    </row>
    <row r="392" spans="1:19" ht="13.5" hidden="1" customHeight="1" thickBot="1" x14ac:dyDescent="0.25">
      <c r="A392" s="16" t="s">
        <v>403</v>
      </c>
      <c r="B392" s="3">
        <v>0</v>
      </c>
      <c r="C392" s="4">
        <v>0</v>
      </c>
      <c r="D392" s="5">
        <v>0</v>
      </c>
      <c r="E392" s="5">
        <v>0</v>
      </c>
      <c r="F392" s="5">
        <v>-0.33229999999999998</v>
      </c>
      <c r="G392" s="5">
        <v>0</v>
      </c>
      <c r="H392" s="5">
        <v>0</v>
      </c>
      <c r="I392" s="5">
        <v>-0.64705000000000001</v>
      </c>
      <c r="J392" s="5">
        <v>0</v>
      </c>
      <c r="K392" s="5">
        <v>0</v>
      </c>
      <c r="L392" s="5">
        <v>-1.6680999999999999</v>
      </c>
      <c r="M392" s="5">
        <v>0</v>
      </c>
      <c r="N392" s="5">
        <v>0</v>
      </c>
      <c r="O392" s="5">
        <v>-2.92184</v>
      </c>
      <c r="P392" s="5">
        <v>0</v>
      </c>
      <c r="Q392" s="6">
        <v>-5.5692899999999996</v>
      </c>
      <c r="R392" s="5">
        <v>-5.5692899999999996</v>
      </c>
      <c r="S392" s="17" t="s">
        <v>25</v>
      </c>
    </row>
    <row r="393" spans="1:19" ht="13.5" hidden="1" customHeight="1" thickBot="1" x14ac:dyDescent="0.25">
      <c r="A393" s="10" t="s">
        <v>404</v>
      </c>
      <c r="B393" s="11">
        <v>0</v>
      </c>
      <c r="C393" s="12">
        <v>0</v>
      </c>
      <c r="D393" s="13">
        <v>61.396700000000003</v>
      </c>
      <c r="E393" s="13">
        <v>112.77654</v>
      </c>
      <c r="F393" s="13">
        <v>114.54446</v>
      </c>
      <c r="G393" s="13">
        <v>77.673590000000004</v>
      </c>
      <c r="H393" s="13">
        <v>-0.90015000000000001</v>
      </c>
      <c r="I393" s="13">
        <v>123.93907</v>
      </c>
      <c r="J393" s="13">
        <v>68.864750000000001</v>
      </c>
      <c r="K393" s="13">
        <v>42.497549999999997</v>
      </c>
      <c r="L393" s="13">
        <v>103.67757</v>
      </c>
      <c r="M393" s="13">
        <v>78.819249999999997</v>
      </c>
      <c r="N393" s="13">
        <v>88.891329999999002</v>
      </c>
      <c r="O393" s="13">
        <v>154.957480000001</v>
      </c>
      <c r="P393" s="13">
        <v>0</v>
      </c>
      <c r="Q393" s="14">
        <v>1027.13814</v>
      </c>
      <c r="R393" s="13">
        <v>1027.13814</v>
      </c>
      <c r="S393" s="15" t="s">
        <v>39</v>
      </c>
    </row>
    <row r="394" spans="1:19" ht="13.5" hidden="1" customHeight="1" thickBot="1" x14ac:dyDescent="0.25">
      <c r="A394" s="16" t="s">
        <v>405</v>
      </c>
      <c r="B394" s="3">
        <v>0</v>
      </c>
      <c r="C394" s="4">
        <v>0</v>
      </c>
      <c r="D394" s="5">
        <v>0</v>
      </c>
      <c r="E394" s="5">
        <v>0.90015000000000001</v>
      </c>
      <c r="F394" s="5">
        <v>0</v>
      </c>
      <c r="G394" s="5">
        <v>0</v>
      </c>
      <c r="H394" s="5">
        <v>-0.90015000000000001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12.462999999999999</v>
      </c>
      <c r="O394" s="5">
        <v>16.648389999999999</v>
      </c>
      <c r="P394" s="5">
        <v>0</v>
      </c>
      <c r="Q394" s="6">
        <v>29.11139</v>
      </c>
      <c r="R394" s="5">
        <v>29.11139</v>
      </c>
      <c r="S394" s="17" t="s">
        <v>39</v>
      </c>
    </row>
    <row r="395" spans="1:19" ht="13.5" hidden="1" customHeight="1" thickBot="1" x14ac:dyDescent="0.25">
      <c r="A395" s="16" t="s">
        <v>782</v>
      </c>
      <c r="B395" s="3">
        <v>0</v>
      </c>
      <c r="C395" s="4">
        <v>0</v>
      </c>
      <c r="D395" s="5">
        <v>61.396700000000003</v>
      </c>
      <c r="E395" s="5">
        <v>111.87639</v>
      </c>
      <c r="F395" s="5">
        <v>114.54446</v>
      </c>
      <c r="G395" s="5">
        <v>77.673590000000004</v>
      </c>
      <c r="H395" s="5">
        <v>0</v>
      </c>
      <c r="I395" s="5">
        <v>123.93907</v>
      </c>
      <c r="J395" s="5">
        <v>68.864750000000001</v>
      </c>
      <c r="K395" s="5">
        <v>42.497549999999997</v>
      </c>
      <c r="L395" s="5">
        <v>103.67757</v>
      </c>
      <c r="M395" s="5">
        <v>78.819249999999997</v>
      </c>
      <c r="N395" s="5">
        <v>76.428329999998994</v>
      </c>
      <c r="O395" s="5">
        <v>138.30909000000099</v>
      </c>
      <c r="P395" s="5">
        <v>0</v>
      </c>
      <c r="Q395" s="6">
        <v>998.02675000000102</v>
      </c>
      <c r="R395" s="5">
        <v>998.02675000000102</v>
      </c>
      <c r="S395" s="17" t="s">
        <v>39</v>
      </c>
    </row>
    <row r="396" spans="1:19" ht="13.5" hidden="1" customHeight="1" thickBot="1" x14ac:dyDescent="0.25">
      <c r="A396" s="10" t="s">
        <v>406</v>
      </c>
      <c r="B396" s="11">
        <v>-3500.0003159782</v>
      </c>
      <c r="C396" s="12">
        <v>-291.66669299818301</v>
      </c>
      <c r="D396" s="13">
        <v>-379.30971</v>
      </c>
      <c r="E396" s="13">
        <v>-124.735</v>
      </c>
      <c r="F396" s="13">
        <v>-224.02799999999999</v>
      </c>
      <c r="G396" s="13">
        <v>-143.62</v>
      </c>
      <c r="H396" s="13">
        <v>-265.55099999999999</v>
      </c>
      <c r="I396" s="13">
        <v>-177.71199999999999</v>
      </c>
      <c r="J396" s="13">
        <v>-180.017</v>
      </c>
      <c r="K396" s="13">
        <v>-205.602</v>
      </c>
      <c r="L396" s="13">
        <v>-84.148269999999997</v>
      </c>
      <c r="M396" s="13">
        <v>-154.667</v>
      </c>
      <c r="N396" s="13">
        <v>-190.14628999999999</v>
      </c>
      <c r="O396" s="13">
        <v>-464.05191000000201</v>
      </c>
      <c r="P396" s="13">
        <v>-3500.0003159782</v>
      </c>
      <c r="Q396" s="14">
        <v>-2593.5881800000002</v>
      </c>
      <c r="R396" s="13">
        <v>906.41213597819399</v>
      </c>
      <c r="S396" s="18">
        <v>0.74102512738600002</v>
      </c>
    </row>
    <row r="397" spans="1:19" ht="13.5" hidden="1" customHeight="1" thickBot="1" x14ac:dyDescent="0.25">
      <c r="A397" s="16" t="s">
        <v>407</v>
      </c>
      <c r="B397" s="3">
        <v>-3500.0003159782</v>
      </c>
      <c r="C397" s="4">
        <v>-291.66669299818301</v>
      </c>
      <c r="D397" s="5">
        <v>-694.21299999999997</v>
      </c>
      <c r="E397" s="5">
        <v>-124.735</v>
      </c>
      <c r="F397" s="5">
        <v>-224.02799999999999</v>
      </c>
      <c r="G397" s="5">
        <v>-143.62</v>
      </c>
      <c r="H397" s="5">
        <v>-265.55099999999999</v>
      </c>
      <c r="I397" s="5">
        <v>-177.71199999999999</v>
      </c>
      <c r="J397" s="5">
        <v>-180.017</v>
      </c>
      <c r="K397" s="5">
        <v>-205.602</v>
      </c>
      <c r="L397" s="5">
        <v>-84.148269999999997</v>
      </c>
      <c r="M397" s="5">
        <v>-154.667</v>
      </c>
      <c r="N397" s="5">
        <v>-190.14628999999999</v>
      </c>
      <c r="O397" s="5">
        <v>-464.08100000000201</v>
      </c>
      <c r="P397" s="5">
        <v>-3500.0003159782</v>
      </c>
      <c r="Q397" s="6">
        <v>-2908.5205599999999</v>
      </c>
      <c r="R397" s="5">
        <v>591.47975597819504</v>
      </c>
      <c r="S397" s="7">
        <v>0.83100579926200002</v>
      </c>
    </row>
    <row r="398" spans="1:19" ht="13.5" hidden="1" customHeight="1" thickBot="1" x14ac:dyDescent="0.25">
      <c r="A398" s="16" t="s">
        <v>408</v>
      </c>
      <c r="B398" s="3">
        <v>0</v>
      </c>
      <c r="C398" s="4">
        <v>0</v>
      </c>
      <c r="D398" s="5">
        <v>-7.1000000000000002E-4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2.9090000000000001E-2</v>
      </c>
      <c r="P398" s="5">
        <v>0</v>
      </c>
      <c r="Q398" s="6">
        <v>2.8379999999999999E-2</v>
      </c>
      <c r="R398" s="5">
        <v>2.8379999999999999E-2</v>
      </c>
      <c r="S398" s="17" t="s">
        <v>25</v>
      </c>
    </row>
    <row r="399" spans="1:19" ht="13.5" hidden="1" customHeight="1" thickBot="1" x14ac:dyDescent="0.25">
      <c r="A399" s="16" t="s">
        <v>783</v>
      </c>
      <c r="B399" s="3">
        <v>0</v>
      </c>
      <c r="C399" s="4">
        <v>0</v>
      </c>
      <c r="D399" s="5">
        <v>314.904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6">
        <v>314.904</v>
      </c>
      <c r="R399" s="5">
        <v>314.904</v>
      </c>
      <c r="S399" s="17" t="s">
        <v>39</v>
      </c>
    </row>
    <row r="400" spans="1:19" ht="13.5" hidden="1" customHeight="1" thickBot="1" x14ac:dyDescent="0.25">
      <c r="A400" s="10" t="s">
        <v>409</v>
      </c>
      <c r="B400" s="11">
        <v>4839.7743180096604</v>
      </c>
      <c r="C400" s="12">
        <v>403.31452650080502</v>
      </c>
      <c r="D400" s="13">
        <v>1997.9485199999999</v>
      </c>
      <c r="E400" s="13">
        <v>340.67907000000002</v>
      </c>
      <c r="F400" s="13">
        <v>1252.95748</v>
      </c>
      <c r="G400" s="13">
        <v>557.70295999999996</v>
      </c>
      <c r="H400" s="13">
        <v>563.86312999999996</v>
      </c>
      <c r="I400" s="13">
        <v>958.24105000000202</v>
      </c>
      <c r="J400" s="13">
        <v>398.92018999999999</v>
      </c>
      <c r="K400" s="13">
        <v>140.66498000000001</v>
      </c>
      <c r="L400" s="13">
        <v>609.17375000000004</v>
      </c>
      <c r="M400" s="13">
        <v>741.27382999999998</v>
      </c>
      <c r="N400" s="13">
        <v>973.65746999999897</v>
      </c>
      <c r="O400" s="13">
        <v>464.083390000002</v>
      </c>
      <c r="P400" s="13">
        <v>4839.7743180096604</v>
      </c>
      <c r="Q400" s="14">
        <v>8999.1658200000002</v>
      </c>
      <c r="R400" s="13">
        <v>4159.3915019903397</v>
      </c>
      <c r="S400" s="18">
        <v>1.859418482905</v>
      </c>
    </row>
    <row r="401" spans="1:19" ht="13.5" hidden="1" customHeight="1" thickBot="1" x14ac:dyDescent="0.25">
      <c r="A401" s="16" t="s">
        <v>410</v>
      </c>
      <c r="B401" s="3">
        <v>0.226120020413</v>
      </c>
      <c r="C401" s="4">
        <v>1.8843335034E-2</v>
      </c>
      <c r="D401" s="5">
        <v>-3.2059099999999998</v>
      </c>
      <c r="E401" s="5">
        <v>4.0490000000000004</v>
      </c>
      <c r="F401" s="5">
        <v>0</v>
      </c>
      <c r="G401" s="5">
        <v>0.222</v>
      </c>
      <c r="H401" s="5">
        <v>0</v>
      </c>
      <c r="I401" s="5">
        <v>0.75597999999999999</v>
      </c>
      <c r="J401" s="5">
        <v>211.244</v>
      </c>
      <c r="K401" s="5">
        <v>0</v>
      </c>
      <c r="L401" s="5">
        <v>9.0749999999999993</v>
      </c>
      <c r="M401" s="5">
        <v>0</v>
      </c>
      <c r="N401" s="5">
        <v>105.622</v>
      </c>
      <c r="O401" s="5">
        <v>-9.0749999999999993</v>
      </c>
      <c r="P401" s="5">
        <v>0.226120020413</v>
      </c>
      <c r="Q401" s="6">
        <v>318.68707000000001</v>
      </c>
      <c r="R401" s="5">
        <v>318.46094997958602</v>
      </c>
      <c r="S401" s="7">
        <v>1409.3713127061001</v>
      </c>
    </row>
    <row r="402" spans="1:19" ht="13.5" hidden="1" customHeight="1" thickBot="1" x14ac:dyDescent="0.25">
      <c r="A402" s="16" t="s">
        <v>411</v>
      </c>
      <c r="B402" s="3">
        <v>449.54879354082601</v>
      </c>
      <c r="C402" s="4">
        <v>37.462399461734996</v>
      </c>
      <c r="D402" s="5">
        <v>54.868000000000002</v>
      </c>
      <c r="E402" s="5">
        <v>13.22635</v>
      </c>
      <c r="F402" s="5">
        <v>72.281949999999995</v>
      </c>
      <c r="G402" s="5">
        <v>41.435020000000002</v>
      </c>
      <c r="H402" s="5">
        <v>8.2813999999999997</v>
      </c>
      <c r="I402" s="5">
        <v>14.771100000000001</v>
      </c>
      <c r="J402" s="5">
        <v>14.153</v>
      </c>
      <c r="K402" s="5">
        <v>16.9072</v>
      </c>
      <c r="L402" s="5">
        <v>13.295500000000001</v>
      </c>
      <c r="M402" s="5">
        <v>27.974299999999999</v>
      </c>
      <c r="N402" s="5">
        <v>26.98817</v>
      </c>
      <c r="O402" s="5">
        <v>155.62190000000101</v>
      </c>
      <c r="P402" s="5">
        <v>449.54879354082601</v>
      </c>
      <c r="Q402" s="6">
        <v>459.80389000000099</v>
      </c>
      <c r="R402" s="5">
        <v>10.255096459175</v>
      </c>
      <c r="S402" s="7">
        <v>1.0228119763779999</v>
      </c>
    </row>
    <row r="403" spans="1:19" ht="13.5" hidden="1" customHeight="1" thickBot="1" x14ac:dyDescent="0.25">
      <c r="A403" s="16" t="s">
        <v>412</v>
      </c>
      <c r="B403" s="3">
        <v>0</v>
      </c>
      <c r="C403" s="4">
        <v>0</v>
      </c>
      <c r="D403" s="5">
        <v>2.1938800000000001</v>
      </c>
      <c r="E403" s="5">
        <v>1.7473700000000001</v>
      </c>
      <c r="F403" s="5">
        <v>28.01247</v>
      </c>
      <c r="G403" s="5">
        <v>20.377549999999999</v>
      </c>
      <c r="H403" s="5">
        <v>31.149460000000001</v>
      </c>
      <c r="I403" s="5">
        <v>8.6801999999999992</v>
      </c>
      <c r="J403" s="5">
        <v>1.48844</v>
      </c>
      <c r="K403" s="5">
        <v>20.09149</v>
      </c>
      <c r="L403" s="5">
        <v>19.178940000000001</v>
      </c>
      <c r="M403" s="5">
        <v>36.05068</v>
      </c>
      <c r="N403" s="5">
        <v>24.966609999999999</v>
      </c>
      <c r="O403" s="5">
        <v>0</v>
      </c>
      <c r="P403" s="5">
        <v>0</v>
      </c>
      <c r="Q403" s="6">
        <v>193.93709000000001</v>
      </c>
      <c r="R403" s="5">
        <v>193.93709000000001</v>
      </c>
      <c r="S403" s="17" t="s">
        <v>25</v>
      </c>
    </row>
    <row r="404" spans="1:19" ht="13.5" hidden="1" customHeight="1" thickBot="1" x14ac:dyDescent="0.25">
      <c r="A404" s="16" t="s">
        <v>413</v>
      </c>
      <c r="B404" s="3">
        <v>0</v>
      </c>
      <c r="C404" s="4">
        <v>0</v>
      </c>
      <c r="D404" s="5">
        <v>0</v>
      </c>
      <c r="E404" s="5">
        <v>-2.14</v>
      </c>
      <c r="F404" s="5">
        <v>-0.48199999999999998</v>
      </c>
      <c r="G404" s="5">
        <v>-0.47399999999999998</v>
      </c>
      <c r="H404" s="5">
        <v>-1.2153</v>
      </c>
      <c r="I404" s="5">
        <v>-5.7010399999999999</v>
      </c>
      <c r="J404" s="5">
        <v>-3.1640000000000001</v>
      </c>
      <c r="K404" s="5">
        <v>0</v>
      </c>
      <c r="L404" s="5">
        <v>0</v>
      </c>
      <c r="M404" s="5">
        <v>-0.375</v>
      </c>
      <c r="N404" s="5">
        <v>0</v>
      </c>
      <c r="O404" s="5">
        <v>-0.71299999999999997</v>
      </c>
      <c r="P404" s="5">
        <v>0</v>
      </c>
      <c r="Q404" s="6">
        <v>-14.264340000000001</v>
      </c>
      <c r="R404" s="5">
        <v>-14.264340000000001</v>
      </c>
      <c r="S404" s="17" t="s">
        <v>25</v>
      </c>
    </row>
    <row r="405" spans="1:19" ht="13.5" hidden="1" customHeight="1" thickBot="1" x14ac:dyDescent="0.25">
      <c r="A405" s="16" t="s">
        <v>414</v>
      </c>
      <c r="B405" s="3">
        <v>0</v>
      </c>
      <c r="C405" s="4">
        <v>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3.2320000000000002E-2</v>
      </c>
      <c r="N405" s="5">
        <v>106.43576</v>
      </c>
      <c r="O405" s="5">
        <v>0</v>
      </c>
      <c r="P405" s="5">
        <v>0</v>
      </c>
      <c r="Q405" s="6">
        <v>106.46808</v>
      </c>
      <c r="R405" s="5">
        <v>106.46808</v>
      </c>
      <c r="S405" s="17" t="s">
        <v>25</v>
      </c>
    </row>
    <row r="406" spans="1:19" ht="13.5" hidden="1" customHeight="1" thickBot="1" x14ac:dyDescent="0.25">
      <c r="A406" s="16" t="s">
        <v>415</v>
      </c>
      <c r="B406" s="3">
        <v>90.000008125153002</v>
      </c>
      <c r="C406" s="4">
        <v>7.5000006770959997</v>
      </c>
      <c r="D406" s="5">
        <v>7.3929999999999998</v>
      </c>
      <c r="E406" s="5">
        <v>7.3929999999999998</v>
      </c>
      <c r="F406" s="5">
        <v>7.3929999999999998</v>
      </c>
      <c r="G406" s="5">
        <v>-4.4119999999999999</v>
      </c>
      <c r="H406" s="5">
        <v>7.3929999999999998</v>
      </c>
      <c r="I406" s="5">
        <v>7.3929999999999998</v>
      </c>
      <c r="J406" s="5">
        <v>7.3929999999999998</v>
      </c>
      <c r="K406" s="5">
        <v>7.3929999999999998</v>
      </c>
      <c r="L406" s="5">
        <v>7.3929999999999998</v>
      </c>
      <c r="M406" s="5">
        <v>7.3929999999999998</v>
      </c>
      <c r="N406" s="5">
        <v>7.3929999999989997</v>
      </c>
      <c r="O406" s="5">
        <v>7.3929999999999998</v>
      </c>
      <c r="P406" s="5">
        <v>90.000008125153002</v>
      </c>
      <c r="Q406" s="6">
        <v>76.911000000000001</v>
      </c>
      <c r="R406" s="5">
        <v>-13.089008125153001</v>
      </c>
      <c r="S406" s="7">
        <v>0.85456658951599995</v>
      </c>
    </row>
    <row r="407" spans="1:19" ht="13.5" hidden="1" customHeight="1" thickBot="1" x14ac:dyDescent="0.25">
      <c r="A407" s="16" t="s">
        <v>416</v>
      </c>
      <c r="B407" s="3">
        <v>1099.9997960862499</v>
      </c>
      <c r="C407" s="4">
        <v>91.666649673853996</v>
      </c>
      <c r="D407" s="5">
        <v>47.390500000000003</v>
      </c>
      <c r="E407" s="5">
        <v>129.35</v>
      </c>
      <c r="F407" s="5">
        <v>216.20644999999999</v>
      </c>
      <c r="G407" s="5">
        <v>97.977620000000002</v>
      </c>
      <c r="H407" s="5">
        <v>122.79</v>
      </c>
      <c r="I407" s="5">
        <v>326.19751000000099</v>
      </c>
      <c r="J407" s="5">
        <v>23.5092</v>
      </c>
      <c r="K407" s="5">
        <v>42.2</v>
      </c>
      <c r="L407" s="5">
        <v>23.95</v>
      </c>
      <c r="M407" s="5">
        <v>54.89</v>
      </c>
      <c r="N407" s="5">
        <v>205.60893999999999</v>
      </c>
      <c r="O407" s="5">
        <v>94.108999999999995</v>
      </c>
      <c r="P407" s="5">
        <v>1099.9997960862499</v>
      </c>
      <c r="Q407" s="6">
        <v>1384.17922</v>
      </c>
      <c r="R407" s="5">
        <v>284.17942391374999</v>
      </c>
      <c r="S407" s="7">
        <v>1.2583449787209999</v>
      </c>
    </row>
    <row r="408" spans="1:19" ht="13.5" hidden="1" customHeight="1" thickBot="1" x14ac:dyDescent="0.25">
      <c r="A408" s="16" t="s">
        <v>417</v>
      </c>
      <c r="B408" s="3">
        <v>1699.9996848605699</v>
      </c>
      <c r="C408" s="4">
        <v>141.66664040504801</v>
      </c>
      <c r="D408" s="5">
        <v>277.49</v>
      </c>
      <c r="E408" s="5">
        <v>150.51499999999999</v>
      </c>
      <c r="F408" s="5">
        <v>134.02099999999999</v>
      </c>
      <c r="G408" s="5">
        <v>315.24909000000002</v>
      </c>
      <c r="H408" s="5">
        <v>203.58199999999999</v>
      </c>
      <c r="I408" s="5">
        <v>125.166</v>
      </c>
      <c r="J408" s="5">
        <v>78.636279999999999</v>
      </c>
      <c r="K408" s="5">
        <v>30.621500000000001</v>
      </c>
      <c r="L408" s="5">
        <v>252.167</v>
      </c>
      <c r="M408" s="5">
        <v>391.20280000000002</v>
      </c>
      <c r="N408" s="5">
        <v>353.52099999999899</v>
      </c>
      <c r="O408" s="5">
        <v>154.417000000001</v>
      </c>
      <c r="P408" s="5">
        <v>1699.9996848605699</v>
      </c>
      <c r="Q408" s="6">
        <v>2466.5886700000001</v>
      </c>
      <c r="R408" s="5">
        <v>766.58898513942995</v>
      </c>
      <c r="S408" s="7">
        <v>1.450934780733</v>
      </c>
    </row>
    <row r="409" spans="1:19" ht="13.5" hidden="1" customHeight="1" thickBot="1" x14ac:dyDescent="0.25">
      <c r="A409" s="16" t="s">
        <v>418</v>
      </c>
      <c r="B409" s="3">
        <v>699.99987023670496</v>
      </c>
      <c r="C409" s="4">
        <v>58.333322519725002</v>
      </c>
      <c r="D409" s="5">
        <v>28.710599999999999</v>
      </c>
      <c r="E409" s="5">
        <v>22.827000000000002</v>
      </c>
      <c r="F409" s="5">
        <v>70.051000000000002</v>
      </c>
      <c r="G409" s="5">
        <v>81.623599999999996</v>
      </c>
      <c r="H409" s="5">
        <v>35.107900000000001</v>
      </c>
      <c r="I409" s="5">
        <v>1.8</v>
      </c>
      <c r="J409" s="5">
        <v>45.687600000000003</v>
      </c>
      <c r="K409" s="5">
        <v>-2.1779999999999999</v>
      </c>
      <c r="L409" s="5">
        <v>259.52350000000001</v>
      </c>
      <c r="M409" s="5">
        <v>83.659899999999993</v>
      </c>
      <c r="N409" s="5">
        <v>125.14075</v>
      </c>
      <c r="O409" s="5">
        <v>53.965000000000003</v>
      </c>
      <c r="P409" s="5">
        <v>699.99987023670496</v>
      </c>
      <c r="Q409" s="6">
        <v>805.91885000000002</v>
      </c>
      <c r="R409" s="5">
        <v>105.918979763295</v>
      </c>
      <c r="S409" s="7">
        <v>1.151312856283</v>
      </c>
    </row>
    <row r="410" spans="1:19" ht="13.5" hidden="1" customHeight="1" thickBot="1" x14ac:dyDescent="0.25">
      <c r="A410" s="16" t="s">
        <v>419</v>
      </c>
      <c r="B410" s="3">
        <v>300</v>
      </c>
      <c r="C410" s="4">
        <v>25</v>
      </c>
      <c r="D410" s="5">
        <v>0</v>
      </c>
      <c r="E410" s="5">
        <v>0</v>
      </c>
      <c r="F410" s="5">
        <v>0</v>
      </c>
      <c r="G410" s="5">
        <v>0</v>
      </c>
      <c r="H410" s="5">
        <v>141.30548999999999</v>
      </c>
      <c r="I410" s="5">
        <v>17.079999999999998</v>
      </c>
      <c r="J410" s="5">
        <v>15.26004</v>
      </c>
      <c r="K410" s="5">
        <v>10.81</v>
      </c>
      <c r="L410" s="5">
        <v>9.8197600000000005</v>
      </c>
      <c r="M410" s="5">
        <v>124.166</v>
      </c>
      <c r="N410" s="5">
        <v>8.6463999999989998</v>
      </c>
      <c r="O410" s="5">
        <v>0</v>
      </c>
      <c r="P410" s="5">
        <v>300</v>
      </c>
      <c r="Q410" s="6">
        <v>327.08769000000001</v>
      </c>
      <c r="R410" s="5">
        <v>27.087689999999998</v>
      </c>
      <c r="S410" s="7">
        <v>1.0902923</v>
      </c>
    </row>
    <row r="411" spans="1:19" ht="13.5" hidden="1" customHeight="1" thickBot="1" x14ac:dyDescent="0.25">
      <c r="A411" s="16" t="s">
        <v>420</v>
      </c>
      <c r="B411" s="3">
        <v>0</v>
      </c>
      <c r="C411" s="4">
        <v>0</v>
      </c>
      <c r="D411" s="5">
        <v>4.3193299999999999</v>
      </c>
      <c r="E411" s="5">
        <v>3.76511</v>
      </c>
      <c r="F411" s="5">
        <v>3.6436799999999998</v>
      </c>
      <c r="G411" s="5">
        <v>4.3420300000000003</v>
      </c>
      <c r="H411" s="5">
        <v>5.2739099999999999</v>
      </c>
      <c r="I411" s="5">
        <v>5.19163</v>
      </c>
      <c r="J411" s="5">
        <v>1.61463</v>
      </c>
      <c r="K411" s="5">
        <v>7.1226700000000003</v>
      </c>
      <c r="L411" s="5">
        <v>4.5951500000000003</v>
      </c>
      <c r="M411" s="5">
        <v>11.329280000000001</v>
      </c>
      <c r="N411" s="5">
        <v>6.1254099999990004</v>
      </c>
      <c r="O411" s="5">
        <v>1.2962499999999999</v>
      </c>
      <c r="P411" s="5">
        <v>0</v>
      </c>
      <c r="Q411" s="6">
        <v>58.619079999999997</v>
      </c>
      <c r="R411" s="5">
        <v>58.619079999999997</v>
      </c>
      <c r="S411" s="17" t="s">
        <v>25</v>
      </c>
    </row>
    <row r="412" spans="1:19" ht="13.5" hidden="1" customHeight="1" thickBot="1" x14ac:dyDescent="0.25">
      <c r="A412" s="16" t="s">
        <v>421</v>
      </c>
      <c r="B412" s="3">
        <v>0</v>
      </c>
      <c r="C412" s="4">
        <v>0</v>
      </c>
      <c r="D412" s="5">
        <v>10.25529</v>
      </c>
      <c r="E412" s="5">
        <v>9.9462399999999995</v>
      </c>
      <c r="F412" s="5">
        <v>2.4159199999999998</v>
      </c>
      <c r="G412" s="5">
        <v>1.36205</v>
      </c>
      <c r="H412" s="5">
        <v>5.6952699999999998</v>
      </c>
      <c r="I412" s="5">
        <v>6.8880499999999998</v>
      </c>
      <c r="J412" s="5">
        <v>3.0979999999999999</v>
      </c>
      <c r="K412" s="5">
        <v>7.69712</v>
      </c>
      <c r="L412" s="5">
        <v>10.1759</v>
      </c>
      <c r="M412" s="5">
        <v>4.9505499999999998</v>
      </c>
      <c r="N412" s="5">
        <v>3.2094299999999998</v>
      </c>
      <c r="O412" s="5">
        <v>7.0692399999999997</v>
      </c>
      <c r="P412" s="5">
        <v>0</v>
      </c>
      <c r="Q412" s="6">
        <v>72.763059999999996</v>
      </c>
      <c r="R412" s="5">
        <v>72.763059999999996</v>
      </c>
      <c r="S412" s="17" t="s">
        <v>25</v>
      </c>
    </row>
    <row r="413" spans="1:19" ht="13.5" hidden="1" customHeight="1" thickBot="1" x14ac:dyDescent="0.25">
      <c r="A413" s="16" t="s">
        <v>422</v>
      </c>
      <c r="B413" s="3">
        <v>0</v>
      </c>
      <c r="C413" s="4">
        <v>0</v>
      </c>
      <c r="D413" s="5">
        <v>1568.5338300000001</v>
      </c>
      <c r="E413" s="5">
        <v>0</v>
      </c>
      <c r="F413" s="5">
        <v>0</v>
      </c>
      <c r="G413" s="5">
        <v>0</v>
      </c>
      <c r="H413" s="5">
        <v>0</v>
      </c>
      <c r="I413" s="5">
        <v>450.01862000000102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6">
        <v>2018.5524499999999</v>
      </c>
      <c r="R413" s="5">
        <v>2018.5524499999999</v>
      </c>
      <c r="S413" s="17" t="s">
        <v>25</v>
      </c>
    </row>
    <row r="414" spans="1:19" ht="13.5" hidden="1" customHeight="1" thickBot="1" x14ac:dyDescent="0.25">
      <c r="A414" s="16" t="s">
        <v>423</v>
      </c>
      <c r="B414" s="3">
        <v>500.00004513974199</v>
      </c>
      <c r="C414" s="4">
        <v>41.666670428311001</v>
      </c>
      <c r="D414" s="5">
        <v>0</v>
      </c>
      <c r="E414" s="5">
        <v>0</v>
      </c>
      <c r="F414" s="5">
        <v>719.41400999999996</v>
      </c>
      <c r="G414" s="5">
        <v>0</v>
      </c>
      <c r="H414" s="5">
        <v>4.5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500.00004513974199</v>
      </c>
      <c r="Q414" s="6">
        <v>723.91400999999996</v>
      </c>
      <c r="R414" s="5">
        <v>223.91396486025801</v>
      </c>
      <c r="S414" s="7">
        <v>1.4478278892900001</v>
      </c>
    </row>
    <row r="415" spans="1:19" ht="13.5" hidden="1" customHeight="1" thickBot="1" x14ac:dyDescent="0.25">
      <c r="A415" s="10" t="s">
        <v>424</v>
      </c>
      <c r="B415" s="11">
        <v>3234.9407475416401</v>
      </c>
      <c r="C415" s="12">
        <v>269.57839562846999</v>
      </c>
      <c r="D415" s="13">
        <v>791.17200000000003</v>
      </c>
      <c r="E415" s="13">
        <v>0</v>
      </c>
      <c r="F415" s="13">
        <v>0</v>
      </c>
      <c r="G415" s="13">
        <v>630.96900000000005</v>
      </c>
      <c r="H415" s="13">
        <v>157.20400000000001</v>
      </c>
      <c r="I415" s="13">
        <v>0</v>
      </c>
      <c r="J415" s="13">
        <v>633.24900000000002</v>
      </c>
      <c r="K415" s="13">
        <v>154.316</v>
      </c>
      <c r="L415" s="13">
        <v>0</v>
      </c>
      <c r="M415" s="13">
        <v>633.24900000000002</v>
      </c>
      <c r="N415" s="13">
        <v>0</v>
      </c>
      <c r="O415" s="13">
        <v>154.316000000001</v>
      </c>
      <c r="P415" s="13">
        <v>3234.9407475416401</v>
      </c>
      <c r="Q415" s="14">
        <v>3154.4749999999999</v>
      </c>
      <c r="R415" s="13">
        <v>-80.465747541642003</v>
      </c>
      <c r="S415" s="18">
        <v>0.97512605212199999</v>
      </c>
    </row>
    <row r="416" spans="1:19" ht="13.5" hidden="1" customHeight="1" thickBot="1" x14ac:dyDescent="0.25">
      <c r="A416" s="16" t="s">
        <v>425</v>
      </c>
      <c r="B416" s="3">
        <v>925.00008350852295</v>
      </c>
      <c r="C416" s="4">
        <v>77.083340292375993</v>
      </c>
      <c r="D416" s="5">
        <v>230.96899999999999</v>
      </c>
      <c r="E416" s="5">
        <v>0</v>
      </c>
      <c r="F416" s="5">
        <v>0</v>
      </c>
      <c r="G416" s="5">
        <v>230.96899999999999</v>
      </c>
      <c r="H416" s="5">
        <v>0</v>
      </c>
      <c r="I416" s="5">
        <v>0</v>
      </c>
      <c r="J416" s="5">
        <v>233.249</v>
      </c>
      <c r="K416" s="5">
        <v>0</v>
      </c>
      <c r="L416" s="5">
        <v>0</v>
      </c>
      <c r="M416" s="5">
        <v>233.249</v>
      </c>
      <c r="N416" s="5">
        <v>0</v>
      </c>
      <c r="O416" s="5">
        <v>0</v>
      </c>
      <c r="P416" s="5">
        <v>925.00008350852295</v>
      </c>
      <c r="Q416" s="6">
        <v>928.43600000000004</v>
      </c>
      <c r="R416" s="5">
        <v>3.4359164914760001</v>
      </c>
      <c r="S416" s="7">
        <v>1.0037145039790001</v>
      </c>
    </row>
    <row r="417" spans="1:19" ht="13.5" hidden="1" customHeight="1" thickBot="1" x14ac:dyDescent="0.25">
      <c r="A417" s="16" t="s">
        <v>426</v>
      </c>
      <c r="B417" s="3">
        <v>1600.00014444715</v>
      </c>
      <c r="C417" s="4">
        <v>133.33334537059599</v>
      </c>
      <c r="D417" s="5">
        <v>400</v>
      </c>
      <c r="E417" s="5">
        <v>0</v>
      </c>
      <c r="F417" s="5">
        <v>0</v>
      </c>
      <c r="G417" s="5">
        <v>400</v>
      </c>
      <c r="H417" s="5">
        <v>0</v>
      </c>
      <c r="I417" s="5">
        <v>0</v>
      </c>
      <c r="J417" s="5">
        <v>400</v>
      </c>
      <c r="K417" s="5">
        <v>0</v>
      </c>
      <c r="L417" s="5">
        <v>0</v>
      </c>
      <c r="M417" s="5">
        <v>400</v>
      </c>
      <c r="N417" s="5">
        <v>0</v>
      </c>
      <c r="O417" s="5">
        <v>0</v>
      </c>
      <c r="P417" s="5">
        <v>1600.00014444715</v>
      </c>
      <c r="Q417" s="6">
        <v>1600</v>
      </c>
      <c r="R417" s="5">
        <v>-1.44447147E-4</v>
      </c>
      <c r="S417" s="7">
        <v>0.99999990971999997</v>
      </c>
    </row>
    <row r="418" spans="1:19" ht="13.5" hidden="1" customHeight="1" thickBot="1" x14ac:dyDescent="0.25">
      <c r="A418" s="16" t="s">
        <v>427</v>
      </c>
      <c r="B418" s="3">
        <v>709.94051958597095</v>
      </c>
      <c r="C418" s="4">
        <v>59.161709965497003</v>
      </c>
      <c r="D418" s="5">
        <v>160.203</v>
      </c>
      <c r="E418" s="5">
        <v>0</v>
      </c>
      <c r="F418" s="5">
        <v>0</v>
      </c>
      <c r="G418" s="5">
        <v>0</v>
      </c>
      <c r="H418" s="5">
        <v>157.20400000000001</v>
      </c>
      <c r="I418" s="5">
        <v>0</v>
      </c>
      <c r="J418" s="5">
        <v>0</v>
      </c>
      <c r="K418" s="5">
        <v>154.316</v>
      </c>
      <c r="L418" s="5">
        <v>0</v>
      </c>
      <c r="M418" s="5">
        <v>0</v>
      </c>
      <c r="N418" s="5">
        <v>0</v>
      </c>
      <c r="O418" s="5">
        <v>154.316000000001</v>
      </c>
      <c r="P418" s="5">
        <v>709.94051958597095</v>
      </c>
      <c r="Q418" s="6">
        <v>626.03900000000101</v>
      </c>
      <c r="R418" s="5">
        <v>-83.901519585969993</v>
      </c>
      <c r="S418" s="7">
        <v>0.88181894500799995</v>
      </c>
    </row>
    <row r="419" spans="1:19" ht="13.5" hidden="1" customHeight="1" thickBot="1" x14ac:dyDescent="0.25">
      <c r="A419" s="10" t="s">
        <v>428</v>
      </c>
      <c r="B419" s="11">
        <v>3292.0002972000598</v>
      </c>
      <c r="C419" s="12">
        <v>274.333358100005</v>
      </c>
      <c r="D419" s="13">
        <v>4.4000000000000004</v>
      </c>
      <c r="E419" s="13">
        <v>0</v>
      </c>
      <c r="F419" s="13">
        <v>4.4000000000000004</v>
      </c>
      <c r="G419" s="13">
        <v>7.8</v>
      </c>
      <c r="H419" s="13">
        <v>3.2</v>
      </c>
      <c r="I419" s="13">
        <v>0</v>
      </c>
      <c r="J419" s="13">
        <v>5</v>
      </c>
      <c r="K419" s="13">
        <v>4.4000000000000004</v>
      </c>
      <c r="L419" s="13">
        <v>4.8</v>
      </c>
      <c r="M419" s="13">
        <v>32.200000000000003</v>
      </c>
      <c r="N419" s="13">
        <v>3.7999999999990002</v>
      </c>
      <c r="O419" s="13">
        <v>40.782499999999999</v>
      </c>
      <c r="P419" s="13">
        <v>3292.0002972000598</v>
      </c>
      <c r="Q419" s="14">
        <v>110.7825</v>
      </c>
      <c r="R419" s="13">
        <v>-3181.21779720006</v>
      </c>
      <c r="S419" s="18">
        <v>3.3652032197999997E-2</v>
      </c>
    </row>
    <row r="420" spans="1:19" ht="13.5" hidden="1" customHeight="1" thickBot="1" x14ac:dyDescent="0.25">
      <c r="A420" s="16" t="s">
        <v>429</v>
      </c>
      <c r="B420" s="3">
        <v>3292.0002972000598</v>
      </c>
      <c r="C420" s="4">
        <v>274.333358100005</v>
      </c>
      <c r="D420" s="5">
        <v>4.4000000000000004</v>
      </c>
      <c r="E420" s="5">
        <v>0</v>
      </c>
      <c r="F420" s="5">
        <v>4.4000000000000004</v>
      </c>
      <c r="G420" s="5">
        <v>7.8</v>
      </c>
      <c r="H420" s="5">
        <v>3.2</v>
      </c>
      <c r="I420" s="5">
        <v>0</v>
      </c>
      <c r="J420" s="5">
        <v>5</v>
      </c>
      <c r="K420" s="5">
        <v>4.4000000000000004</v>
      </c>
      <c r="L420" s="5">
        <v>4.8</v>
      </c>
      <c r="M420" s="5">
        <v>32.200000000000003</v>
      </c>
      <c r="N420" s="5">
        <v>3.7999999999990002</v>
      </c>
      <c r="O420" s="5">
        <v>40.782499999999999</v>
      </c>
      <c r="P420" s="5">
        <v>3292.0002972000598</v>
      </c>
      <c r="Q420" s="6">
        <v>110.7825</v>
      </c>
      <c r="R420" s="5">
        <v>-3181.21779720006</v>
      </c>
      <c r="S420" s="7">
        <v>3.3652032197999997E-2</v>
      </c>
    </row>
    <row r="421" spans="1:19" ht="13.5" hidden="1" customHeight="1" thickBot="1" x14ac:dyDescent="0.25">
      <c r="A421" s="10" t="s">
        <v>430</v>
      </c>
      <c r="B421" s="11">
        <v>750.00006770961295</v>
      </c>
      <c r="C421" s="12">
        <v>62.500005642467002</v>
      </c>
      <c r="D421" s="13">
        <v>27.507999999999999</v>
      </c>
      <c r="E421" s="13">
        <v>34.99</v>
      </c>
      <c r="F421" s="13">
        <v>66.116</v>
      </c>
      <c r="G421" s="13">
        <v>48.415999999999997</v>
      </c>
      <c r="H421" s="13">
        <v>46.898000000000003</v>
      </c>
      <c r="I421" s="13">
        <v>41.966000000000001</v>
      </c>
      <c r="J421" s="13">
        <v>60.415999999999997</v>
      </c>
      <c r="K421" s="13">
        <v>61.747999999999998</v>
      </c>
      <c r="L421" s="13">
        <v>58.707999999999998</v>
      </c>
      <c r="M421" s="13">
        <v>57.9</v>
      </c>
      <c r="N421" s="13">
        <v>73.099999999999</v>
      </c>
      <c r="O421" s="13">
        <v>33.049999999999997</v>
      </c>
      <c r="P421" s="13">
        <v>750.00006770961295</v>
      </c>
      <c r="Q421" s="14">
        <v>610.81600000000003</v>
      </c>
      <c r="R421" s="13">
        <v>-139.184067709613</v>
      </c>
      <c r="S421" s="18">
        <v>0.81442125980699998</v>
      </c>
    </row>
    <row r="422" spans="1:19" ht="13.5" hidden="1" customHeight="1" thickBot="1" x14ac:dyDescent="0.25">
      <c r="A422" s="16" t="s">
        <v>431</v>
      </c>
      <c r="B422" s="3">
        <v>750.00006770961295</v>
      </c>
      <c r="C422" s="4">
        <v>62.500005642467002</v>
      </c>
      <c r="D422" s="5">
        <v>27.507999999999999</v>
      </c>
      <c r="E422" s="5">
        <v>34.99</v>
      </c>
      <c r="F422" s="5">
        <v>66.116</v>
      </c>
      <c r="G422" s="5">
        <v>48.415999999999997</v>
      </c>
      <c r="H422" s="5">
        <v>46.898000000000003</v>
      </c>
      <c r="I422" s="5">
        <v>41.966000000000001</v>
      </c>
      <c r="J422" s="5">
        <v>60.415999999999997</v>
      </c>
      <c r="K422" s="5">
        <v>61.747999999999998</v>
      </c>
      <c r="L422" s="5">
        <v>58.707999999999998</v>
      </c>
      <c r="M422" s="5">
        <v>57.9</v>
      </c>
      <c r="N422" s="5">
        <v>73.099999999999</v>
      </c>
      <c r="O422" s="5">
        <v>33.049999999999997</v>
      </c>
      <c r="P422" s="5">
        <v>750.00006770961295</v>
      </c>
      <c r="Q422" s="6">
        <v>610.81600000000003</v>
      </c>
      <c r="R422" s="5">
        <v>-139.184067709613</v>
      </c>
      <c r="S422" s="7">
        <v>0.81442125980699998</v>
      </c>
    </row>
    <row r="423" spans="1:19" ht="13.5" hidden="1" customHeight="1" thickBot="1" x14ac:dyDescent="0.25">
      <c r="A423" s="10" t="s">
        <v>432</v>
      </c>
      <c r="B423" s="11">
        <v>310.00002798664002</v>
      </c>
      <c r="C423" s="12">
        <v>25.833335665553001</v>
      </c>
      <c r="D423" s="13">
        <v>21.640999999999998</v>
      </c>
      <c r="E423" s="13">
        <v>21.792999999999999</v>
      </c>
      <c r="F423" s="13">
        <v>21.757000000000001</v>
      </c>
      <c r="G423" s="13">
        <v>21.757000000000001</v>
      </c>
      <c r="H423" s="13">
        <v>21.757000000000001</v>
      </c>
      <c r="I423" s="13">
        <v>21.757000000000001</v>
      </c>
      <c r="J423" s="13">
        <v>21.757000000000001</v>
      </c>
      <c r="K423" s="13">
        <v>21.757000000000001</v>
      </c>
      <c r="L423" s="13">
        <v>21.757000000000001</v>
      </c>
      <c r="M423" s="13">
        <v>26.382999999999999</v>
      </c>
      <c r="N423" s="13">
        <v>29.558</v>
      </c>
      <c r="O423" s="13">
        <v>26.757000000000001</v>
      </c>
      <c r="P423" s="13">
        <v>310.00002798664002</v>
      </c>
      <c r="Q423" s="14">
        <v>278.43099999999998</v>
      </c>
      <c r="R423" s="13">
        <v>-31.569027986639998</v>
      </c>
      <c r="S423" s="18">
        <v>0.89816443504300003</v>
      </c>
    </row>
    <row r="424" spans="1:19" ht="13.5" hidden="1" customHeight="1" thickBot="1" x14ac:dyDescent="0.25">
      <c r="A424" s="16" t="s">
        <v>433</v>
      </c>
      <c r="B424" s="3">
        <v>0</v>
      </c>
      <c r="C424" s="4">
        <v>0</v>
      </c>
      <c r="D424" s="5">
        <v>0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5">
        <v>5</v>
      </c>
      <c r="P424" s="5">
        <v>0</v>
      </c>
      <c r="Q424" s="6">
        <v>5</v>
      </c>
      <c r="R424" s="5">
        <v>5</v>
      </c>
      <c r="S424" s="17" t="s">
        <v>39</v>
      </c>
    </row>
    <row r="425" spans="1:19" ht="13.5" hidden="1" customHeight="1" thickBot="1" x14ac:dyDescent="0.25">
      <c r="A425" s="16" t="s">
        <v>434</v>
      </c>
      <c r="B425" s="3">
        <v>310.00002798664002</v>
      </c>
      <c r="C425" s="4">
        <v>25.833335665553001</v>
      </c>
      <c r="D425" s="5">
        <v>21.640999999999998</v>
      </c>
      <c r="E425" s="5">
        <v>21.792999999999999</v>
      </c>
      <c r="F425" s="5">
        <v>21.757000000000001</v>
      </c>
      <c r="G425" s="5">
        <v>21.757000000000001</v>
      </c>
      <c r="H425" s="5">
        <v>21.757000000000001</v>
      </c>
      <c r="I425" s="5">
        <v>21.757000000000001</v>
      </c>
      <c r="J425" s="5">
        <v>21.757000000000001</v>
      </c>
      <c r="K425" s="5">
        <v>21.757000000000001</v>
      </c>
      <c r="L425" s="5">
        <v>21.757000000000001</v>
      </c>
      <c r="M425" s="5">
        <v>26.382999999999999</v>
      </c>
      <c r="N425" s="5">
        <v>29.558</v>
      </c>
      <c r="O425" s="5">
        <v>21.757000000000001</v>
      </c>
      <c r="P425" s="5">
        <v>310.00002798664002</v>
      </c>
      <c r="Q425" s="6">
        <v>273.43099999999998</v>
      </c>
      <c r="R425" s="5">
        <v>-36.569027986640002</v>
      </c>
      <c r="S425" s="7">
        <v>0.88203540424100002</v>
      </c>
    </row>
    <row r="426" spans="1:19" ht="13.5" hidden="1" customHeight="1" thickBot="1" x14ac:dyDescent="0.25">
      <c r="A426" s="20" t="s">
        <v>435</v>
      </c>
      <c r="B426" s="3">
        <v>600.00005416769102</v>
      </c>
      <c r="C426" s="4">
        <v>50.000004513973998</v>
      </c>
      <c r="D426" s="5">
        <v>26.725999999999999</v>
      </c>
      <c r="E426" s="5">
        <v>35.401000000000003</v>
      </c>
      <c r="F426" s="5">
        <v>221.37700000000001</v>
      </c>
      <c r="G426" s="5">
        <v>30.751999999999999</v>
      </c>
      <c r="H426" s="5">
        <v>4.8449999999999998</v>
      </c>
      <c r="I426" s="5">
        <v>67.542000000000002</v>
      </c>
      <c r="J426" s="5">
        <v>177.27</v>
      </c>
      <c r="K426" s="5">
        <v>0</v>
      </c>
      <c r="L426" s="5">
        <v>35.777000000000001</v>
      </c>
      <c r="M426" s="5">
        <v>223.32300000000001</v>
      </c>
      <c r="N426" s="5">
        <v>133.77699999999999</v>
      </c>
      <c r="O426" s="5">
        <v>19.777000000000001</v>
      </c>
      <c r="P426" s="5">
        <v>600.00005416769102</v>
      </c>
      <c r="Q426" s="6">
        <v>976.56700000000001</v>
      </c>
      <c r="R426" s="5">
        <v>376.56694583230899</v>
      </c>
      <c r="S426" s="7">
        <v>1.6276115197259999</v>
      </c>
    </row>
    <row r="427" spans="1:19" ht="13.5" hidden="1" customHeight="1" thickBot="1" x14ac:dyDescent="0.25">
      <c r="A427" s="16" t="s">
        <v>436</v>
      </c>
      <c r="B427" s="3">
        <v>600.00005416769102</v>
      </c>
      <c r="C427" s="4">
        <v>50.000004513973998</v>
      </c>
      <c r="D427" s="5">
        <v>26.725999999999999</v>
      </c>
      <c r="E427" s="5">
        <v>35.401000000000003</v>
      </c>
      <c r="F427" s="5">
        <v>221.37700000000001</v>
      </c>
      <c r="G427" s="5">
        <v>30.751999999999999</v>
      </c>
      <c r="H427" s="5">
        <v>4.8449999999999998</v>
      </c>
      <c r="I427" s="5">
        <v>67.542000000000002</v>
      </c>
      <c r="J427" s="5">
        <v>177.27</v>
      </c>
      <c r="K427" s="5">
        <v>0</v>
      </c>
      <c r="L427" s="5">
        <v>35.777000000000001</v>
      </c>
      <c r="M427" s="5">
        <v>223.32300000000001</v>
      </c>
      <c r="N427" s="5">
        <v>133.77699999999999</v>
      </c>
      <c r="O427" s="5">
        <v>19.777000000000001</v>
      </c>
      <c r="P427" s="5">
        <v>600.00005416769102</v>
      </c>
      <c r="Q427" s="6">
        <v>976.56700000000001</v>
      </c>
      <c r="R427" s="5">
        <v>376.56694583230899</v>
      </c>
      <c r="S427" s="7">
        <v>1.6276115197259999</v>
      </c>
    </row>
    <row r="428" spans="1:19" ht="13.5" hidden="1" customHeight="1" thickBot="1" x14ac:dyDescent="0.25">
      <c r="A428" s="20" t="s">
        <v>437</v>
      </c>
      <c r="B428" s="3">
        <v>49.999990731193002</v>
      </c>
      <c r="C428" s="4">
        <v>4.166665894266</v>
      </c>
      <c r="D428" s="5">
        <v>0</v>
      </c>
      <c r="E428" s="5">
        <v>0.5</v>
      </c>
      <c r="F428" s="5">
        <v>0.1</v>
      </c>
      <c r="G428" s="5">
        <v>0.55000000000000004</v>
      </c>
      <c r="H428" s="5">
        <v>0</v>
      </c>
      <c r="I428" s="5">
        <v>1</v>
      </c>
      <c r="J428" s="5">
        <v>0</v>
      </c>
      <c r="K428" s="5">
        <v>0</v>
      </c>
      <c r="L428" s="5">
        <v>0.6</v>
      </c>
      <c r="M428" s="5">
        <v>0</v>
      </c>
      <c r="N428" s="5">
        <v>1.45</v>
      </c>
      <c r="O428" s="5">
        <v>0</v>
      </c>
      <c r="P428" s="5">
        <v>49.999990731193002</v>
      </c>
      <c r="Q428" s="6">
        <v>4.2</v>
      </c>
      <c r="R428" s="5">
        <v>-45.799990731192999</v>
      </c>
      <c r="S428" s="7">
        <v>8.4000015570999995E-2</v>
      </c>
    </row>
    <row r="429" spans="1:19" ht="13.5" hidden="1" customHeight="1" thickBot="1" x14ac:dyDescent="0.25">
      <c r="A429" s="16" t="s">
        <v>438</v>
      </c>
      <c r="B429" s="3">
        <v>49.999990731193002</v>
      </c>
      <c r="C429" s="4">
        <v>4.166665894266</v>
      </c>
      <c r="D429" s="5">
        <v>0</v>
      </c>
      <c r="E429" s="5">
        <v>0.5</v>
      </c>
      <c r="F429" s="5">
        <v>0.1</v>
      </c>
      <c r="G429" s="5">
        <v>0.55000000000000004</v>
      </c>
      <c r="H429" s="5">
        <v>0</v>
      </c>
      <c r="I429" s="5">
        <v>1</v>
      </c>
      <c r="J429" s="5">
        <v>0</v>
      </c>
      <c r="K429" s="5">
        <v>0</v>
      </c>
      <c r="L429" s="5">
        <v>0.6</v>
      </c>
      <c r="M429" s="5">
        <v>0</v>
      </c>
      <c r="N429" s="5">
        <v>1.45</v>
      </c>
      <c r="O429" s="5">
        <v>0</v>
      </c>
      <c r="P429" s="5">
        <v>49.999990731193002</v>
      </c>
      <c r="Q429" s="6">
        <v>4.2</v>
      </c>
      <c r="R429" s="5">
        <v>-45.799990731192999</v>
      </c>
      <c r="S429" s="7">
        <v>8.4000015570999995E-2</v>
      </c>
    </row>
    <row r="430" spans="1:19" ht="13.5" hidden="1" customHeight="1" thickBot="1" x14ac:dyDescent="0.25">
      <c r="A430" s="20" t="s">
        <v>439</v>
      </c>
      <c r="B430" s="3">
        <v>699.99987023670496</v>
      </c>
      <c r="C430" s="4">
        <v>58.333322519725002</v>
      </c>
      <c r="D430" s="5">
        <v>18.056000000000001</v>
      </c>
      <c r="E430" s="5">
        <v>42.98</v>
      </c>
      <c r="F430" s="5">
        <v>53.85</v>
      </c>
      <c r="G430" s="5">
        <v>118.78</v>
      </c>
      <c r="H430" s="5">
        <v>110.05500000000001</v>
      </c>
      <c r="I430" s="5">
        <v>63.12</v>
      </c>
      <c r="J430" s="5">
        <v>2</v>
      </c>
      <c r="K430" s="5">
        <v>2.35</v>
      </c>
      <c r="L430" s="5">
        <v>60.246000000000002</v>
      </c>
      <c r="M430" s="5">
        <v>88.82</v>
      </c>
      <c r="N430" s="5">
        <v>127.121</v>
      </c>
      <c r="O430" s="5">
        <v>103.83</v>
      </c>
      <c r="P430" s="5">
        <v>699.99987023670496</v>
      </c>
      <c r="Q430" s="6">
        <v>791.20799999999997</v>
      </c>
      <c r="R430" s="5">
        <v>91.208129763295005</v>
      </c>
      <c r="S430" s="7">
        <v>1.1302973523869999</v>
      </c>
    </row>
    <row r="431" spans="1:19" ht="13.5" hidden="1" customHeight="1" thickBot="1" x14ac:dyDescent="0.25">
      <c r="A431" s="16" t="s">
        <v>440</v>
      </c>
      <c r="B431" s="3">
        <v>699.99987023670496</v>
      </c>
      <c r="C431" s="4">
        <v>58.333322519725002</v>
      </c>
      <c r="D431" s="5">
        <v>18.056000000000001</v>
      </c>
      <c r="E431" s="5">
        <v>42.98</v>
      </c>
      <c r="F431" s="5">
        <v>53.85</v>
      </c>
      <c r="G431" s="5">
        <v>118.78</v>
      </c>
      <c r="H431" s="5">
        <v>110.05500000000001</v>
      </c>
      <c r="I431" s="5">
        <v>63.12</v>
      </c>
      <c r="J431" s="5">
        <v>2</v>
      </c>
      <c r="K431" s="5">
        <v>2.35</v>
      </c>
      <c r="L431" s="5">
        <v>60.246000000000002</v>
      </c>
      <c r="M431" s="5">
        <v>88.82</v>
      </c>
      <c r="N431" s="5">
        <v>127.121</v>
      </c>
      <c r="O431" s="5">
        <v>103.83</v>
      </c>
      <c r="P431" s="5">
        <v>699.99987023670496</v>
      </c>
      <c r="Q431" s="6">
        <v>791.20799999999997</v>
      </c>
      <c r="R431" s="5">
        <v>91.208129763295005</v>
      </c>
      <c r="S431" s="7">
        <v>1.1302973523869999</v>
      </c>
    </row>
    <row r="432" spans="1:19" ht="13.5" hidden="1" customHeight="1" thickBot="1" x14ac:dyDescent="0.25">
      <c r="A432" s="20" t="s">
        <v>441</v>
      </c>
      <c r="B432" s="3">
        <v>199.999962924773</v>
      </c>
      <c r="C432" s="4">
        <v>16.666663577064</v>
      </c>
      <c r="D432" s="5">
        <v>13.973000000000001</v>
      </c>
      <c r="E432" s="5">
        <v>6.6</v>
      </c>
      <c r="F432" s="5">
        <v>25.5</v>
      </c>
      <c r="G432" s="5">
        <v>59.66</v>
      </c>
      <c r="H432" s="5">
        <v>59.21</v>
      </c>
      <c r="I432" s="5">
        <v>38.463999999999999</v>
      </c>
      <c r="J432" s="5">
        <v>0</v>
      </c>
      <c r="K432" s="5">
        <v>0</v>
      </c>
      <c r="L432" s="5">
        <v>36.103999999999999</v>
      </c>
      <c r="M432" s="5">
        <v>64.289000000000001</v>
      </c>
      <c r="N432" s="5">
        <v>79.285999999999007</v>
      </c>
      <c r="O432" s="5">
        <v>42.784999999999997</v>
      </c>
      <c r="P432" s="5">
        <v>199.999962924773</v>
      </c>
      <c r="Q432" s="6">
        <v>425.87099999999998</v>
      </c>
      <c r="R432" s="5">
        <v>225.87103707522701</v>
      </c>
      <c r="S432" s="7">
        <v>2.1293553947310002</v>
      </c>
    </row>
    <row r="433" spans="1:19" ht="13.5" hidden="1" customHeight="1" thickBot="1" x14ac:dyDescent="0.25">
      <c r="A433" s="16" t="s">
        <v>442</v>
      </c>
      <c r="B433" s="3">
        <v>199.999962924773</v>
      </c>
      <c r="C433" s="4">
        <v>16.666663577064</v>
      </c>
      <c r="D433" s="5">
        <v>13.973000000000001</v>
      </c>
      <c r="E433" s="5">
        <v>6.6</v>
      </c>
      <c r="F433" s="5">
        <v>25.5</v>
      </c>
      <c r="G433" s="5">
        <v>59.66</v>
      </c>
      <c r="H433" s="5">
        <v>59.21</v>
      </c>
      <c r="I433" s="5">
        <v>38.463999999999999</v>
      </c>
      <c r="J433" s="5">
        <v>0</v>
      </c>
      <c r="K433" s="5">
        <v>0</v>
      </c>
      <c r="L433" s="5">
        <v>36.103999999999999</v>
      </c>
      <c r="M433" s="5">
        <v>64.289000000000001</v>
      </c>
      <c r="N433" s="5">
        <v>79.285999999999007</v>
      </c>
      <c r="O433" s="5">
        <v>42.784999999999997</v>
      </c>
      <c r="P433" s="5">
        <v>199.999962924773</v>
      </c>
      <c r="Q433" s="6">
        <v>425.87099999999998</v>
      </c>
      <c r="R433" s="5">
        <v>225.87103707522701</v>
      </c>
      <c r="S433" s="7">
        <v>2.1293553947310002</v>
      </c>
    </row>
    <row r="434" spans="1:19" ht="13.5" hidden="1" customHeight="1" thickBot="1" x14ac:dyDescent="0.25">
      <c r="A434" s="20" t="s">
        <v>443</v>
      </c>
      <c r="B434" s="3">
        <v>499.99990731193202</v>
      </c>
      <c r="C434" s="4">
        <v>41.666658942661002</v>
      </c>
      <c r="D434" s="5">
        <v>0</v>
      </c>
      <c r="E434" s="5">
        <v>7.0279999999999996</v>
      </c>
      <c r="F434" s="5">
        <v>30.378</v>
      </c>
      <c r="G434" s="5">
        <v>13.51</v>
      </c>
      <c r="H434" s="5">
        <v>18.382000000000001</v>
      </c>
      <c r="I434" s="5">
        <v>140.68100000000001</v>
      </c>
      <c r="J434" s="5">
        <v>4.1340000000000003</v>
      </c>
      <c r="K434" s="5">
        <v>7.9530000000000003</v>
      </c>
      <c r="L434" s="5">
        <v>112.511</v>
      </c>
      <c r="M434" s="5">
        <v>2.7029999999999998</v>
      </c>
      <c r="N434" s="5">
        <v>34.009</v>
      </c>
      <c r="O434" s="5">
        <v>17.661999999999999</v>
      </c>
      <c r="P434" s="5">
        <v>499.99990731193202</v>
      </c>
      <c r="Q434" s="6">
        <v>388.95100000000002</v>
      </c>
      <c r="R434" s="5">
        <v>-111.048907311932</v>
      </c>
      <c r="S434" s="7">
        <v>0.77790214420399995</v>
      </c>
    </row>
    <row r="435" spans="1:19" ht="13.5" hidden="1" customHeight="1" thickBot="1" x14ac:dyDescent="0.25">
      <c r="A435" s="16" t="s">
        <v>444</v>
      </c>
      <c r="B435" s="3">
        <v>499.99990731193202</v>
      </c>
      <c r="C435" s="4">
        <v>41.666658942661002</v>
      </c>
      <c r="D435" s="5">
        <v>0</v>
      </c>
      <c r="E435" s="5">
        <v>7.0279999999999996</v>
      </c>
      <c r="F435" s="5">
        <v>30.378</v>
      </c>
      <c r="G435" s="5">
        <v>13.51</v>
      </c>
      <c r="H435" s="5">
        <v>18.382000000000001</v>
      </c>
      <c r="I435" s="5">
        <v>140.68100000000001</v>
      </c>
      <c r="J435" s="5">
        <v>4.1340000000000003</v>
      </c>
      <c r="K435" s="5">
        <v>7.9530000000000003</v>
      </c>
      <c r="L435" s="5">
        <v>112.511</v>
      </c>
      <c r="M435" s="5">
        <v>2.7029999999999998</v>
      </c>
      <c r="N435" s="5">
        <v>34.009</v>
      </c>
      <c r="O435" s="5">
        <v>17.661999999999999</v>
      </c>
      <c r="P435" s="5">
        <v>499.99990731193202</v>
      </c>
      <c r="Q435" s="6">
        <v>388.95100000000002</v>
      </c>
      <c r="R435" s="5">
        <v>-111.048907311932</v>
      </c>
      <c r="S435" s="7">
        <v>0.77790214420399995</v>
      </c>
    </row>
    <row r="436" spans="1:19" ht="13.5" hidden="1" customHeight="1" thickBot="1" x14ac:dyDescent="0.25">
      <c r="A436" s="10" t="s">
        <v>445</v>
      </c>
      <c r="B436" s="11">
        <v>0</v>
      </c>
      <c r="C436" s="12">
        <v>0</v>
      </c>
      <c r="D436" s="13">
        <v>5</v>
      </c>
      <c r="E436" s="13">
        <v>89.914000000000001</v>
      </c>
      <c r="F436" s="13">
        <v>58.855780000000003</v>
      </c>
      <c r="G436" s="13">
        <v>0</v>
      </c>
      <c r="H436" s="13">
        <v>26.091000000000001</v>
      </c>
      <c r="I436" s="13">
        <v>27.732399999999998</v>
      </c>
      <c r="J436" s="13">
        <v>88.605999999999995</v>
      </c>
      <c r="K436" s="13">
        <v>80.448999999999998</v>
      </c>
      <c r="L436" s="13">
        <v>12.84163</v>
      </c>
      <c r="M436" s="13">
        <v>5.5</v>
      </c>
      <c r="N436" s="13">
        <v>58.599999999999</v>
      </c>
      <c r="O436" s="13">
        <v>18.686</v>
      </c>
      <c r="P436" s="13">
        <v>0</v>
      </c>
      <c r="Q436" s="14">
        <v>472.27580999999998</v>
      </c>
      <c r="R436" s="13">
        <v>472.27580999999998</v>
      </c>
      <c r="S436" s="15" t="s">
        <v>25</v>
      </c>
    </row>
    <row r="437" spans="1:19" ht="13.5" hidden="1" customHeight="1" thickBot="1" x14ac:dyDescent="0.25">
      <c r="A437" s="16" t="s">
        <v>446</v>
      </c>
      <c r="B437" s="3">
        <v>0</v>
      </c>
      <c r="C437" s="4">
        <v>0</v>
      </c>
      <c r="D437" s="5">
        <v>5</v>
      </c>
      <c r="E437" s="5">
        <v>89.914000000000001</v>
      </c>
      <c r="F437" s="5">
        <v>58.855780000000003</v>
      </c>
      <c r="G437" s="5">
        <v>0</v>
      </c>
      <c r="H437" s="5">
        <v>26.091000000000001</v>
      </c>
      <c r="I437" s="5">
        <v>27.732399999999998</v>
      </c>
      <c r="J437" s="5">
        <v>88.605999999999995</v>
      </c>
      <c r="K437" s="5">
        <v>80.448999999999998</v>
      </c>
      <c r="L437" s="5">
        <v>12.84163</v>
      </c>
      <c r="M437" s="5">
        <v>5.5</v>
      </c>
      <c r="N437" s="5">
        <v>58.599999999999</v>
      </c>
      <c r="O437" s="5">
        <v>18.686</v>
      </c>
      <c r="P437" s="5">
        <v>0</v>
      </c>
      <c r="Q437" s="6">
        <v>472.27580999999998</v>
      </c>
      <c r="R437" s="5">
        <v>472.27580999999998</v>
      </c>
      <c r="S437" s="17" t="s">
        <v>25</v>
      </c>
    </row>
    <row r="438" spans="1:19" ht="13.5" hidden="1" customHeight="1" thickBot="1" x14ac:dyDescent="0.25">
      <c r="A438" s="10" t="s">
        <v>447</v>
      </c>
      <c r="B438" s="11">
        <v>0</v>
      </c>
      <c r="C438" s="12">
        <v>0</v>
      </c>
      <c r="D438" s="13">
        <v>0</v>
      </c>
      <c r="E438" s="13">
        <v>0</v>
      </c>
      <c r="F438" s="13">
        <v>0.33229999999999998</v>
      </c>
      <c r="G438" s="13">
        <v>0</v>
      </c>
      <c r="H438" s="13">
        <v>0</v>
      </c>
      <c r="I438" s="13">
        <v>0.64705000000000001</v>
      </c>
      <c r="J438" s="13">
        <v>0</v>
      </c>
      <c r="K438" s="13">
        <v>0</v>
      </c>
      <c r="L438" s="13">
        <v>1.6680999999999999</v>
      </c>
      <c r="M438" s="13">
        <v>0</v>
      </c>
      <c r="N438" s="13">
        <v>0</v>
      </c>
      <c r="O438" s="13">
        <v>2.92184</v>
      </c>
      <c r="P438" s="13">
        <v>0</v>
      </c>
      <c r="Q438" s="14">
        <v>5.5692899999999996</v>
      </c>
      <c r="R438" s="13">
        <v>5.5692899999999996</v>
      </c>
      <c r="S438" s="15" t="s">
        <v>25</v>
      </c>
    </row>
    <row r="439" spans="1:19" ht="13.5" hidden="1" customHeight="1" thickBot="1" x14ac:dyDescent="0.25">
      <c r="A439" s="16" t="s">
        <v>448</v>
      </c>
      <c r="B439" s="3">
        <v>0</v>
      </c>
      <c r="C439" s="4">
        <v>0</v>
      </c>
      <c r="D439" s="5">
        <v>0</v>
      </c>
      <c r="E439" s="5">
        <v>0</v>
      </c>
      <c r="F439" s="5">
        <v>0.33229999999999998</v>
      </c>
      <c r="G439" s="5">
        <v>0</v>
      </c>
      <c r="H439" s="5">
        <v>0</v>
      </c>
      <c r="I439" s="5">
        <v>0.64705000000000001</v>
      </c>
      <c r="J439" s="5">
        <v>0</v>
      </c>
      <c r="K439" s="5">
        <v>0</v>
      </c>
      <c r="L439" s="5">
        <v>1.6680999999999999</v>
      </c>
      <c r="M439" s="5">
        <v>0</v>
      </c>
      <c r="N439" s="5">
        <v>0</v>
      </c>
      <c r="O439" s="5">
        <v>2.92184</v>
      </c>
      <c r="P439" s="5">
        <v>0</v>
      </c>
      <c r="Q439" s="6">
        <v>5.5692899999999996</v>
      </c>
      <c r="R439" s="5">
        <v>5.5692899999999996</v>
      </c>
      <c r="S439" s="17" t="s">
        <v>25</v>
      </c>
    </row>
    <row r="440" spans="1:19" ht="13.5" hidden="1" customHeight="1" thickBot="1" x14ac:dyDescent="0.25">
      <c r="A440" s="10" t="s">
        <v>450</v>
      </c>
      <c r="B440" s="11">
        <v>75.000006770960994</v>
      </c>
      <c r="C440" s="12">
        <v>6.2500005642460001</v>
      </c>
      <c r="D440" s="13">
        <v>71.820800000000006</v>
      </c>
      <c r="E440" s="13">
        <v>5.8209999999999997</v>
      </c>
      <c r="F440" s="13">
        <v>0.98</v>
      </c>
      <c r="G440" s="13">
        <v>1.56</v>
      </c>
      <c r="H440" s="13">
        <v>6.6161000000000003</v>
      </c>
      <c r="I440" s="13">
        <v>1.175</v>
      </c>
      <c r="J440" s="13">
        <v>0</v>
      </c>
      <c r="K440" s="13">
        <v>0.44500000000000001</v>
      </c>
      <c r="L440" s="13">
        <v>0.69499999999999995</v>
      </c>
      <c r="M440" s="13">
        <v>1.2549999999999999</v>
      </c>
      <c r="N440" s="13">
        <v>3.5649999999989999</v>
      </c>
      <c r="O440" s="13">
        <v>0.57499999999999996</v>
      </c>
      <c r="P440" s="13">
        <v>75.000006770960994</v>
      </c>
      <c r="Q440" s="14">
        <v>94.507900000000006</v>
      </c>
      <c r="R440" s="13">
        <v>19.507893229038</v>
      </c>
      <c r="S440" s="18">
        <v>1.2601052195710001</v>
      </c>
    </row>
    <row r="441" spans="1:19" ht="13.5" hidden="1" customHeight="1" thickBot="1" x14ac:dyDescent="0.25">
      <c r="A441" s="16" t="s">
        <v>451</v>
      </c>
      <c r="B441" s="3">
        <v>75.000006770960994</v>
      </c>
      <c r="C441" s="4">
        <v>6.2500005642460001</v>
      </c>
      <c r="D441" s="5">
        <v>70.790800000000004</v>
      </c>
      <c r="E441" s="5">
        <v>5.4059999999999997</v>
      </c>
      <c r="F441" s="5">
        <v>0</v>
      </c>
      <c r="G441" s="5">
        <v>0</v>
      </c>
      <c r="H441" s="5">
        <v>1.9511000000000001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75.000006770960994</v>
      </c>
      <c r="Q441" s="6">
        <v>78.147900000000007</v>
      </c>
      <c r="R441" s="5">
        <v>3.147893229038</v>
      </c>
      <c r="S441" s="7">
        <v>1.041971905931</v>
      </c>
    </row>
    <row r="442" spans="1:19" ht="13.5" hidden="1" customHeight="1" thickBot="1" x14ac:dyDescent="0.25">
      <c r="A442" s="16" t="s">
        <v>452</v>
      </c>
      <c r="B442" s="3">
        <v>0</v>
      </c>
      <c r="C442" s="4">
        <v>0</v>
      </c>
      <c r="D442" s="5">
        <v>1.03</v>
      </c>
      <c r="E442" s="5">
        <v>0.41499999999999998</v>
      </c>
      <c r="F442" s="5">
        <v>0.98</v>
      </c>
      <c r="G442" s="5">
        <v>1.56</v>
      </c>
      <c r="H442" s="5">
        <v>4.665</v>
      </c>
      <c r="I442" s="5">
        <v>1.175</v>
      </c>
      <c r="J442" s="5">
        <v>0</v>
      </c>
      <c r="K442" s="5">
        <v>0.44500000000000001</v>
      </c>
      <c r="L442" s="5">
        <v>0.69499999999999995</v>
      </c>
      <c r="M442" s="5">
        <v>1.2549999999999999</v>
      </c>
      <c r="N442" s="5">
        <v>3.5649999999989999</v>
      </c>
      <c r="O442" s="5">
        <v>0.57499999999999996</v>
      </c>
      <c r="P442" s="5">
        <v>0</v>
      </c>
      <c r="Q442" s="6">
        <v>16.36</v>
      </c>
      <c r="R442" s="5">
        <v>16.36</v>
      </c>
      <c r="S442" s="17" t="s">
        <v>25</v>
      </c>
    </row>
    <row r="443" spans="1:19" ht="13.5" hidden="1" customHeight="1" thickBot="1" x14ac:dyDescent="0.25">
      <c r="A443" s="8" t="s">
        <v>453</v>
      </c>
      <c r="B443" s="3">
        <v>282804.97167007899</v>
      </c>
      <c r="C443" s="4">
        <v>23567.080972506501</v>
      </c>
      <c r="D443" s="5">
        <v>22296.29351</v>
      </c>
      <c r="E443" s="5">
        <v>23783.614150000001</v>
      </c>
      <c r="F443" s="5">
        <v>22179.537120000001</v>
      </c>
      <c r="G443" s="5">
        <v>22268.397069999999</v>
      </c>
      <c r="H443" s="5">
        <v>22775.297449999998</v>
      </c>
      <c r="I443" s="5">
        <v>25236.3775300001</v>
      </c>
      <c r="J443" s="5">
        <v>23236.69961</v>
      </c>
      <c r="K443" s="5">
        <v>22310.521799999999</v>
      </c>
      <c r="L443" s="5">
        <v>28005.011279999999</v>
      </c>
      <c r="M443" s="5">
        <v>23002.98949</v>
      </c>
      <c r="N443" s="5">
        <v>24734.458780000001</v>
      </c>
      <c r="O443" s="5">
        <v>26080.9922100002</v>
      </c>
      <c r="P443" s="5">
        <v>282804.97167007899</v>
      </c>
      <c r="Q443" s="6">
        <v>285910.19</v>
      </c>
      <c r="R443" s="5">
        <v>3105.2183299217099</v>
      </c>
      <c r="S443" s="7">
        <v>1.0109800698039999</v>
      </c>
    </row>
    <row r="444" spans="1:19" ht="13.5" hidden="1" customHeight="1" thickBot="1" x14ac:dyDescent="0.25">
      <c r="A444" s="9" t="s">
        <v>454</v>
      </c>
      <c r="B444" s="3">
        <v>249999.538485336</v>
      </c>
      <c r="C444" s="4">
        <v>20833.294873777999</v>
      </c>
      <c r="D444" s="5">
        <v>21411.294000000002</v>
      </c>
      <c r="E444" s="5">
        <v>21461.877</v>
      </c>
      <c r="F444" s="5">
        <v>21160.878000000001</v>
      </c>
      <c r="G444" s="5">
        <v>21108.191999999999</v>
      </c>
      <c r="H444" s="5">
        <v>21162.062999999998</v>
      </c>
      <c r="I444" s="5">
        <v>21091.477999999999</v>
      </c>
      <c r="J444" s="5">
        <v>21044.024000000001</v>
      </c>
      <c r="K444" s="5">
        <v>21014.530999999999</v>
      </c>
      <c r="L444" s="5">
        <v>21515.595000000001</v>
      </c>
      <c r="M444" s="5">
        <v>21156.383999999998</v>
      </c>
      <c r="N444" s="5">
        <v>21103.974999999999</v>
      </c>
      <c r="O444" s="5">
        <v>22366.738000000099</v>
      </c>
      <c r="P444" s="5">
        <v>249999.538485336</v>
      </c>
      <c r="Q444" s="6">
        <v>255597.02900000001</v>
      </c>
      <c r="R444" s="5">
        <v>5597.4905146643296</v>
      </c>
      <c r="S444" s="7">
        <v>1.0223900033910001</v>
      </c>
    </row>
    <row r="445" spans="1:19" ht="13.5" hidden="1" customHeight="1" thickBot="1" x14ac:dyDescent="0.25">
      <c r="A445" s="10" t="s">
        <v>455</v>
      </c>
      <c r="B445" s="11">
        <v>0</v>
      </c>
      <c r="C445" s="12">
        <v>0</v>
      </c>
      <c r="D445" s="13">
        <v>0</v>
      </c>
      <c r="E445" s="13">
        <v>0</v>
      </c>
      <c r="F445" s="13">
        <v>-94.096760000000003</v>
      </c>
      <c r="G445" s="13">
        <v>0</v>
      </c>
      <c r="H445" s="13">
        <v>0</v>
      </c>
      <c r="I445" s="13">
        <v>-91.793840000000003</v>
      </c>
      <c r="J445" s="13">
        <v>0</v>
      </c>
      <c r="K445" s="13">
        <v>0</v>
      </c>
      <c r="L445" s="13">
        <v>-76.856870000000001</v>
      </c>
      <c r="M445" s="13">
        <v>0</v>
      </c>
      <c r="N445" s="13">
        <v>0</v>
      </c>
      <c r="O445" s="13">
        <v>-116.855660000001</v>
      </c>
      <c r="P445" s="13">
        <v>0</v>
      </c>
      <c r="Q445" s="14">
        <v>-379.60313000000099</v>
      </c>
      <c r="R445" s="13">
        <v>-379.60313000000099</v>
      </c>
      <c r="S445" s="15" t="s">
        <v>25</v>
      </c>
    </row>
    <row r="446" spans="1:19" ht="13.5" hidden="1" customHeight="1" thickBot="1" x14ac:dyDescent="0.25">
      <c r="A446" s="16" t="s">
        <v>456</v>
      </c>
      <c r="B446" s="3">
        <v>0</v>
      </c>
      <c r="C446" s="4">
        <v>0</v>
      </c>
      <c r="D446" s="5">
        <v>0</v>
      </c>
      <c r="E446" s="5">
        <v>0</v>
      </c>
      <c r="F446" s="5">
        <v>-94.096760000000003</v>
      </c>
      <c r="G446" s="5">
        <v>0</v>
      </c>
      <c r="H446" s="5">
        <v>0</v>
      </c>
      <c r="I446" s="5">
        <v>-91.793840000000003</v>
      </c>
      <c r="J446" s="5">
        <v>0</v>
      </c>
      <c r="K446" s="5">
        <v>0</v>
      </c>
      <c r="L446" s="5">
        <v>-76.856870000000001</v>
      </c>
      <c r="M446" s="5">
        <v>0</v>
      </c>
      <c r="N446" s="5">
        <v>0</v>
      </c>
      <c r="O446" s="5">
        <v>-116.855660000001</v>
      </c>
      <c r="P446" s="5">
        <v>0</v>
      </c>
      <c r="Q446" s="6">
        <v>-379.60313000000099</v>
      </c>
      <c r="R446" s="5">
        <v>-379.60313000000099</v>
      </c>
      <c r="S446" s="17" t="s">
        <v>25</v>
      </c>
    </row>
    <row r="447" spans="1:19" ht="13.5" hidden="1" customHeight="1" thickBot="1" x14ac:dyDescent="0.25">
      <c r="A447" s="10" t="s">
        <v>457</v>
      </c>
      <c r="B447" s="11">
        <v>249999.538485336</v>
      </c>
      <c r="C447" s="12">
        <v>20833.294873777999</v>
      </c>
      <c r="D447" s="13">
        <v>21411.294000000002</v>
      </c>
      <c r="E447" s="13">
        <v>21194.958999999999</v>
      </c>
      <c r="F447" s="13">
        <v>21160.878000000001</v>
      </c>
      <c r="G447" s="13">
        <v>21108.191999999999</v>
      </c>
      <c r="H447" s="13">
        <v>21096.776999999998</v>
      </c>
      <c r="I447" s="13">
        <v>21091.477999999999</v>
      </c>
      <c r="J447" s="13">
        <v>21044.024000000001</v>
      </c>
      <c r="K447" s="13">
        <v>21014.530999999999</v>
      </c>
      <c r="L447" s="13">
        <v>21143.787</v>
      </c>
      <c r="M447" s="13">
        <v>21156.383999999998</v>
      </c>
      <c r="N447" s="13">
        <v>21103.974999999999</v>
      </c>
      <c r="O447" s="13">
        <v>21168.423000000101</v>
      </c>
      <c r="P447" s="13">
        <v>249999.538485336</v>
      </c>
      <c r="Q447" s="14">
        <v>253694.70199999999</v>
      </c>
      <c r="R447" s="13">
        <v>3695.1635146643098</v>
      </c>
      <c r="S447" s="18">
        <v>1.0147806813439999</v>
      </c>
    </row>
    <row r="448" spans="1:19" ht="13.5" hidden="1" customHeight="1" thickBot="1" x14ac:dyDescent="0.25">
      <c r="A448" s="16" t="s">
        <v>458</v>
      </c>
      <c r="B448" s="3">
        <v>6774.0156429249</v>
      </c>
      <c r="C448" s="4">
        <v>564.50130357707496</v>
      </c>
      <c r="D448" s="5">
        <v>556.12900000000002</v>
      </c>
      <c r="E448" s="5">
        <v>558.14599999999996</v>
      </c>
      <c r="F448" s="5">
        <v>549.49</v>
      </c>
      <c r="G448" s="5">
        <v>537.82799999999997</v>
      </c>
      <c r="H448" s="5">
        <v>543.65800000000002</v>
      </c>
      <c r="I448" s="5">
        <v>578.17500000000098</v>
      </c>
      <c r="J448" s="5">
        <v>585.18299999999999</v>
      </c>
      <c r="K448" s="5">
        <v>589.13800000000003</v>
      </c>
      <c r="L448" s="5">
        <v>589.13800000000003</v>
      </c>
      <c r="M448" s="5">
        <v>591.31500000000005</v>
      </c>
      <c r="N448" s="5">
        <v>590.777999999999</v>
      </c>
      <c r="O448" s="5">
        <v>593.65300000000298</v>
      </c>
      <c r="P448" s="5">
        <v>6774.0156429249</v>
      </c>
      <c r="Q448" s="6">
        <v>6862.6310000000003</v>
      </c>
      <c r="R448" s="5">
        <v>88.615357075106004</v>
      </c>
      <c r="S448" s="7">
        <v>1.0130816581690001</v>
      </c>
    </row>
    <row r="449" spans="1:19" ht="13.5" hidden="1" customHeight="1" thickBot="1" x14ac:dyDescent="0.25">
      <c r="A449" s="16" t="s">
        <v>459</v>
      </c>
      <c r="B449" s="3">
        <v>20450.0402920417</v>
      </c>
      <c r="C449" s="4">
        <v>1704.17002433681</v>
      </c>
      <c r="D449" s="5">
        <v>1704.4939999999999</v>
      </c>
      <c r="E449" s="5">
        <v>1705.5650000000001</v>
      </c>
      <c r="F449" s="5">
        <v>1705.5640000000001</v>
      </c>
      <c r="G449" s="5">
        <v>1705.5640000000001</v>
      </c>
      <c r="H449" s="5">
        <v>1705.5640000000001</v>
      </c>
      <c r="I449" s="5">
        <v>1705.5640000000001</v>
      </c>
      <c r="J449" s="5">
        <v>1705.5640000000001</v>
      </c>
      <c r="K449" s="5">
        <v>1705.9369999999999</v>
      </c>
      <c r="L449" s="5">
        <v>1785.877</v>
      </c>
      <c r="M449" s="5">
        <v>1816.4670000000001</v>
      </c>
      <c r="N449" s="5">
        <v>1828.452</v>
      </c>
      <c r="O449" s="5">
        <v>1829.7190000000101</v>
      </c>
      <c r="P449" s="5">
        <v>20450.0402920417</v>
      </c>
      <c r="Q449" s="6">
        <v>20904.330999999998</v>
      </c>
      <c r="R449" s="5">
        <v>454.290707958273</v>
      </c>
      <c r="S449" s="7">
        <v>1.0222146607760001</v>
      </c>
    </row>
    <row r="450" spans="1:19" ht="13.5" hidden="1" customHeight="1" thickBot="1" x14ac:dyDescent="0.25">
      <c r="A450" s="16" t="s">
        <v>460</v>
      </c>
      <c r="B450" s="3">
        <v>72638.167740002697</v>
      </c>
      <c r="C450" s="4">
        <v>6053.1806450002196</v>
      </c>
      <c r="D450" s="5">
        <v>6351.68</v>
      </c>
      <c r="E450" s="5">
        <v>6218.5</v>
      </c>
      <c r="F450" s="5">
        <v>6143.8440000000001</v>
      </c>
      <c r="G450" s="5">
        <v>6138.5690000000004</v>
      </c>
      <c r="H450" s="5">
        <v>6125.8040000000001</v>
      </c>
      <c r="I450" s="5">
        <v>6091.1540000000095</v>
      </c>
      <c r="J450" s="5">
        <v>6152.2439999999997</v>
      </c>
      <c r="K450" s="5">
        <v>6091.6779999999999</v>
      </c>
      <c r="L450" s="5">
        <v>6031.96</v>
      </c>
      <c r="M450" s="5">
        <v>6029.8729999999996</v>
      </c>
      <c r="N450" s="5">
        <v>6030.3299999999899</v>
      </c>
      <c r="O450" s="5">
        <v>6077.3850000000202</v>
      </c>
      <c r="P450" s="5">
        <v>72638.167740002697</v>
      </c>
      <c r="Q450" s="6">
        <v>73483.020999999993</v>
      </c>
      <c r="R450" s="5">
        <v>844.85325999735505</v>
      </c>
      <c r="S450" s="7">
        <v>1.0116309825300001</v>
      </c>
    </row>
    <row r="451" spans="1:19" ht="13.5" hidden="1" customHeight="1" thickBot="1" x14ac:dyDescent="0.25">
      <c r="A451" s="16" t="s">
        <v>461</v>
      </c>
      <c r="B451" s="3">
        <v>31839.8447048005</v>
      </c>
      <c r="C451" s="4">
        <v>2653.3203920667102</v>
      </c>
      <c r="D451" s="5">
        <v>2764.48</v>
      </c>
      <c r="E451" s="5">
        <v>2760.1489999999999</v>
      </c>
      <c r="F451" s="5">
        <v>2861.8510000000001</v>
      </c>
      <c r="G451" s="5">
        <v>2839.346</v>
      </c>
      <c r="H451" s="5">
        <v>2834.8789999999999</v>
      </c>
      <c r="I451" s="5">
        <v>2844.0819999999999</v>
      </c>
      <c r="J451" s="5">
        <v>2730.259</v>
      </c>
      <c r="K451" s="5">
        <v>2757.0050000000001</v>
      </c>
      <c r="L451" s="5">
        <v>2846.59</v>
      </c>
      <c r="M451" s="5">
        <v>2885.1129999999998</v>
      </c>
      <c r="N451" s="5">
        <v>2930.1170000000002</v>
      </c>
      <c r="O451" s="5">
        <v>2956.48000000001</v>
      </c>
      <c r="P451" s="5">
        <v>31839.8447048005</v>
      </c>
      <c r="Q451" s="6">
        <v>34010.351000000002</v>
      </c>
      <c r="R451" s="5">
        <v>2170.5062951994701</v>
      </c>
      <c r="S451" s="7">
        <v>1.06816950005</v>
      </c>
    </row>
    <row r="452" spans="1:19" ht="13.5" hidden="1" customHeight="1" thickBot="1" x14ac:dyDescent="0.25">
      <c r="A452" s="16" t="s">
        <v>463</v>
      </c>
      <c r="B452" s="3">
        <v>19405.043322735099</v>
      </c>
      <c r="C452" s="4">
        <v>1617.0869435612501</v>
      </c>
      <c r="D452" s="5">
        <v>1616.452</v>
      </c>
      <c r="E452" s="5">
        <v>1616.6220000000001</v>
      </c>
      <c r="F452" s="5">
        <v>1616.623</v>
      </c>
      <c r="G452" s="5">
        <v>1616.623</v>
      </c>
      <c r="H452" s="5">
        <v>1616.623</v>
      </c>
      <c r="I452" s="5">
        <v>1616.623</v>
      </c>
      <c r="J452" s="5">
        <v>1616.623</v>
      </c>
      <c r="K452" s="5">
        <v>1616.627</v>
      </c>
      <c r="L452" s="5">
        <v>1640.6769999999999</v>
      </c>
      <c r="M452" s="5">
        <v>1647.9010000000001</v>
      </c>
      <c r="N452" s="5">
        <v>1648.653</v>
      </c>
      <c r="O452" s="5">
        <v>1648.7630000000099</v>
      </c>
      <c r="P452" s="5">
        <v>19405.043322735099</v>
      </c>
      <c r="Q452" s="6">
        <v>19518.810000000001</v>
      </c>
      <c r="R452" s="5">
        <v>113.76667726495</v>
      </c>
      <c r="S452" s="7">
        <v>1.005862737607</v>
      </c>
    </row>
    <row r="453" spans="1:19" ht="13.5" hidden="1" customHeight="1" thickBot="1" x14ac:dyDescent="0.25">
      <c r="A453" s="16" t="s">
        <v>464</v>
      </c>
      <c r="B453" s="3">
        <v>86751.200330584295</v>
      </c>
      <c r="C453" s="4">
        <v>7229.2666942153501</v>
      </c>
      <c r="D453" s="5">
        <v>7405.0190000000002</v>
      </c>
      <c r="E453" s="5">
        <v>7322.9380000000001</v>
      </c>
      <c r="F453" s="5">
        <v>7270.4690000000001</v>
      </c>
      <c r="G453" s="5">
        <v>7257.2280000000001</v>
      </c>
      <c r="H453" s="5">
        <v>7257.2179999999998</v>
      </c>
      <c r="I453" s="5">
        <v>7242.8520000000099</v>
      </c>
      <c r="J453" s="5">
        <v>7242.8440000000001</v>
      </c>
      <c r="K453" s="5">
        <v>7242.8419999999996</v>
      </c>
      <c r="L453" s="5">
        <v>7234.9989999999998</v>
      </c>
      <c r="M453" s="5">
        <v>7171.1719999999996</v>
      </c>
      <c r="N453" s="5">
        <v>7061.1019999999899</v>
      </c>
      <c r="O453" s="5">
        <v>7050.2390000000296</v>
      </c>
      <c r="P453" s="5">
        <v>86751.200330584295</v>
      </c>
      <c r="Q453" s="6">
        <v>86758.922000000006</v>
      </c>
      <c r="R453" s="5">
        <v>7.7216694157679999</v>
      </c>
      <c r="S453" s="7">
        <v>1.000089009366</v>
      </c>
    </row>
    <row r="454" spans="1:19" ht="13.5" hidden="1" customHeight="1" thickBot="1" x14ac:dyDescent="0.25">
      <c r="A454" s="16" t="s">
        <v>465</v>
      </c>
      <c r="B454" s="3">
        <v>12141.226452246699</v>
      </c>
      <c r="C454" s="4">
        <v>1011.76887102056</v>
      </c>
      <c r="D454" s="5">
        <v>1013.04</v>
      </c>
      <c r="E454" s="5">
        <v>1013.039</v>
      </c>
      <c r="F454" s="5">
        <v>1013.037</v>
      </c>
      <c r="G454" s="5">
        <v>1013.034</v>
      </c>
      <c r="H454" s="5">
        <v>1013.0309999999999</v>
      </c>
      <c r="I454" s="5">
        <v>1013.028</v>
      </c>
      <c r="J454" s="5">
        <v>1011.307</v>
      </c>
      <c r="K454" s="5">
        <v>1011.304</v>
      </c>
      <c r="L454" s="5">
        <v>1014.546</v>
      </c>
      <c r="M454" s="5">
        <v>1014.543</v>
      </c>
      <c r="N454" s="5">
        <v>1014.543</v>
      </c>
      <c r="O454" s="5">
        <v>1012.184</v>
      </c>
      <c r="P454" s="5">
        <v>12141.226452246699</v>
      </c>
      <c r="Q454" s="6">
        <v>12156.636</v>
      </c>
      <c r="R454" s="5">
        <v>15.409547753297</v>
      </c>
      <c r="S454" s="7">
        <v>1.001269192022</v>
      </c>
    </row>
    <row r="455" spans="1:19" ht="13.5" hidden="1" customHeight="1" thickBot="1" x14ac:dyDescent="0.25">
      <c r="A455" s="10" t="s">
        <v>466</v>
      </c>
      <c r="B455" s="11">
        <v>0</v>
      </c>
      <c r="C455" s="12">
        <v>0</v>
      </c>
      <c r="D455" s="13">
        <v>0</v>
      </c>
      <c r="E455" s="13">
        <v>266.91800000000001</v>
      </c>
      <c r="F455" s="13">
        <v>0</v>
      </c>
      <c r="G455" s="13">
        <v>0</v>
      </c>
      <c r="H455" s="13">
        <v>65.286000000000001</v>
      </c>
      <c r="I455" s="13">
        <v>0</v>
      </c>
      <c r="J455" s="13">
        <v>0</v>
      </c>
      <c r="K455" s="13">
        <v>0</v>
      </c>
      <c r="L455" s="13">
        <v>371.80799999999999</v>
      </c>
      <c r="M455" s="13">
        <v>0</v>
      </c>
      <c r="N455" s="13">
        <v>0</v>
      </c>
      <c r="O455" s="13">
        <v>1198.3150000000101</v>
      </c>
      <c r="P455" s="13">
        <v>0</v>
      </c>
      <c r="Q455" s="14">
        <v>1902.32700000001</v>
      </c>
      <c r="R455" s="13">
        <v>1902.32700000001</v>
      </c>
      <c r="S455" s="15" t="s">
        <v>25</v>
      </c>
    </row>
    <row r="456" spans="1:19" ht="13.5" hidden="1" customHeight="1" thickBot="1" x14ac:dyDescent="0.25">
      <c r="A456" s="16" t="s">
        <v>467</v>
      </c>
      <c r="B456" s="3">
        <v>0</v>
      </c>
      <c r="C456" s="4">
        <v>0</v>
      </c>
      <c r="D456" s="5">
        <v>0</v>
      </c>
      <c r="E456" s="5">
        <v>248.58600000000001</v>
      </c>
      <c r="F456" s="5">
        <v>0</v>
      </c>
      <c r="G456" s="5">
        <v>0</v>
      </c>
      <c r="H456" s="5">
        <v>58.459000000000003</v>
      </c>
      <c r="I456" s="5">
        <v>0</v>
      </c>
      <c r="J456" s="5">
        <v>0</v>
      </c>
      <c r="K456" s="5">
        <v>0</v>
      </c>
      <c r="L456" s="5">
        <v>223.815</v>
      </c>
      <c r="M456" s="5">
        <v>0</v>
      </c>
      <c r="N456" s="5">
        <v>0</v>
      </c>
      <c r="O456" s="5">
        <v>1118.38300000001</v>
      </c>
      <c r="P456" s="5">
        <v>0</v>
      </c>
      <c r="Q456" s="6">
        <v>1649.2429999999999</v>
      </c>
      <c r="R456" s="5">
        <v>1649.2429999999999</v>
      </c>
      <c r="S456" s="17" t="s">
        <v>25</v>
      </c>
    </row>
    <row r="457" spans="1:19" ht="13.5" hidden="1" customHeight="1" thickBot="1" x14ac:dyDescent="0.25">
      <c r="A457" s="16" t="s">
        <v>468</v>
      </c>
      <c r="B457" s="3">
        <v>0</v>
      </c>
      <c r="C457" s="4">
        <v>0</v>
      </c>
      <c r="D457" s="5">
        <v>0</v>
      </c>
      <c r="E457" s="5">
        <v>0</v>
      </c>
      <c r="F457" s="5">
        <v>0</v>
      </c>
      <c r="G457" s="5">
        <v>0</v>
      </c>
      <c r="H457" s="5">
        <v>0.53100000000000003</v>
      </c>
      <c r="I457" s="5">
        <v>0</v>
      </c>
      <c r="J457" s="5">
        <v>0</v>
      </c>
      <c r="K457" s="5">
        <v>0</v>
      </c>
      <c r="L457" s="5">
        <v>41.026000000000003</v>
      </c>
      <c r="M457" s="5">
        <v>0</v>
      </c>
      <c r="N457" s="5">
        <v>0</v>
      </c>
      <c r="O457" s="5">
        <v>40.258000000000003</v>
      </c>
      <c r="P457" s="5">
        <v>0</v>
      </c>
      <c r="Q457" s="6">
        <v>81.814999999999998</v>
      </c>
      <c r="R457" s="5">
        <v>81.814999999999998</v>
      </c>
      <c r="S457" s="17" t="s">
        <v>25</v>
      </c>
    </row>
    <row r="458" spans="1:19" ht="13.5" hidden="1" customHeight="1" thickBot="1" x14ac:dyDescent="0.25">
      <c r="A458" s="16" t="s">
        <v>470</v>
      </c>
      <c r="B458" s="3">
        <v>0</v>
      </c>
      <c r="C458" s="4">
        <v>0</v>
      </c>
      <c r="D458" s="5">
        <v>0</v>
      </c>
      <c r="E458" s="5">
        <v>18.332000000000001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72.433000000000007</v>
      </c>
      <c r="M458" s="5">
        <v>0</v>
      </c>
      <c r="N458" s="5">
        <v>0</v>
      </c>
      <c r="O458" s="5">
        <v>39.673999999999999</v>
      </c>
      <c r="P458" s="5">
        <v>0</v>
      </c>
      <c r="Q458" s="6">
        <v>130.43899999999999</v>
      </c>
      <c r="R458" s="5">
        <v>130.43899999999999</v>
      </c>
      <c r="S458" s="17" t="s">
        <v>25</v>
      </c>
    </row>
    <row r="459" spans="1:19" ht="13.5" hidden="1" customHeight="1" thickBot="1" x14ac:dyDescent="0.25">
      <c r="A459" s="16" t="s">
        <v>471</v>
      </c>
      <c r="B459" s="3">
        <v>0</v>
      </c>
      <c r="C459" s="4">
        <v>0</v>
      </c>
      <c r="D459" s="5">
        <v>0</v>
      </c>
      <c r="E459" s="5">
        <v>0</v>
      </c>
      <c r="F459" s="5">
        <v>0</v>
      </c>
      <c r="G459" s="5">
        <v>0</v>
      </c>
      <c r="H459" s="5">
        <v>6.2960000000000003</v>
      </c>
      <c r="I459" s="5">
        <v>0</v>
      </c>
      <c r="J459" s="5">
        <v>0</v>
      </c>
      <c r="K459" s="5">
        <v>0</v>
      </c>
      <c r="L459" s="5">
        <v>34.533999999999999</v>
      </c>
      <c r="M459" s="5">
        <v>0</v>
      </c>
      <c r="N459" s="5">
        <v>0</v>
      </c>
      <c r="O459" s="5">
        <v>0</v>
      </c>
      <c r="P459" s="5">
        <v>0</v>
      </c>
      <c r="Q459" s="6">
        <v>40.83</v>
      </c>
      <c r="R459" s="5">
        <v>40.83</v>
      </c>
      <c r="S459" s="17" t="s">
        <v>25</v>
      </c>
    </row>
    <row r="460" spans="1:19" ht="13.5" hidden="1" customHeight="1" thickBot="1" x14ac:dyDescent="0.25">
      <c r="A460" s="10" t="s">
        <v>472</v>
      </c>
      <c r="B460" s="11">
        <v>0</v>
      </c>
      <c r="C460" s="12">
        <v>0</v>
      </c>
      <c r="D460" s="13">
        <v>0</v>
      </c>
      <c r="E460" s="13">
        <v>0</v>
      </c>
      <c r="F460" s="13">
        <v>94.096760000000003</v>
      </c>
      <c r="G460" s="13">
        <v>0</v>
      </c>
      <c r="H460" s="13">
        <v>0</v>
      </c>
      <c r="I460" s="13">
        <v>91.793840000000003</v>
      </c>
      <c r="J460" s="13">
        <v>0</v>
      </c>
      <c r="K460" s="13">
        <v>0</v>
      </c>
      <c r="L460" s="13">
        <v>76.856870000000001</v>
      </c>
      <c r="M460" s="13">
        <v>0</v>
      </c>
      <c r="N460" s="13">
        <v>0</v>
      </c>
      <c r="O460" s="13">
        <v>116.855660000001</v>
      </c>
      <c r="P460" s="13">
        <v>0</v>
      </c>
      <c r="Q460" s="14">
        <v>379.60313000000099</v>
      </c>
      <c r="R460" s="13">
        <v>379.60313000000099</v>
      </c>
      <c r="S460" s="15" t="s">
        <v>25</v>
      </c>
    </row>
    <row r="461" spans="1:19" ht="13.5" hidden="1" customHeight="1" thickBot="1" x14ac:dyDescent="0.25">
      <c r="A461" s="16" t="s">
        <v>473</v>
      </c>
      <c r="B461" s="3">
        <v>0</v>
      </c>
      <c r="C461" s="4">
        <v>0</v>
      </c>
      <c r="D461" s="5">
        <v>0</v>
      </c>
      <c r="E461" s="5">
        <v>0</v>
      </c>
      <c r="F461" s="5">
        <v>94.096760000000003</v>
      </c>
      <c r="G461" s="5">
        <v>0</v>
      </c>
      <c r="H461" s="5">
        <v>0</v>
      </c>
      <c r="I461" s="5">
        <v>91.793840000000003</v>
      </c>
      <c r="J461" s="5">
        <v>0</v>
      </c>
      <c r="K461" s="5">
        <v>0</v>
      </c>
      <c r="L461" s="5">
        <v>76.856870000000001</v>
      </c>
      <c r="M461" s="5">
        <v>0</v>
      </c>
      <c r="N461" s="5">
        <v>0</v>
      </c>
      <c r="O461" s="5">
        <v>116.855660000001</v>
      </c>
      <c r="P461" s="5">
        <v>0</v>
      </c>
      <c r="Q461" s="6">
        <v>379.60313000000099</v>
      </c>
      <c r="R461" s="5">
        <v>379.60313000000099</v>
      </c>
      <c r="S461" s="17" t="s">
        <v>25</v>
      </c>
    </row>
    <row r="462" spans="1:19" ht="13.5" hidden="1" customHeight="1" thickBot="1" x14ac:dyDescent="0.25">
      <c r="A462" s="9" t="s">
        <v>784</v>
      </c>
      <c r="B462" s="3">
        <v>0</v>
      </c>
      <c r="C462" s="4">
        <v>0</v>
      </c>
      <c r="D462" s="5">
        <v>0</v>
      </c>
      <c r="E462" s="5">
        <v>60.9</v>
      </c>
      <c r="F462" s="5">
        <v>0</v>
      </c>
      <c r="G462" s="5">
        <v>8</v>
      </c>
      <c r="H462" s="5">
        <v>0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6">
        <v>68.900000000000006</v>
      </c>
      <c r="R462" s="5">
        <v>68.900000000000006</v>
      </c>
      <c r="S462" s="17" t="s">
        <v>39</v>
      </c>
    </row>
    <row r="463" spans="1:19" ht="13.5" hidden="1" customHeight="1" thickBot="1" x14ac:dyDescent="0.25">
      <c r="A463" s="10" t="s">
        <v>785</v>
      </c>
      <c r="B463" s="11">
        <v>0</v>
      </c>
      <c r="C463" s="12">
        <v>0</v>
      </c>
      <c r="D463" s="13">
        <v>0</v>
      </c>
      <c r="E463" s="13">
        <v>60.9</v>
      </c>
      <c r="F463" s="13">
        <v>0</v>
      </c>
      <c r="G463" s="13">
        <v>8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  <c r="N463" s="13">
        <v>0</v>
      </c>
      <c r="O463" s="13">
        <v>0</v>
      </c>
      <c r="P463" s="13">
        <v>0</v>
      </c>
      <c r="Q463" s="14">
        <v>68.900000000000006</v>
      </c>
      <c r="R463" s="13">
        <v>68.900000000000006</v>
      </c>
      <c r="S463" s="15" t="s">
        <v>39</v>
      </c>
    </row>
    <row r="464" spans="1:19" ht="13.5" hidden="1" customHeight="1" thickBot="1" x14ac:dyDescent="0.25">
      <c r="A464" s="16" t="s">
        <v>786</v>
      </c>
      <c r="B464" s="3">
        <v>0</v>
      </c>
      <c r="C464" s="4">
        <v>0</v>
      </c>
      <c r="D464" s="5">
        <v>0</v>
      </c>
      <c r="E464" s="5">
        <v>60.9</v>
      </c>
      <c r="F464" s="5">
        <v>0</v>
      </c>
      <c r="G464" s="5">
        <v>8</v>
      </c>
      <c r="H464" s="5">
        <v>0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6">
        <v>68.900000000000006</v>
      </c>
      <c r="R464" s="5">
        <v>68.900000000000006</v>
      </c>
      <c r="S464" s="17" t="s">
        <v>39</v>
      </c>
    </row>
    <row r="465" spans="1:19" ht="13.5" hidden="1" customHeight="1" thickBot="1" x14ac:dyDescent="0.25">
      <c r="A465" s="19" t="s">
        <v>475</v>
      </c>
      <c r="B465" s="11">
        <v>0</v>
      </c>
      <c r="C465" s="12"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-336.060830000002</v>
      </c>
      <c r="J465" s="13">
        <v>0</v>
      </c>
      <c r="K465" s="13">
        <v>0</v>
      </c>
      <c r="L465" s="13">
        <v>-0.36</v>
      </c>
      <c r="M465" s="13">
        <v>0</v>
      </c>
      <c r="N465" s="13">
        <v>0</v>
      </c>
      <c r="O465" s="13">
        <v>725.43116000003499</v>
      </c>
      <c r="P465" s="13">
        <v>0</v>
      </c>
      <c r="Q465" s="14">
        <v>389.01033000003298</v>
      </c>
      <c r="R465" s="13">
        <v>389.01033000003298</v>
      </c>
      <c r="S465" s="15" t="s">
        <v>25</v>
      </c>
    </row>
    <row r="466" spans="1:19" ht="13.5" hidden="1" customHeight="1" thickBot="1" x14ac:dyDescent="0.25">
      <c r="A466" s="10" t="s">
        <v>476</v>
      </c>
      <c r="B466" s="11">
        <v>0</v>
      </c>
      <c r="C466" s="12"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-135.11762000000201</v>
      </c>
      <c r="J466" s="13">
        <v>0</v>
      </c>
      <c r="K466" s="13">
        <v>0</v>
      </c>
      <c r="L466" s="13">
        <v>-0.33300000000000002</v>
      </c>
      <c r="M466" s="13">
        <v>0</v>
      </c>
      <c r="N466" s="13">
        <v>0</v>
      </c>
      <c r="O466" s="13">
        <v>336.54697000003301</v>
      </c>
      <c r="P466" s="13">
        <v>0</v>
      </c>
      <c r="Q466" s="14">
        <v>201.09635000003101</v>
      </c>
      <c r="R466" s="13">
        <v>201.09635000003101</v>
      </c>
      <c r="S466" s="15" t="s">
        <v>25</v>
      </c>
    </row>
    <row r="467" spans="1:19" ht="13.5" hidden="1" customHeight="1" thickBot="1" x14ac:dyDescent="0.25">
      <c r="A467" s="16" t="s">
        <v>477</v>
      </c>
      <c r="B467" s="3">
        <v>0</v>
      </c>
      <c r="C467" s="4">
        <v>0</v>
      </c>
      <c r="D467" s="5">
        <v>0</v>
      </c>
      <c r="E467" s="5">
        <v>0</v>
      </c>
      <c r="F467" s="5">
        <v>0</v>
      </c>
      <c r="G467" s="5">
        <v>0</v>
      </c>
      <c r="H467" s="5">
        <v>0</v>
      </c>
      <c r="I467" s="5">
        <v>-135.11762000000201</v>
      </c>
      <c r="J467" s="5">
        <v>0</v>
      </c>
      <c r="K467" s="5">
        <v>0</v>
      </c>
      <c r="L467" s="5">
        <v>-0.33300000000000002</v>
      </c>
      <c r="M467" s="5">
        <v>0</v>
      </c>
      <c r="N467" s="5">
        <v>0</v>
      </c>
      <c r="O467" s="5">
        <v>336.54697000003301</v>
      </c>
      <c r="P467" s="5">
        <v>0</v>
      </c>
      <c r="Q467" s="6">
        <v>201.09635000003101</v>
      </c>
      <c r="R467" s="5">
        <v>201.09635000003101</v>
      </c>
      <c r="S467" s="17" t="s">
        <v>25</v>
      </c>
    </row>
    <row r="468" spans="1:19" ht="13.5" hidden="1" customHeight="1" thickBot="1" x14ac:dyDescent="0.25">
      <c r="A468" s="10" t="s">
        <v>478</v>
      </c>
      <c r="B468" s="11">
        <v>0</v>
      </c>
      <c r="C468" s="12"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-200.94320999999999</v>
      </c>
      <c r="J468" s="13">
        <v>0</v>
      </c>
      <c r="K468" s="13">
        <v>0</v>
      </c>
      <c r="L468" s="13">
        <v>-2.7E-2</v>
      </c>
      <c r="M468" s="13">
        <v>0</v>
      </c>
      <c r="N468" s="13">
        <v>0</v>
      </c>
      <c r="O468" s="13">
        <v>388.88419000000198</v>
      </c>
      <c r="P468" s="13">
        <v>0</v>
      </c>
      <c r="Q468" s="14">
        <v>187.913980000002</v>
      </c>
      <c r="R468" s="13">
        <v>187.913980000002</v>
      </c>
      <c r="S468" s="15" t="s">
        <v>25</v>
      </c>
    </row>
    <row r="469" spans="1:19" ht="13.5" hidden="1" customHeight="1" thickBot="1" x14ac:dyDescent="0.25">
      <c r="A469" s="16" t="s">
        <v>479</v>
      </c>
      <c r="B469" s="3">
        <v>0</v>
      </c>
      <c r="C469" s="4">
        <v>0</v>
      </c>
      <c r="D469" s="5">
        <v>0</v>
      </c>
      <c r="E469" s="5">
        <v>0</v>
      </c>
      <c r="F469" s="5">
        <v>0</v>
      </c>
      <c r="G469" s="5">
        <v>0</v>
      </c>
      <c r="H469" s="5">
        <v>0</v>
      </c>
      <c r="I469" s="5">
        <v>-200.94320999999999</v>
      </c>
      <c r="J469" s="5">
        <v>0</v>
      </c>
      <c r="K469" s="5">
        <v>0</v>
      </c>
      <c r="L469" s="5">
        <v>-2.7E-2</v>
      </c>
      <c r="M469" s="5">
        <v>0</v>
      </c>
      <c r="N469" s="5">
        <v>0</v>
      </c>
      <c r="O469" s="5">
        <v>388.88419000000198</v>
      </c>
      <c r="P469" s="5">
        <v>0</v>
      </c>
      <c r="Q469" s="6">
        <v>187.913980000002</v>
      </c>
      <c r="R469" s="5">
        <v>187.913980000002</v>
      </c>
      <c r="S469" s="17" t="s">
        <v>25</v>
      </c>
    </row>
    <row r="470" spans="1:19" ht="13.5" hidden="1" customHeight="1" thickBot="1" x14ac:dyDescent="0.25">
      <c r="A470" s="9" t="s">
        <v>480</v>
      </c>
      <c r="B470" s="3">
        <v>0</v>
      </c>
      <c r="C470" s="4">
        <v>0</v>
      </c>
      <c r="D470" s="5">
        <v>0</v>
      </c>
      <c r="E470" s="5">
        <v>96.766000000000005</v>
      </c>
      <c r="F470" s="5">
        <v>0</v>
      </c>
      <c r="G470" s="5">
        <v>0</v>
      </c>
      <c r="H470" s="5">
        <v>1.099</v>
      </c>
      <c r="I470" s="5">
        <v>1381.1494</v>
      </c>
      <c r="J470" s="5">
        <v>0</v>
      </c>
      <c r="K470" s="5">
        <v>422.803</v>
      </c>
      <c r="L470" s="5">
        <v>3.24</v>
      </c>
      <c r="M470" s="5">
        <v>0</v>
      </c>
      <c r="N470" s="5">
        <v>16.86</v>
      </c>
      <c r="O470" s="5">
        <v>21.456</v>
      </c>
      <c r="P470" s="5">
        <v>0</v>
      </c>
      <c r="Q470" s="6">
        <v>1943.3733999999999</v>
      </c>
      <c r="R470" s="5">
        <v>1943.3733999999999</v>
      </c>
      <c r="S470" s="17" t="s">
        <v>25</v>
      </c>
    </row>
    <row r="471" spans="1:19" ht="13.5" hidden="1" customHeight="1" thickBot="1" x14ac:dyDescent="0.25">
      <c r="A471" s="10" t="s">
        <v>481</v>
      </c>
      <c r="B471" s="11">
        <v>0</v>
      </c>
      <c r="C471" s="12">
        <v>0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68.274699999999996</v>
      </c>
      <c r="J471" s="13">
        <v>0</v>
      </c>
      <c r="K471" s="13">
        <v>0.54</v>
      </c>
      <c r="L471" s="13">
        <v>0</v>
      </c>
      <c r="M471" s="13">
        <v>0</v>
      </c>
      <c r="N471" s="13">
        <v>0</v>
      </c>
      <c r="O471" s="13">
        <v>0</v>
      </c>
      <c r="P471" s="13">
        <v>0</v>
      </c>
      <c r="Q471" s="14">
        <v>68.814700000000002</v>
      </c>
      <c r="R471" s="13">
        <v>68.814700000000002</v>
      </c>
      <c r="S471" s="15" t="s">
        <v>25</v>
      </c>
    </row>
    <row r="472" spans="1:19" ht="13.5" hidden="1" customHeight="1" thickBot="1" x14ac:dyDescent="0.25">
      <c r="A472" s="16" t="s">
        <v>482</v>
      </c>
      <c r="B472" s="3">
        <v>0</v>
      </c>
      <c r="C472" s="4">
        <v>0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68.274699999999996</v>
      </c>
      <c r="J472" s="5">
        <v>0</v>
      </c>
      <c r="K472" s="5">
        <v>0.54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6">
        <v>68.814700000000002</v>
      </c>
      <c r="R472" s="5">
        <v>68.814700000000002</v>
      </c>
      <c r="S472" s="17" t="s">
        <v>25</v>
      </c>
    </row>
    <row r="473" spans="1:19" ht="13.5" hidden="1" customHeight="1" thickBot="1" x14ac:dyDescent="0.25">
      <c r="A473" s="10" t="s">
        <v>483</v>
      </c>
      <c r="B473" s="11">
        <v>0</v>
      </c>
      <c r="C473" s="12">
        <v>0</v>
      </c>
      <c r="D473" s="13">
        <v>0</v>
      </c>
      <c r="E473" s="13">
        <v>96.766000000000005</v>
      </c>
      <c r="F473" s="13">
        <v>0</v>
      </c>
      <c r="G473" s="13">
        <v>0</v>
      </c>
      <c r="H473" s="13">
        <v>1.099</v>
      </c>
      <c r="I473" s="13">
        <v>1312.8747000000001</v>
      </c>
      <c r="J473" s="13">
        <v>0</v>
      </c>
      <c r="K473" s="13">
        <v>422.26299999999998</v>
      </c>
      <c r="L473" s="13">
        <v>3.24</v>
      </c>
      <c r="M473" s="13">
        <v>0</v>
      </c>
      <c r="N473" s="13">
        <v>16.86</v>
      </c>
      <c r="O473" s="13">
        <v>21.456</v>
      </c>
      <c r="P473" s="13">
        <v>0</v>
      </c>
      <c r="Q473" s="14">
        <v>1874.5587</v>
      </c>
      <c r="R473" s="13">
        <v>1874.5587</v>
      </c>
      <c r="S473" s="15" t="s">
        <v>25</v>
      </c>
    </row>
    <row r="474" spans="1:19" ht="13.5" hidden="1" customHeight="1" thickBot="1" x14ac:dyDescent="0.25">
      <c r="A474" s="16" t="s">
        <v>484</v>
      </c>
      <c r="B474" s="3">
        <v>0</v>
      </c>
      <c r="C474" s="4">
        <v>0</v>
      </c>
      <c r="D474" s="5">
        <v>0</v>
      </c>
      <c r="E474" s="5">
        <v>96.766000000000005</v>
      </c>
      <c r="F474" s="5">
        <v>0</v>
      </c>
      <c r="G474" s="5">
        <v>0</v>
      </c>
      <c r="H474" s="5">
        <v>1.099</v>
      </c>
      <c r="I474" s="5">
        <v>1312.8747000000001</v>
      </c>
      <c r="J474" s="5">
        <v>0</v>
      </c>
      <c r="K474" s="5">
        <v>422.26299999999998</v>
      </c>
      <c r="L474" s="5">
        <v>3.24</v>
      </c>
      <c r="M474" s="5">
        <v>0</v>
      </c>
      <c r="N474" s="5">
        <v>16.86</v>
      </c>
      <c r="O474" s="5">
        <v>21.456</v>
      </c>
      <c r="P474" s="5">
        <v>0</v>
      </c>
      <c r="Q474" s="6">
        <v>1874.5587</v>
      </c>
      <c r="R474" s="5">
        <v>1874.5587</v>
      </c>
      <c r="S474" s="17" t="s">
        <v>25</v>
      </c>
    </row>
    <row r="475" spans="1:19" ht="13.5" hidden="1" customHeight="1" thickBot="1" x14ac:dyDescent="0.25">
      <c r="A475" s="9" t="s">
        <v>485</v>
      </c>
      <c r="B475" s="3">
        <v>32805.4331847426</v>
      </c>
      <c r="C475" s="4">
        <v>2733.7860987285499</v>
      </c>
      <c r="D475" s="5">
        <v>884.99950999999999</v>
      </c>
      <c r="E475" s="5">
        <v>2164.0711500000002</v>
      </c>
      <c r="F475" s="5">
        <v>1018.65912</v>
      </c>
      <c r="G475" s="5">
        <v>1152.20507</v>
      </c>
      <c r="H475" s="5">
        <v>1612.13545</v>
      </c>
      <c r="I475" s="5">
        <v>3099.8109600000098</v>
      </c>
      <c r="J475" s="5">
        <v>2192.6756099999998</v>
      </c>
      <c r="K475" s="5">
        <v>873.18780000000004</v>
      </c>
      <c r="L475" s="5">
        <v>6486.5362800000003</v>
      </c>
      <c r="M475" s="5">
        <v>1846.6054899999999</v>
      </c>
      <c r="N475" s="5">
        <v>3613.6237799999999</v>
      </c>
      <c r="O475" s="5">
        <v>2967.3670500000098</v>
      </c>
      <c r="P475" s="5">
        <v>32805.4331847426</v>
      </c>
      <c r="Q475" s="6">
        <v>27911.877270000001</v>
      </c>
      <c r="R475" s="5">
        <v>-4893.5559147425602</v>
      </c>
      <c r="S475" s="7">
        <v>0.85083093135200005</v>
      </c>
    </row>
    <row r="476" spans="1:19" ht="13.5" hidden="1" customHeight="1" thickBot="1" x14ac:dyDescent="0.25">
      <c r="A476" s="10" t="s">
        <v>486</v>
      </c>
      <c r="B476" s="11">
        <v>0</v>
      </c>
      <c r="C476" s="12">
        <v>0</v>
      </c>
      <c r="D476" s="13">
        <v>0</v>
      </c>
      <c r="E476" s="13">
        <v>0</v>
      </c>
      <c r="F476" s="13">
        <v>-10.15812</v>
      </c>
      <c r="G476" s="13">
        <v>0</v>
      </c>
      <c r="H476" s="13">
        <v>0</v>
      </c>
      <c r="I476" s="13">
        <v>-28.559439999999999</v>
      </c>
      <c r="J476" s="13">
        <v>0</v>
      </c>
      <c r="K476" s="13">
        <v>0</v>
      </c>
      <c r="L476" s="13">
        <v>3.8862399999999999</v>
      </c>
      <c r="M476" s="13">
        <v>0</v>
      </c>
      <c r="N476" s="13">
        <v>0</v>
      </c>
      <c r="O476" s="13">
        <v>-4.9311999999999996</v>
      </c>
      <c r="P476" s="13">
        <v>0</v>
      </c>
      <c r="Q476" s="14">
        <v>-39.762520000000002</v>
      </c>
      <c r="R476" s="13">
        <v>-39.762520000000002</v>
      </c>
      <c r="S476" s="15" t="s">
        <v>25</v>
      </c>
    </row>
    <row r="477" spans="1:19" ht="13.5" hidden="1" customHeight="1" thickBot="1" x14ac:dyDescent="0.25">
      <c r="A477" s="16" t="s">
        <v>487</v>
      </c>
      <c r="B477" s="3">
        <v>0</v>
      </c>
      <c r="C477" s="4">
        <v>0</v>
      </c>
      <c r="D477" s="5">
        <v>0</v>
      </c>
      <c r="E477" s="5">
        <v>0</v>
      </c>
      <c r="F477" s="5">
        <v>-10.15812</v>
      </c>
      <c r="G477" s="5">
        <v>0</v>
      </c>
      <c r="H477" s="5">
        <v>0</v>
      </c>
      <c r="I477" s="5">
        <v>-28.559439999999999</v>
      </c>
      <c r="J477" s="5">
        <v>0</v>
      </c>
      <c r="K477" s="5">
        <v>0</v>
      </c>
      <c r="L477" s="5">
        <v>3.8862399999999999</v>
      </c>
      <c r="M477" s="5">
        <v>0</v>
      </c>
      <c r="N477" s="5">
        <v>0</v>
      </c>
      <c r="O477" s="5">
        <v>-4.9311999999999996</v>
      </c>
      <c r="P477" s="5">
        <v>0</v>
      </c>
      <c r="Q477" s="6">
        <v>-39.762520000000002</v>
      </c>
      <c r="R477" s="5">
        <v>-39.762520000000002</v>
      </c>
      <c r="S477" s="17" t="s">
        <v>25</v>
      </c>
    </row>
    <row r="478" spans="1:19" ht="13.5" hidden="1" customHeight="1" thickBot="1" x14ac:dyDescent="0.25">
      <c r="A478" s="10" t="s">
        <v>488</v>
      </c>
      <c r="B478" s="11">
        <v>10000.3425582083</v>
      </c>
      <c r="C478" s="12">
        <v>833.36187985068796</v>
      </c>
      <c r="D478" s="13">
        <v>161.85624999999999</v>
      </c>
      <c r="E478" s="13">
        <v>340.03500000000003</v>
      </c>
      <c r="F478" s="13">
        <v>213.78778</v>
      </c>
      <c r="G478" s="13">
        <v>258.58830999999998</v>
      </c>
      <c r="H478" s="13">
        <v>551.27916000000005</v>
      </c>
      <c r="I478" s="13">
        <v>1983.4615200000001</v>
      </c>
      <c r="J478" s="13">
        <v>1135.3761500000001</v>
      </c>
      <c r="K478" s="13">
        <v>66.561779999999999</v>
      </c>
      <c r="L478" s="13">
        <v>3711.22775</v>
      </c>
      <c r="M478" s="13">
        <v>700.60193000000004</v>
      </c>
      <c r="N478" s="13">
        <v>606.26118999999903</v>
      </c>
      <c r="O478" s="13">
        <v>1658.5962200000099</v>
      </c>
      <c r="P478" s="13">
        <v>10000.3425582083</v>
      </c>
      <c r="Q478" s="14">
        <v>11387.633040000001</v>
      </c>
      <c r="R478" s="13">
        <v>1387.2904817917499</v>
      </c>
      <c r="S478" s="18">
        <v>1.1387242960640001</v>
      </c>
    </row>
    <row r="479" spans="1:19" ht="13.5" hidden="1" customHeight="1" thickBot="1" x14ac:dyDescent="0.25">
      <c r="A479" s="16" t="s">
        <v>489</v>
      </c>
      <c r="B479" s="3">
        <v>10000.3425582083</v>
      </c>
      <c r="C479" s="4">
        <v>833.36187985068796</v>
      </c>
      <c r="D479" s="5">
        <v>161.85624999999999</v>
      </c>
      <c r="E479" s="5">
        <v>272.22300000000001</v>
      </c>
      <c r="F479" s="5">
        <v>94.175600000000003</v>
      </c>
      <c r="G479" s="5">
        <v>214.27874</v>
      </c>
      <c r="H479" s="5">
        <v>441.21426000000002</v>
      </c>
      <c r="I479" s="5">
        <v>1587.83285</v>
      </c>
      <c r="J479" s="5">
        <v>853.22461999999996</v>
      </c>
      <c r="K479" s="5">
        <v>10.68478</v>
      </c>
      <c r="L479" s="5">
        <v>3577.9902099999999</v>
      </c>
      <c r="M479" s="5">
        <v>355.08022</v>
      </c>
      <c r="N479" s="5">
        <v>264.41705000000002</v>
      </c>
      <c r="O479" s="5">
        <v>1352.50782000001</v>
      </c>
      <c r="P479" s="5">
        <v>10000.3425582083</v>
      </c>
      <c r="Q479" s="6">
        <v>9185.4854000000105</v>
      </c>
      <c r="R479" s="5">
        <v>-814.85715820824998</v>
      </c>
      <c r="S479" s="7">
        <v>0.91851707544299999</v>
      </c>
    </row>
    <row r="480" spans="1:19" ht="13.5" hidden="1" customHeight="1" thickBot="1" x14ac:dyDescent="0.25">
      <c r="A480" s="16" t="s">
        <v>490</v>
      </c>
      <c r="B480" s="3">
        <v>0</v>
      </c>
      <c r="C480" s="4">
        <v>0</v>
      </c>
      <c r="D480" s="5">
        <v>0</v>
      </c>
      <c r="E480" s="5">
        <v>11.494999999999999</v>
      </c>
      <c r="F480" s="5">
        <v>71.952699999999993</v>
      </c>
      <c r="G480" s="5">
        <v>44.309570000000001</v>
      </c>
      <c r="H480" s="5">
        <v>93.164900000000003</v>
      </c>
      <c r="I480" s="5">
        <v>27.176670000000001</v>
      </c>
      <c r="J480" s="5">
        <v>265.27882</v>
      </c>
      <c r="K480" s="5">
        <v>55.877000000000002</v>
      </c>
      <c r="L480" s="5">
        <v>82.889539999999997</v>
      </c>
      <c r="M480" s="5">
        <v>327.66271</v>
      </c>
      <c r="N480" s="5">
        <v>243.96519000000001</v>
      </c>
      <c r="O480" s="5">
        <v>291.088400000001</v>
      </c>
      <c r="P480" s="5">
        <v>0</v>
      </c>
      <c r="Q480" s="6">
        <v>1514.8605</v>
      </c>
      <c r="R480" s="5">
        <v>1514.8605</v>
      </c>
      <c r="S480" s="17" t="s">
        <v>25</v>
      </c>
    </row>
    <row r="481" spans="1:19" ht="13.5" hidden="1" customHeight="1" thickBot="1" x14ac:dyDescent="0.25">
      <c r="A481" s="16" t="s">
        <v>491</v>
      </c>
      <c r="B481" s="3">
        <v>0</v>
      </c>
      <c r="C481" s="4">
        <v>0</v>
      </c>
      <c r="D481" s="5">
        <v>0</v>
      </c>
      <c r="E481" s="5">
        <v>20.138000000000002</v>
      </c>
      <c r="F481" s="5">
        <v>47.659480000000002</v>
      </c>
      <c r="G481" s="5">
        <v>0</v>
      </c>
      <c r="H481" s="5">
        <v>16.899999999999999</v>
      </c>
      <c r="I481" s="5">
        <v>368.45200000000102</v>
      </c>
      <c r="J481" s="5">
        <v>16.872710000000001</v>
      </c>
      <c r="K481" s="5">
        <v>0</v>
      </c>
      <c r="L481" s="5">
        <v>50.347999999999999</v>
      </c>
      <c r="M481" s="5">
        <v>0</v>
      </c>
      <c r="N481" s="5">
        <v>55.478949999999003</v>
      </c>
      <c r="O481" s="5">
        <v>0</v>
      </c>
      <c r="P481" s="5">
        <v>0</v>
      </c>
      <c r="Q481" s="6">
        <v>575.84914000000094</v>
      </c>
      <c r="R481" s="5">
        <v>575.84914000000094</v>
      </c>
      <c r="S481" s="17" t="s">
        <v>25</v>
      </c>
    </row>
    <row r="482" spans="1:19" ht="13.5" hidden="1" customHeight="1" thickBot="1" x14ac:dyDescent="0.25">
      <c r="A482" s="16" t="s">
        <v>492</v>
      </c>
      <c r="B482" s="3">
        <v>0</v>
      </c>
      <c r="C482" s="4">
        <v>0</v>
      </c>
      <c r="D482" s="5">
        <v>0</v>
      </c>
      <c r="E482" s="5">
        <v>36.179000000000002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17.859000000000002</v>
      </c>
      <c r="N482" s="5">
        <v>42.399999999998997</v>
      </c>
      <c r="O482" s="5">
        <v>15</v>
      </c>
      <c r="P482" s="5">
        <v>0</v>
      </c>
      <c r="Q482" s="6">
        <v>111.438</v>
      </c>
      <c r="R482" s="5">
        <v>111.438</v>
      </c>
      <c r="S482" s="17" t="s">
        <v>25</v>
      </c>
    </row>
    <row r="483" spans="1:19" ht="13.5" hidden="1" customHeight="1" thickBot="1" x14ac:dyDescent="0.25">
      <c r="A483" s="10" t="s">
        <v>493</v>
      </c>
      <c r="B483" s="11">
        <v>1350.00157029657</v>
      </c>
      <c r="C483" s="12">
        <v>112.500130858047</v>
      </c>
      <c r="D483" s="13">
        <v>66.074600000000004</v>
      </c>
      <c r="E483" s="13">
        <v>35.661000000000001</v>
      </c>
      <c r="F483" s="13">
        <v>80.754490000000004</v>
      </c>
      <c r="G483" s="13">
        <v>273.07141000000001</v>
      </c>
      <c r="H483" s="13">
        <v>173.51824999999999</v>
      </c>
      <c r="I483" s="13">
        <v>68.974720000000005</v>
      </c>
      <c r="J483" s="13">
        <v>78.449299999999994</v>
      </c>
      <c r="K483" s="13">
        <v>43.277659999999997</v>
      </c>
      <c r="L483" s="13">
        <v>30.168009999999999</v>
      </c>
      <c r="M483" s="13">
        <v>47.6648</v>
      </c>
      <c r="N483" s="13">
        <v>55.400999999999001</v>
      </c>
      <c r="O483" s="13">
        <v>-451.073550000002</v>
      </c>
      <c r="P483" s="13">
        <v>1350.00157029657</v>
      </c>
      <c r="Q483" s="14">
        <v>501.941689999998</v>
      </c>
      <c r="R483" s="13">
        <v>-848.05988029656896</v>
      </c>
      <c r="S483" s="18">
        <v>0.37180822677800002</v>
      </c>
    </row>
    <row r="484" spans="1:19" ht="13.5" hidden="1" customHeight="1" thickBot="1" x14ac:dyDescent="0.25">
      <c r="A484" s="16" t="s">
        <v>494</v>
      </c>
      <c r="B484" s="3">
        <v>600.00138555579395</v>
      </c>
      <c r="C484" s="4">
        <v>50.000115462982002</v>
      </c>
      <c r="D484" s="5">
        <v>7.99</v>
      </c>
      <c r="E484" s="5">
        <v>19.71</v>
      </c>
      <c r="F484" s="5">
        <v>0</v>
      </c>
      <c r="G484" s="5">
        <v>225.26500999999999</v>
      </c>
      <c r="H484" s="5">
        <v>60.271149999999999</v>
      </c>
      <c r="I484" s="5">
        <v>13.608000000000001</v>
      </c>
      <c r="J484" s="5">
        <v>6.2320000000000002</v>
      </c>
      <c r="K484" s="5">
        <v>15.116</v>
      </c>
      <c r="L484" s="5">
        <v>1.0411600000000001</v>
      </c>
      <c r="M484" s="5">
        <v>26.038</v>
      </c>
      <c r="N484" s="5">
        <v>25.27</v>
      </c>
      <c r="O484" s="5">
        <v>73.987099999999998</v>
      </c>
      <c r="P484" s="5">
        <v>600.00138555579395</v>
      </c>
      <c r="Q484" s="6">
        <v>474.52841999999998</v>
      </c>
      <c r="R484" s="5">
        <v>-125.472965555794</v>
      </c>
      <c r="S484" s="7">
        <v>0.79087887365499998</v>
      </c>
    </row>
    <row r="485" spans="1:19" ht="13.5" hidden="1" customHeight="1" thickBot="1" x14ac:dyDescent="0.25">
      <c r="A485" s="16" t="s">
        <v>495</v>
      </c>
      <c r="B485" s="3">
        <v>670</v>
      </c>
      <c r="C485" s="4">
        <v>55.833333333333002</v>
      </c>
      <c r="D485" s="5">
        <v>53.099600000000002</v>
      </c>
      <c r="E485" s="5">
        <v>12.012</v>
      </c>
      <c r="F485" s="5">
        <v>66.110389999999995</v>
      </c>
      <c r="G485" s="5">
        <v>20.3</v>
      </c>
      <c r="H485" s="5">
        <v>96.648200000000003</v>
      </c>
      <c r="I485" s="5">
        <v>52.353819999999999</v>
      </c>
      <c r="J485" s="5">
        <v>65.532300000000006</v>
      </c>
      <c r="K485" s="5">
        <v>8.0449999999999999</v>
      </c>
      <c r="L485" s="5">
        <v>0</v>
      </c>
      <c r="M485" s="5">
        <v>18.48</v>
      </c>
      <c r="N485" s="5">
        <v>19.846</v>
      </c>
      <c r="O485" s="5">
        <v>-574.42905000000303</v>
      </c>
      <c r="P485" s="5">
        <v>670</v>
      </c>
      <c r="Q485" s="6">
        <v>-162.001740000003</v>
      </c>
      <c r="R485" s="5">
        <v>-832.001740000003</v>
      </c>
      <c r="S485" s="7">
        <v>-0.24179364179099999</v>
      </c>
    </row>
    <row r="486" spans="1:19" ht="13.5" hidden="1" customHeight="1" thickBot="1" x14ac:dyDescent="0.25">
      <c r="A486" s="16" t="s">
        <v>496</v>
      </c>
      <c r="B486" s="3">
        <v>80.000184740771999</v>
      </c>
      <c r="C486" s="4">
        <v>6.6666820617309996</v>
      </c>
      <c r="D486" s="5">
        <v>4.9850000000000003</v>
      </c>
      <c r="E486" s="5">
        <v>0</v>
      </c>
      <c r="F486" s="5">
        <v>14.6441</v>
      </c>
      <c r="G486" s="5">
        <v>27.506399999999999</v>
      </c>
      <c r="H486" s="5">
        <v>3.0129000000000001</v>
      </c>
      <c r="I486" s="5">
        <v>3.0129000000000001</v>
      </c>
      <c r="J486" s="5">
        <v>0</v>
      </c>
      <c r="K486" s="5">
        <v>20.11666</v>
      </c>
      <c r="L486" s="5">
        <v>13.69885</v>
      </c>
      <c r="M486" s="5">
        <v>3.1467999999999998</v>
      </c>
      <c r="N486" s="5">
        <v>0</v>
      </c>
      <c r="O486" s="5">
        <v>16.9893</v>
      </c>
      <c r="P486" s="5">
        <v>80.000184740771999</v>
      </c>
      <c r="Q486" s="6">
        <v>107.11291</v>
      </c>
      <c r="R486" s="5">
        <v>27.112725259226998</v>
      </c>
      <c r="S486" s="7">
        <v>1.3389082831129999</v>
      </c>
    </row>
    <row r="487" spans="1:19" ht="13.5" hidden="1" customHeight="1" thickBot="1" x14ac:dyDescent="0.25">
      <c r="A487" s="16" t="s">
        <v>497</v>
      </c>
      <c r="B487" s="3">
        <v>0</v>
      </c>
      <c r="C487" s="4">
        <v>0</v>
      </c>
      <c r="D487" s="5">
        <v>0</v>
      </c>
      <c r="E487" s="5">
        <v>0</v>
      </c>
      <c r="F487" s="5">
        <v>0</v>
      </c>
      <c r="G487" s="5">
        <v>0</v>
      </c>
      <c r="H487" s="5">
        <v>5.2880000000000003</v>
      </c>
      <c r="I487" s="5">
        <v>0</v>
      </c>
      <c r="J487" s="5">
        <v>6.6849999999999996</v>
      </c>
      <c r="K487" s="5">
        <v>0</v>
      </c>
      <c r="L487" s="5">
        <v>15.428000000000001</v>
      </c>
      <c r="M487" s="5">
        <v>0</v>
      </c>
      <c r="N487" s="5">
        <v>10.285</v>
      </c>
      <c r="O487" s="5">
        <v>5.8201000000000001</v>
      </c>
      <c r="P487" s="5">
        <v>0</v>
      </c>
      <c r="Q487" s="6">
        <v>43.506100000000004</v>
      </c>
      <c r="R487" s="5">
        <v>43.506100000000004</v>
      </c>
      <c r="S487" s="17" t="s">
        <v>25</v>
      </c>
    </row>
    <row r="488" spans="1:19" ht="13.5" hidden="1" customHeight="1" thickBot="1" x14ac:dyDescent="0.25">
      <c r="A488" s="16" t="s">
        <v>498</v>
      </c>
      <c r="B488" s="3">
        <v>0</v>
      </c>
      <c r="C488" s="4">
        <v>0</v>
      </c>
      <c r="D488" s="5">
        <v>0</v>
      </c>
      <c r="E488" s="5">
        <v>0</v>
      </c>
      <c r="F488" s="5">
        <v>0</v>
      </c>
      <c r="G488" s="5">
        <v>0</v>
      </c>
      <c r="H488" s="5">
        <v>8.298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26.559000000000001</v>
      </c>
      <c r="P488" s="5">
        <v>0</v>
      </c>
      <c r="Q488" s="6">
        <v>34.856999999999999</v>
      </c>
      <c r="R488" s="5">
        <v>34.856999999999999</v>
      </c>
      <c r="S488" s="17" t="s">
        <v>25</v>
      </c>
    </row>
    <row r="489" spans="1:19" ht="13.5" hidden="1" customHeight="1" thickBot="1" x14ac:dyDescent="0.25">
      <c r="A489" s="16" t="s">
        <v>499</v>
      </c>
      <c r="B489" s="3">
        <v>0</v>
      </c>
      <c r="C489" s="4">
        <v>0</v>
      </c>
      <c r="D489" s="5">
        <v>0</v>
      </c>
      <c r="E489" s="5">
        <v>3.9390000000000001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6">
        <v>3.9390000000000001</v>
      </c>
      <c r="R489" s="5">
        <v>3.9390000000000001</v>
      </c>
      <c r="S489" s="17" t="s">
        <v>25</v>
      </c>
    </row>
    <row r="490" spans="1:19" ht="13.5" hidden="1" customHeight="1" thickBot="1" x14ac:dyDescent="0.25">
      <c r="A490" s="10" t="s">
        <v>500</v>
      </c>
      <c r="B490" s="11">
        <v>11450.072275996599</v>
      </c>
      <c r="C490" s="12">
        <v>954.17268966638699</v>
      </c>
      <c r="D490" s="13">
        <v>359.12603000000001</v>
      </c>
      <c r="E490" s="13">
        <v>1573.15735</v>
      </c>
      <c r="F490" s="13">
        <v>439.22338000000002</v>
      </c>
      <c r="G490" s="13">
        <v>255.4213</v>
      </c>
      <c r="H490" s="13">
        <v>301.15206000000001</v>
      </c>
      <c r="I490" s="13">
        <v>644.72159000000102</v>
      </c>
      <c r="J490" s="13">
        <v>463.62608999999998</v>
      </c>
      <c r="K490" s="13">
        <v>341.74054000000001</v>
      </c>
      <c r="L490" s="13">
        <v>1141.62354</v>
      </c>
      <c r="M490" s="13">
        <v>432.45335</v>
      </c>
      <c r="N490" s="13">
        <v>2216.8520800000001</v>
      </c>
      <c r="O490" s="13">
        <v>1109.4667899999999</v>
      </c>
      <c r="P490" s="13">
        <v>11450.072275996599</v>
      </c>
      <c r="Q490" s="14">
        <v>9278.5641000000105</v>
      </c>
      <c r="R490" s="13">
        <v>-2171.5081759966301</v>
      </c>
      <c r="S490" s="18">
        <v>0.81034982804800004</v>
      </c>
    </row>
    <row r="491" spans="1:19" ht="13.5" hidden="1" customHeight="1" thickBot="1" x14ac:dyDescent="0.25">
      <c r="A491" s="16" t="s">
        <v>501</v>
      </c>
      <c r="B491" s="3">
        <v>10200.0693894221</v>
      </c>
      <c r="C491" s="4">
        <v>850.00578245183999</v>
      </c>
      <c r="D491" s="5">
        <v>291.50103999999999</v>
      </c>
      <c r="E491" s="5">
        <v>1568.99235</v>
      </c>
      <c r="F491" s="5">
        <v>369.51528000000002</v>
      </c>
      <c r="G491" s="5">
        <v>148.20590000000001</v>
      </c>
      <c r="H491" s="5">
        <v>215.16945999999999</v>
      </c>
      <c r="I491" s="5">
        <v>613.14369000000102</v>
      </c>
      <c r="J491" s="5">
        <v>433.10888999999997</v>
      </c>
      <c r="K491" s="5">
        <v>280.91534000000001</v>
      </c>
      <c r="L491" s="5">
        <v>1095.8589400000001</v>
      </c>
      <c r="M491" s="5">
        <v>388.25205</v>
      </c>
      <c r="N491" s="5">
        <v>2180.5601799999999</v>
      </c>
      <c r="O491" s="5">
        <v>988.014310000004</v>
      </c>
      <c r="P491" s="5">
        <v>10200.0693894221</v>
      </c>
      <c r="Q491" s="6">
        <v>8573.2374299999992</v>
      </c>
      <c r="R491" s="5">
        <v>-1626.83195942207</v>
      </c>
      <c r="S491" s="7">
        <v>0.84050775565199998</v>
      </c>
    </row>
    <row r="492" spans="1:19" ht="13.5" hidden="1" customHeight="1" thickBot="1" x14ac:dyDescent="0.25">
      <c r="A492" s="16" t="s">
        <v>502</v>
      </c>
      <c r="B492" s="3">
        <v>1250.0028865745601</v>
      </c>
      <c r="C492" s="4">
        <v>104.166907214547</v>
      </c>
      <c r="D492" s="5">
        <v>13.262600000000001</v>
      </c>
      <c r="E492" s="5">
        <v>7.0000000000000001E-3</v>
      </c>
      <c r="F492" s="5">
        <v>69.708100000000002</v>
      </c>
      <c r="G492" s="5">
        <v>83.8596</v>
      </c>
      <c r="H492" s="5">
        <v>85.982600000000005</v>
      </c>
      <c r="I492" s="5">
        <v>27.5779</v>
      </c>
      <c r="J492" s="5">
        <v>30.517199999999999</v>
      </c>
      <c r="K492" s="5">
        <v>43.102200000000003</v>
      </c>
      <c r="L492" s="5">
        <v>42.787599999999998</v>
      </c>
      <c r="M492" s="5">
        <v>44.201300000000003</v>
      </c>
      <c r="N492" s="5">
        <v>36.291899999999004</v>
      </c>
      <c r="O492" s="5">
        <v>86.2346</v>
      </c>
      <c r="P492" s="5">
        <v>1250.0028865745601</v>
      </c>
      <c r="Q492" s="6">
        <v>563.5326</v>
      </c>
      <c r="R492" s="5">
        <v>-686.47028657456201</v>
      </c>
      <c r="S492" s="7">
        <v>0.45082503892699999</v>
      </c>
    </row>
    <row r="493" spans="1:19" ht="13.5" hidden="1" customHeight="1" thickBot="1" x14ac:dyDescent="0.25">
      <c r="A493" s="16" t="s">
        <v>503</v>
      </c>
      <c r="B493" s="3">
        <v>0</v>
      </c>
      <c r="C493" s="4">
        <v>0</v>
      </c>
      <c r="D493" s="5">
        <v>26.210529999999999</v>
      </c>
      <c r="E493" s="5">
        <v>4.1580000000000004</v>
      </c>
      <c r="F493" s="5">
        <v>0</v>
      </c>
      <c r="G493" s="5">
        <v>23.355799999999999</v>
      </c>
      <c r="H493" s="5">
        <v>0</v>
      </c>
      <c r="I493" s="5">
        <v>4</v>
      </c>
      <c r="J493" s="5">
        <v>0</v>
      </c>
      <c r="K493" s="5">
        <v>17.722999999999999</v>
      </c>
      <c r="L493" s="5">
        <v>2.9769999999999999</v>
      </c>
      <c r="M493" s="5">
        <v>0</v>
      </c>
      <c r="N493" s="5">
        <v>0</v>
      </c>
      <c r="O493" s="5">
        <v>35.217880000000001</v>
      </c>
      <c r="P493" s="5">
        <v>0</v>
      </c>
      <c r="Q493" s="6">
        <v>113.64221000000001</v>
      </c>
      <c r="R493" s="5">
        <v>113.64221000000001</v>
      </c>
      <c r="S493" s="17" t="s">
        <v>25</v>
      </c>
    </row>
    <row r="494" spans="1:19" ht="13.5" hidden="1" customHeight="1" thickBot="1" x14ac:dyDescent="0.25">
      <c r="A494" s="16" t="s">
        <v>787</v>
      </c>
      <c r="B494" s="3">
        <v>0</v>
      </c>
      <c r="C494" s="4">
        <v>0</v>
      </c>
      <c r="D494" s="5">
        <v>28.151859999999999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6">
        <v>28.151859999999999</v>
      </c>
      <c r="R494" s="5">
        <v>28.151859999999999</v>
      </c>
      <c r="S494" s="17" t="s">
        <v>39</v>
      </c>
    </row>
    <row r="495" spans="1:19" ht="13.5" hidden="1" customHeight="1" thickBot="1" x14ac:dyDescent="0.25">
      <c r="A495" s="10" t="s">
        <v>504</v>
      </c>
      <c r="B495" s="11">
        <v>7470.0172501696197</v>
      </c>
      <c r="C495" s="12">
        <v>622.50143751413498</v>
      </c>
      <c r="D495" s="13">
        <v>207.02940000000001</v>
      </c>
      <c r="E495" s="13">
        <v>182.5566</v>
      </c>
      <c r="F495" s="13">
        <v>160.57315</v>
      </c>
      <c r="G495" s="13">
        <v>308.75015000000002</v>
      </c>
      <c r="H495" s="13">
        <v>320.11425000000003</v>
      </c>
      <c r="I495" s="13">
        <v>296.27113000000003</v>
      </c>
      <c r="J495" s="13">
        <v>483.48827</v>
      </c>
      <c r="K495" s="13">
        <v>383.34841999999998</v>
      </c>
      <c r="L495" s="13">
        <v>487.44391999999999</v>
      </c>
      <c r="M495" s="13">
        <v>559.28989999999999</v>
      </c>
      <c r="N495" s="13">
        <v>537.98990999999899</v>
      </c>
      <c r="O495" s="13">
        <v>499.37541000000198</v>
      </c>
      <c r="P495" s="13">
        <v>7470.0172501696197</v>
      </c>
      <c r="Q495" s="14">
        <v>4426.2305100000003</v>
      </c>
      <c r="R495" s="13">
        <v>-3043.7867401696199</v>
      </c>
      <c r="S495" s="18">
        <v>0.59253283650699995</v>
      </c>
    </row>
    <row r="496" spans="1:19" ht="13.5" hidden="1" customHeight="1" thickBot="1" x14ac:dyDescent="0.25">
      <c r="A496" s="16" t="s">
        <v>505</v>
      </c>
      <c r="B496" s="3">
        <v>370.00085442607298</v>
      </c>
      <c r="C496" s="4">
        <v>30.833404535505998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41.792209999999997</v>
      </c>
      <c r="P496" s="5">
        <v>370.00085442607298</v>
      </c>
      <c r="Q496" s="6">
        <v>41.792209999999997</v>
      </c>
      <c r="R496" s="5">
        <v>-328.20864442607302</v>
      </c>
      <c r="S496" s="7">
        <v>0.112951658084</v>
      </c>
    </row>
    <row r="497" spans="1:19" ht="13.5" hidden="1" customHeight="1" thickBot="1" x14ac:dyDescent="0.25">
      <c r="A497" s="16" t="s">
        <v>506</v>
      </c>
      <c r="B497" s="3">
        <v>7100.0163957435498</v>
      </c>
      <c r="C497" s="4">
        <v>591.66803297862896</v>
      </c>
      <c r="D497" s="5">
        <v>167.26419999999999</v>
      </c>
      <c r="E497" s="5">
        <v>182.5566</v>
      </c>
      <c r="F497" s="5">
        <v>160.57315</v>
      </c>
      <c r="G497" s="5">
        <v>308.75015000000002</v>
      </c>
      <c r="H497" s="5">
        <v>310.59125</v>
      </c>
      <c r="I497" s="5">
        <v>296.27113000000003</v>
      </c>
      <c r="J497" s="5">
        <v>483.48827</v>
      </c>
      <c r="K497" s="5">
        <v>383.34841999999998</v>
      </c>
      <c r="L497" s="5">
        <v>487.44391999999999</v>
      </c>
      <c r="M497" s="5">
        <v>545.85389999999995</v>
      </c>
      <c r="N497" s="5">
        <v>537.98990999999899</v>
      </c>
      <c r="O497" s="5">
        <v>457.58320000000202</v>
      </c>
      <c r="P497" s="5">
        <v>7100.0163957435498</v>
      </c>
      <c r="Q497" s="6">
        <v>4321.7141000000001</v>
      </c>
      <c r="R497" s="5">
        <v>-2778.3022957435401</v>
      </c>
      <c r="S497" s="7">
        <v>0.608690721135</v>
      </c>
    </row>
    <row r="498" spans="1:19" ht="13.5" hidden="1" customHeight="1" thickBot="1" x14ac:dyDescent="0.25">
      <c r="A498" s="16" t="s">
        <v>507</v>
      </c>
      <c r="B498" s="3">
        <v>0</v>
      </c>
      <c r="C498" s="4">
        <v>0</v>
      </c>
      <c r="D498" s="5">
        <v>39.7652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13.436</v>
      </c>
      <c r="N498" s="5">
        <v>0</v>
      </c>
      <c r="O498" s="5">
        <v>0</v>
      </c>
      <c r="P498" s="5">
        <v>0</v>
      </c>
      <c r="Q498" s="6">
        <v>53.2012</v>
      </c>
      <c r="R498" s="5">
        <v>53.2012</v>
      </c>
      <c r="S498" s="17" t="s">
        <v>25</v>
      </c>
    </row>
    <row r="499" spans="1:19" ht="13.5" hidden="1" customHeight="1" thickBot="1" x14ac:dyDescent="0.25">
      <c r="A499" s="16" t="s">
        <v>788</v>
      </c>
      <c r="B499" s="3">
        <v>0</v>
      </c>
      <c r="C499" s="4">
        <v>0</v>
      </c>
      <c r="D499" s="5">
        <v>0</v>
      </c>
      <c r="E499" s="5">
        <v>0</v>
      </c>
      <c r="F499" s="5">
        <v>0</v>
      </c>
      <c r="G499" s="5">
        <v>0</v>
      </c>
      <c r="H499" s="5">
        <v>9.5229999999999997</v>
      </c>
      <c r="I499" s="5">
        <v>0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5">
        <v>0</v>
      </c>
      <c r="Q499" s="6">
        <v>9.5229999999999997</v>
      </c>
      <c r="R499" s="5">
        <v>9.5229999999999997</v>
      </c>
      <c r="S499" s="17" t="s">
        <v>39</v>
      </c>
    </row>
    <row r="500" spans="1:19" ht="13.5" hidden="1" customHeight="1" thickBot="1" x14ac:dyDescent="0.25">
      <c r="A500" s="10" t="s">
        <v>508</v>
      </c>
      <c r="B500" s="11">
        <v>2299.9995736348901</v>
      </c>
      <c r="C500" s="12">
        <v>191.66663113624099</v>
      </c>
      <c r="D500" s="13">
        <v>18.99633</v>
      </c>
      <c r="E500" s="13">
        <v>32.661200000000001</v>
      </c>
      <c r="F500" s="13">
        <v>124.32032</v>
      </c>
      <c r="G500" s="13">
        <v>50.457000000000001</v>
      </c>
      <c r="H500" s="13">
        <v>226.47173000000001</v>
      </c>
      <c r="I500" s="13">
        <v>57.528199999999998</v>
      </c>
      <c r="J500" s="13">
        <v>15.27</v>
      </c>
      <c r="K500" s="13">
        <v>16.305</v>
      </c>
      <c r="L500" s="13">
        <v>962.45250999999996</v>
      </c>
      <c r="M500" s="13">
        <v>101.10691</v>
      </c>
      <c r="N500" s="13">
        <v>79.124999999999005</v>
      </c>
      <c r="O500" s="13">
        <v>144.763100000001</v>
      </c>
      <c r="P500" s="13">
        <v>2299.9995736348901</v>
      </c>
      <c r="Q500" s="14">
        <v>1829.4573</v>
      </c>
      <c r="R500" s="13">
        <v>-470.54227363488798</v>
      </c>
      <c r="S500" s="18">
        <v>0.79541636484199996</v>
      </c>
    </row>
    <row r="501" spans="1:19" ht="13.5" hidden="1" customHeight="1" thickBot="1" x14ac:dyDescent="0.25">
      <c r="A501" s="16" t="s">
        <v>509</v>
      </c>
      <c r="B501" s="3">
        <v>2299.9995736348901</v>
      </c>
      <c r="C501" s="4">
        <v>191.66663113624099</v>
      </c>
      <c r="D501" s="5">
        <v>3.03633</v>
      </c>
      <c r="E501" s="5">
        <v>32.661200000000001</v>
      </c>
      <c r="F501" s="5">
        <v>118.49032</v>
      </c>
      <c r="G501" s="5">
        <v>50.457000000000001</v>
      </c>
      <c r="H501" s="5">
        <v>159.67173</v>
      </c>
      <c r="I501" s="5">
        <v>40.029200000000003</v>
      </c>
      <c r="J501" s="5">
        <v>15.27</v>
      </c>
      <c r="K501" s="5">
        <v>-2.3169</v>
      </c>
      <c r="L501" s="5">
        <v>962.45250999999996</v>
      </c>
      <c r="M501" s="5">
        <v>101.10691</v>
      </c>
      <c r="N501" s="5">
        <v>79.124999999999005</v>
      </c>
      <c r="O501" s="5">
        <v>96.199100000000001</v>
      </c>
      <c r="P501" s="5">
        <v>2299.9995736348901</v>
      </c>
      <c r="Q501" s="6">
        <v>1656.1823999999999</v>
      </c>
      <c r="R501" s="5">
        <v>-643.81717363488804</v>
      </c>
      <c r="S501" s="7">
        <v>0.72007943783299999</v>
      </c>
    </row>
    <row r="502" spans="1:19" ht="13.5" hidden="1" customHeight="1" thickBot="1" x14ac:dyDescent="0.25">
      <c r="A502" s="16" t="s">
        <v>510</v>
      </c>
      <c r="B502" s="3">
        <v>0</v>
      </c>
      <c r="C502" s="4">
        <v>0</v>
      </c>
      <c r="D502" s="5">
        <v>15.96</v>
      </c>
      <c r="E502" s="5">
        <v>0</v>
      </c>
      <c r="F502" s="5">
        <v>5.83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19.489000000000001</v>
      </c>
      <c r="P502" s="5">
        <v>0</v>
      </c>
      <c r="Q502" s="6">
        <v>41.279000000000003</v>
      </c>
      <c r="R502" s="5">
        <v>41.279000000000003</v>
      </c>
      <c r="S502" s="17" t="s">
        <v>25</v>
      </c>
    </row>
    <row r="503" spans="1:19" ht="13.5" hidden="1" customHeight="1" thickBot="1" x14ac:dyDescent="0.25">
      <c r="A503" s="16" t="s">
        <v>511</v>
      </c>
      <c r="B503" s="3">
        <v>0</v>
      </c>
      <c r="C503" s="4">
        <v>0</v>
      </c>
      <c r="D503" s="5">
        <v>0</v>
      </c>
      <c r="E503" s="5">
        <v>0</v>
      </c>
      <c r="F503" s="5">
        <v>0</v>
      </c>
      <c r="G503" s="5">
        <v>0</v>
      </c>
      <c r="H503" s="5">
        <v>66.8</v>
      </c>
      <c r="I503" s="5">
        <v>17.498999999999999</v>
      </c>
      <c r="J503" s="5">
        <v>0</v>
      </c>
      <c r="K503" s="5">
        <v>18.6219</v>
      </c>
      <c r="L503" s="5">
        <v>0</v>
      </c>
      <c r="M503" s="5">
        <v>0</v>
      </c>
      <c r="N503" s="5">
        <v>0</v>
      </c>
      <c r="O503" s="5">
        <v>29.074999999999999</v>
      </c>
      <c r="P503" s="5">
        <v>0</v>
      </c>
      <c r="Q503" s="6">
        <v>131.99590000000001</v>
      </c>
      <c r="R503" s="5">
        <v>131.99590000000001</v>
      </c>
      <c r="S503" s="17" t="s">
        <v>25</v>
      </c>
    </row>
    <row r="504" spans="1:19" ht="13.5" hidden="1" customHeight="1" thickBot="1" x14ac:dyDescent="0.25">
      <c r="A504" s="10" t="s">
        <v>512</v>
      </c>
      <c r="B504" s="11">
        <v>234.99995643660799</v>
      </c>
      <c r="C504" s="12">
        <v>19.583329703050001</v>
      </c>
      <c r="D504" s="13">
        <v>71.916899999999998</v>
      </c>
      <c r="E504" s="13">
        <v>0</v>
      </c>
      <c r="F504" s="13">
        <v>0</v>
      </c>
      <c r="G504" s="13">
        <v>5.9169</v>
      </c>
      <c r="H504" s="13">
        <v>39.6</v>
      </c>
      <c r="I504" s="13">
        <v>48.8538</v>
      </c>
      <c r="J504" s="13">
        <v>16.465800000000002</v>
      </c>
      <c r="K504" s="13">
        <v>21.9544</v>
      </c>
      <c r="L504" s="13">
        <v>153.62055000000001</v>
      </c>
      <c r="M504" s="13">
        <v>5.4885999999999999</v>
      </c>
      <c r="N504" s="13">
        <v>117.99460000000001</v>
      </c>
      <c r="O504" s="13">
        <v>6.2390800000000004</v>
      </c>
      <c r="P504" s="13">
        <v>234.99995643660799</v>
      </c>
      <c r="Q504" s="14">
        <v>488.05063000000001</v>
      </c>
      <c r="R504" s="13">
        <v>253.050673563392</v>
      </c>
      <c r="S504" s="18">
        <v>2.0768115764799999</v>
      </c>
    </row>
    <row r="505" spans="1:19" ht="13.5" hidden="1" customHeight="1" thickBot="1" x14ac:dyDescent="0.25">
      <c r="A505" s="16" t="s">
        <v>513</v>
      </c>
      <c r="B505" s="3">
        <v>234.99995643660799</v>
      </c>
      <c r="C505" s="4">
        <v>19.583329703050001</v>
      </c>
      <c r="D505" s="5">
        <v>66</v>
      </c>
      <c r="E505" s="5">
        <v>0</v>
      </c>
      <c r="F505" s="5">
        <v>0</v>
      </c>
      <c r="G505" s="5">
        <v>5.9169</v>
      </c>
      <c r="H505" s="5">
        <v>39.6</v>
      </c>
      <c r="I505" s="5">
        <v>48.8538</v>
      </c>
      <c r="J505" s="5">
        <v>16.465800000000002</v>
      </c>
      <c r="K505" s="5">
        <v>21.9544</v>
      </c>
      <c r="L505" s="5">
        <v>153.62055000000001</v>
      </c>
      <c r="M505" s="5">
        <v>5.4885999999999999</v>
      </c>
      <c r="N505" s="5">
        <v>117.99460000000001</v>
      </c>
      <c r="O505" s="5">
        <v>6.2390800000000004</v>
      </c>
      <c r="P505" s="5">
        <v>234.99995643660799</v>
      </c>
      <c r="Q505" s="6">
        <v>482.13373000000001</v>
      </c>
      <c r="R505" s="5">
        <v>247.133773563392</v>
      </c>
      <c r="S505" s="7">
        <v>2.0516332739399998</v>
      </c>
    </row>
    <row r="506" spans="1:19" ht="13.5" hidden="1" customHeight="1" thickBot="1" x14ac:dyDescent="0.25">
      <c r="A506" s="16" t="s">
        <v>789</v>
      </c>
      <c r="B506" s="3">
        <v>0</v>
      </c>
      <c r="C506" s="4">
        <v>0</v>
      </c>
      <c r="D506" s="5">
        <v>5.9169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6">
        <v>5.9169</v>
      </c>
      <c r="R506" s="5">
        <v>5.9169</v>
      </c>
      <c r="S506" s="17" t="s">
        <v>39</v>
      </c>
    </row>
    <row r="507" spans="1:19" ht="13.5" hidden="1" customHeight="1" thickBot="1" x14ac:dyDescent="0.25">
      <c r="A507" s="10" t="s">
        <v>515</v>
      </c>
      <c r="B507" s="11">
        <v>0</v>
      </c>
      <c r="C507" s="12">
        <v>0</v>
      </c>
      <c r="D507" s="13">
        <v>0</v>
      </c>
      <c r="E507" s="13">
        <v>0</v>
      </c>
      <c r="F507" s="13">
        <v>10.15812</v>
      </c>
      <c r="G507" s="13">
        <v>0</v>
      </c>
      <c r="H507" s="13">
        <v>0</v>
      </c>
      <c r="I507" s="13">
        <v>28.559439999999999</v>
      </c>
      <c r="J507" s="13">
        <v>0</v>
      </c>
      <c r="K507" s="13">
        <v>0</v>
      </c>
      <c r="L507" s="13">
        <v>-3.8862399999999999</v>
      </c>
      <c r="M507" s="13">
        <v>0</v>
      </c>
      <c r="N507" s="13">
        <v>0</v>
      </c>
      <c r="O507" s="13">
        <v>4.9311999999999996</v>
      </c>
      <c r="P507" s="13">
        <v>0</v>
      </c>
      <c r="Q507" s="14">
        <v>39.762520000000002</v>
      </c>
      <c r="R507" s="13">
        <v>39.762520000000002</v>
      </c>
      <c r="S507" s="15" t="s">
        <v>25</v>
      </c>
    </row>
    <row r="508" spans="1:19" ht="13.5" hidden="1" customHeight="1" thickBot="1" x14ac:dyDescent="0.25">
      <c r="A508" s="16" t="s">
        <v>516</v>
      </c>
      <c r="B508" s="3">
        <v>0</v>
      </c>
      <c r="C508" s="4">
        <v>0</v>
      </c>
      <c r="D508" s="5">
        <v>0</v>
      </c>
      <c r="E508" s="5">
        <v>0</v>
      </c>
      <c r="F508" s="5">
        <v>10.15812</v>
      </c>
      <c r="G508" s="5">
        <v>0</v>
      </c>
      <c r="H508" s="5">
        <v>0</v>
      </c>
      <c r="I508" s="5">
        <v>28.559439999999999</v>
      </c>
      <c r="J508" s="5">
        <v>0</v>
      </c>
      <c r="K508" s="5">
        <v>0</v>
      </c>
      <c r="L508" s="5">
        <v>-3.8862399999999999</v>
      </c>
      <c r="M508" s="5">
        <v>0</v>
      </c>
      <c r="N508" s="5">
        <v>0</v>
      </c>
      <c r="O508" s="5">
        <v>4.9311999999999996</v>
      </c>
      <c r="P508" s="5">
        <v>0</v>
      </c>
      <c r="Q508" s="6">
        <v>39.762520000000002</v>
      </c>
      <c r="R508" s="5">
        <v>39.762520000000002</v>
      </c>
      <c r="S508" s="17" t="s">
        <v>25</v>
      </c>
    </row>
    <row r="509" spans="1:19" ht="13.5" hidden="1" customHeight="1" thickBot="1" x14ac:dyDescent="0.25">
      <c r="A509" s="8" t="s">
        <v>517</v>
      </c>
      <c r="B509" s="3">
        <v>300.000027083845</v>
      </c>
      <c r="C509" s="4">
        <v>25.000002256986999</v>
      </c>
      <c r="D509" s="5">
        <v>16.159890000000001</v>
      </c>
      <c r="E509" s="5">
        <v>30.90682</v>
      </c>
      <c r="F509" s="5">
        <v>55.33643</v>
      </c>
      <c r="G509" s="5">
        <v>22.833690000000001</v>
      </c>
      <c r="H509" s="5">
        <v>26.495940000000001</v>
      </c>
      <c r="I509" s="5">
        <v>15.21336</v>
      </c>
      <c r="J509" s="5">
        <v>22.047470000000001</v>
      </c>
      <c r="K509" s="5">
        <v>21.707270000000001</v>
      </c>
      <c r="L509" s="5">
        <v>58.814660000000003</v>
      </c>
      <c r="M509" s="5">
        <v>32.35</v>
      </c>
      <c r="N509" s="5">
        <v>30.948869999999999</v>
      </c>
      <c r="O509" s="5">
        <v>38.984250000000003</v>
      </c>
      <c r="P509" s="5">
        <v>300.000027083845</v>
      </c>
      <c r="Q509" s="6">
        <v>371.79865000000001</v>
      </c>
      <c r="R509" s="5">
        <v>71.798622916154002</v>
      </c>
      <c r="S509" s="7">
        <v>1.2393287214469999</v>
      </c>
    </row>
    <row r="510" spans="1:19" ht="13.5" hidden="1" customHeight="1" thickBot="1" x14ac:dyDescent="0.25">
      <c r="A510" s="9" t="s">
        <v>518</v>
      </c>
      <c r="B510" s="3">
        <v>300.000027083845</v>
      </c>
      <c r="C510" s="4">
        <v>25.000002256986999</v>
      </c>
      <c r="D510" s="5">
        <v>16.159890000000001</v>
      </c>
      <c r="E510" s="5">
        <v>30.90682</v>
      </c>
      <c r="F510" s="5">
        <v>55.33643</v>
      </c>
      <c r="G510" s="5">
        <v>22.833690000000001</v>
      </c>
      <c r="H510" s="5">
        <v>26.495940000000001</v>
      </c>
      <c r="I510" s="5">
        <v>15.21336</v>
      </c>
      <c r="J510" s="5">
        <v>22.047470000000001</v>
      </c>
      <c r="K510" s="5">
        <v>21.707270000000001</v>
      </c>
      <c r="L510" s="5">
        <v>58.814660000000003</v>
      </c>
      <c r="M510" s="5">
        <v>32.35</v>
      </c>
      <c r="N510" s="5">
        <v>30.948869999999999</v>
      </c>
      <c r="O510" s="5">
        <v>38.984250000000003</v>
      </c>
      <c r="P510" s="5">
        <v>300.000027083845</v>
      </c>
      <c r="Q510" s="6">
        <v>371.79865000000001</v>
      </c>
      <c r="R510" s="5">
        <v>71.798622916154002</v>
      </c>
      <c r="S510" s="7">
        <v>1.2393287214469999</v>
      </c>
    </row>
    <row r="511" spans="1:19" ht="13.5" hidden="1" customHeight="1" thickBot="1" x14ac:dyDescent="0.25">
      <c r="A511" s="10" t="s">
        <v>519</v>
      </c>
      <c r="B511" s="11">
        <v>300.000027083845</v>
      </c>
      <c r="C511" s="12">
        <v>25.000002256986999</v>
      </c>
      <c r="D511" s="13">
        <v>16.159890000000001</v>
      </c>
      <c r="E511" s="13">
        <v>30.90682</v>
      </c>
      <c r="F511" s="13">
        <v>55.33643</v>
      </c>
      <c r="G511" s="13">
        <v>22.833690000000001</v>
      </c>
      <c r="H511" s="13">
        <v>26.495940000000001</v>
      </c>
      <c r="I511" s="13">
        <v>15.21336</v>
      </c>
      <c r="J511" s="13">
        <v>22.047470000000001</v>
      </c>
      <c r="K511" s="13">
        <v>21.707270000000001</v>
      </c>
      <c r="L511" s="13">
        <v>58.814660000000003</v>
      </c>
      <c r="M511" s="13">
        <v>32.35</v>
      </c>
      <c r="N511" s="13">
        <v>30.948869999999999</v>
      </c>
      <c r="O511" s="13">
        <v>38.984250000000003</v>
      </c>
      <c r="P511" s="13">
        <v>300.000027083845</v>
      </c>
      <c r="Q511" s="14">
        <v>371.79865000000001</v>
      </c>
      <c r="R511" s="13">
        <v>71.798622916154002</v>
      </c>
      <c r="S511" s="18">
        <v>1.2393287214469999</v>
      </c>
    </row>
    <row r="512" spans="1:19" ht="13.5" hidden="1" customHeight="1" thickBot="1" x14ac:dyDescent="0.25">
      <c r="A512" s="16" t="s">
        <v>520</v>
      </c>
      <c r="B512" s="3">
        <v>300.000027083845</v>
      </c>
      <c r="C512" s="4">
        <v>25.000002256986999</v>
      </c>
      <c r="D512" s="5">
        <v>16.159890000000001</v>
      </c>
      <c r="E512" s="5">
        <v>30.90682</v>
      </c>
      <c r="F512" s="5">
        <v>55.33643</v>
      </c>
      <c r="G512" s="5">
        <v>22.833690000000001</v>
      </c>
      <c r="H512" s="5">
        <v>26.495940000000001</v>
      </c>
      <c r="I512" s="5">
        <v>15.21336</v>
      </c>
      <c r="J512" s="5">
        <v>22.047470000000001</v>
      </c>
      <c r="K512" s="5">
        <v>21.707270000000001</v>
      </c>
      <c r="L512" s="5">
        <v>58.814660000000003</v>
      </c>
      <c r="M512" s="5">
        <v>32.35</v>
      </c>
      <c r="N512" s="5">
        <v>30.948869999999999</v>
      </c>
      <c r="O512" s="5">
        <v>38.984250000000003</v>
      </c>
      <c r="P512" s="5">
        <v>300.000027083845</v>
      </c>
      <c r="Q512" s="6">
        <v>371.79865000000001</v>
      </c>
      <c r="R512" s="5">
        <v>71.798622916154002</v>
      </c>
      <c r="S512" s="7">
        <v>1.2393287214469999</v>
      </c>
    </row>
    <row r="513" spans="1:19" ht="13.5" hidden="1" customHeight="1" thickBot="1" x14ac:dyDescent="0.25">
      <c r="A513" s="8" t="s">
        <v>521</v>
      </c>
      <c r="B513" s="3">
        <v>40000.003611179403</v>
      </c>
      <c r="C513" s="4">
        <v>3333.33363426495</v>
      </c>
      <c r="D513" s="5">
        <v>0</v>
      </c>
      <c r="E513" s="5">
        <v>0</v>
      </c>
      <c r="F513" s="5">
        <v>0</v>
      </c>
      <c r="G513" s="5">
        <v>0</v>
      </c>
      <c r="H513" s="5">
        <v>0</v>
      </c>
      <c r="I513" s="5">
        <v>-4936.8900000000103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50710.000000000196</v>
      </c>
      <c r="P513" s="5">
        <v>40000.003611179403</v>
      </c>
      <c r="Q513" s="6">
        <v>45773.110000000197</v>
      </c>
      <c r="R513" s="5">
        <v>5773.10638882084</v>
      </c>
      <c r="S513" s="7">
        <v>1.1443276466900001</v>
      </c>
    </row>
    <row r="514" spans="1:19" ht="13.5" hidden="1" customHeight="1" thickBot="1" x14ac:dyDescent="0.25">
      <c r="A514" s="9" t="s">
        <v>522</v>
      </c>
      <c r="B514" s="3">
        <v>40000.003611179403</v>
      </c>
      <c r="C514" s="4">
        <v>3333.33363426495</v>
      </c>
      <c r="D514" s="5">
        <v>0</v>
      </c>
      <c r="E514" s="5">
        <v>0</v>
      </c>
      <c r="F514" s="5">
        <v>0</v>
      </c>
      <c r="G514" s="5">
        <v>0</v>
      </c>
      <c r="H514" s="5">
        <v>0</v>
      </c>
      <c r="I514" s="5">
        <v>-4936.8900000000103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50710.000000000196</v>
      </c>
      <c r="P514" s="5">
        <v>40000.003611179403</v>
      </c>
      <c r="Q514" s="6">
        <v>45773.110000000197</v>
      </c>
      <c r="R514" s="5">
        <v>5773.10638882084</v>
      </c>
      <c r="S514" s="7">
        <v>1.1443276466900001</v>
      </c>
    </row>
    <row r="515" spans="1:19" ht="13.5" hidden="1" customHeight="1" thickBot="1" x14ac:dyDescent="0.25">
      <c r="A515" s="10" t="s">
        <v>523</v>
      </c>
      <c r="B515" s="11">
        <v>40000.003611179403</v>
      </c>
      <c r="C515" s="12">
        <v>3333.33363426495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-4936.8900000000103</v>
      </c>
      <c r="J515" s="13">
        <v>0</v>
      </c>
      <c r="K515" s="13">
        <v>0</v>
      </c>
      <c r="L515" s="13">
        <v>0</v>
      </c>
      <c r="M515" s="13">
        <v>0</v>
      </c>
      <c r="N515" s="13">
        <v>0</v>
      </c>
      <c r="O515" s="13">
        <v>50710.000000000196</v>
      </c>
      <c r="P515" s="13">
        <v>40000.003611179403</v>
      </c>
      <c r="Q515" s="14">
        <v>45773.110000000197</v>
      </c>
      <c r="R515" s="13">
        <v>5773.10638882084</v>
      </c>
      <c r="S515" s="18">
        <v>1.1443276466900001</v>
      </c>
    </row>
    <row r="516" spans="1:19" ht="13.5" hidden="1" customHeight="1" thickBot="1" x14ac:dyDescent="0.25">
      <c r="A516" s="16" t="s">
        <v>524</v>
      </c>
      <c r="B516" s="3">
        <v>0</v>
      </c>
      <c r="C516" s="4">
        <v>0</v>
      </c>
      <c r="D516" s="5">
        <v>0</v>
      </c>
      <c r="E516" s="5">
        <v>0</v>
      </c>
      <c r="F516" s="5">
        <v>0</v>
      </c>
      <c r="G516" s="5">
        <v>0</v>
      </c>
      <c r="H516" s="5">
        <v>0</v>
      </c>
      <c r="I516" s="5">
        <v>81856.120000000097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6">
        <v>81856.120000000097</v>
      </c>
      <c r="R516" s="5">
        <v>81856.120000000097</v>
      </c>
      <c r="S516" s="17" t="s">
        <v>25</v>
      </c>
    </row>
    <row r="517" spans="1:19" ht="13.5" hidden="1" customHeight="1" thickBot="1" x14ac:dyDescent="0.25">
      <c r="A517" s="16" t="s">
        <v>525</v>
      </c>
      <c r="B517" s="3">
        <v>0</v>
      </c>
      <c r="C517" s="4">
        <v>0</v>
      </c>
      <c r="D517" s="5">
        <v>0</v>
      </c>
      <c r="E517" s="5">
        <v>0</v>
      </c>
      <c r="F517" s="5">
        <v>0</v>
      </c>
      <c r="G517" s="5">
        <v>0</v>
      </c>
      <c r="H517" s="5">
        <v>0</v>
      </c>
      <c r="I517" s="5">
        <v>-86793.010000000198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6">
        <v>-86793.010000000198</v>
      </c>
      <c r="R517" s="5">
        <v>-86793.010000000198</v>
      </c>
      <c r="S517" s="17" t="s">
        <v>25</v>
      </c>
    </row>
    <row r="518" spans="1:19" ht="13.5" hidden="1" customHeight="1" thickBot="1" x14ac:dyDescent="0.25">
      <c r="A518" s="16" t="s">
        <v>526</v>
      </c>
      <c r="B518" s="3">
        <v>40000.003611179403</v>
      </c>
      <c r="C518" s="4">
        <v>3333.33363426495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50710.000000000196</v>
      </c>
      <c r="P518" s="5">
        <v>40000.003611179403</v>
      </c>
      <c r="Q518" s="6">
        <v>50710.000000000196</v>
      </c>
      <c r="R518" s="5">
        <v>10709.9963888209</v>
      </c>
      <c r="S518" s="7">
        <v>1.2677498855480001</v>
      </c>
    </row>
    <row r="519" spans="1:19" ht="13.5" hidden="1" customHeight="1" thickBot="1" x14ac:dyDescent="0.25">
      <c r="A519" s="2" t="s">
        <v>527</v>
      </c>
      <c r="B519" s="3">
        <v>5428355.6262535201</v>
      </c>
      <c r="C519" s="4">
        <v>452362.96885445999</v>
      </c>
      <c r="D519" s="5">
        <v>437336.09756000002</v>
      </c>
      <c r="E519" s="5">
        <v>445866.39010999998</v>
      </c>
      <c r="F519" s="5">
        <v>463594.37023</v>
      </c>
      <c r="G519" s="5">
        <v>444505.91080000001</v>
      </c>
      <c r="H519" s="5">
        <v>477588.42972999997</v>
      </c>
      <c r="I519" s="5">
        <v>460920.3468</v>
      </c>
      <c r="J519" s="5">
        <v>435444.89779999998</v>
      </c>
      <c r="K519" s="5">
        <v>456926.12134000001</v>
      </c>
      <c r="L519" s="5">
        <v>451843.17450000002</v>
      </c>
      <c r="M519" s="5">
        <v>457289.04929</v>
      </c>
      <c r="N519" s="5">
        <v>460265.90100999997</v>
      </c>
      <c r="O519" s="5">
        <v>567630.57302000001</v>
      </c>
      <c r="P519" s="5">
        <v>5428355.6262535201</v>
      </c>
      <c r="Q519" s="6">
        <v>5559211.2621900002</v>
      </c>
      <c r="R519" s="5">
        <v>130855.635936484</v>
      </c>
      <c r="S519" s="7">
        <v>1.0241059438519999</v>
      </c>
    </row>
    <row r="520" spans="1:19" ht="13.5" hidden="1" customHeight="1" thickBot="1" x14ac:dyDescent="0.25">
      <c r="A520" s="8" t="s">
        <v>528</v>
      </c>
      <c r="B520" s="3">
        <v>5242864.5248869397</v>
      </c>
      <c r="C520" s="4">
        <v>436905.37707391102</v>
      </c>
      <c r="D520" s="5">
        <v>427080.16713000002</v>
      </c>
      <c r="E520" s="5">
        <v>433061.12164999999</v>
      </c>
      <c r="F520" s="5">
        <v>436602.59370999999</v>
      </c>
      <c r="G520" s="5">
        <v>432620.70741999999</v>
      </c>
      <c r="H520" s="5">
        <v>454284.49041999999</v>
      </c>
      <c r="I520" s="5">
        <v>443549.20439999999</v>
      </c>
      <c r="J520" s="5">
        <v>423232.28026999999</v>
      </c>
      <c r="K520" s="5">
        <v>441929.32094000001</v>
      </c>
      <c r="L520" s="5">
        <v>438713.51102999999</v>
      </c>
      <c r="M520" s="5">
        <v>438240.8101</v>
      </c>
      <c r="N520" s="5">
        <v>442662.16980999999</v>
      </c>
      <c r="O520" s="5">
        <v>543380.86413</v>
      </c>
      <c r="P520" s="5">
        <v>5242864.5248869397</v>
      </c>
      <c r="Q520" s="6">
        <v>5355357.24101</v>
      </c>
      <c r="R520" s="5">
        <v>112492.716123063</v>
      </c>
      <c r="S520" s="7">
        <v>1.021456346161</v>
      </c>
    </row>
    <row r="521" spans="1:19" ht="13.5" hidden="1" customHeight="1" thickBot="1" x14ac:dyDescent="0.25">
      <c r="A521" s="9" t="s">
        <v>529</v>
      </c>
      <c r="B521" s="3">
        <v>4885799.7018497102</v>
      </c>
      <c r="C521" s="4">
        <v>407149.97515414201</v>
      </c>
      <c r="D521" s="5">
        <v>399041.22472</v>
      </c>
      <c r="E521" s="5">
        <v>403251.27643999999</v>
      </c>
      <c r="F521" s="5">
        <v>400702.59545000002</v>
      </c>
      <c r="G521" s="5">
        <v>400403.34612</v>
      </c>
      <c r="H521" s="5">
        <v>425565.83629000001</v>
      </c>
      <c r="I521" s="5">
        <v>401875.33643999998</v>
      </c>
      <c r="J521" s="5">
        <v>399129.58113000001</v>
      </c>
      <c r="K521" s="5">
        <v>417088.88355999999</v>
      </c>
      <c r="L521" s="5">
        <v>401650.26250000001</v>
      </c>
      <c r="M521" s="5">
        <v>408088.99693999998</v>
      </c>
      <c r="N521" s="5">
        <v>414883.80129999999</v>
      </c>
      <c r="O521" s="5">
        <v>504357.80904999998</v>
      </c>
      <c r="P521" s="5">
        <v>4885799.7018497102</v>
      </c>
      <c r="Q521" s="6">
        <v>4976038.9499399997</v>
      </c>
      <c r="R521" s="5">
        <v>90239.248090290494</v>
      </c>
      <c r="S521" s="7">
        <v>1.018469698636</v>
      </c>
    </row>
    <row r="522" spans="1:19" ht="13.5" hidden="1" customHeight="1" thickBot="1" x14ac:dyDescent="0.25">
      <c r="A522" s="10" t="s">
        <v>530</v>
      </c>
      <c r="B522" s="11">
        <v>36800.335792032798</v>
      </c>
      <c r="C522" s="12">
        <v>3066.6946493360701</v>
      </c>
      <c r="D522" s="13">
        <v>2463.0306999999998</v>
      </c>
      <c r="E522" s="13">
        <v>2993.9679599999999</v>
      </c>
      <c r="F522" s="13">
        <v>3886.8113400000002</v>
      </c>
      <c r="G522" s="13">
        <v>3482.85599</v>
      </c>
      <c r="H522" s="13">
        <v>3261.0019699999998</v>
      </c>
      <c r="I522" s="13">
        <v>3492.2466899999999</v>
      </c>
      <c r="J522" s="13">
        <v>2268.71774</v>
      </c>
      <c r="K522" s="13">
        <v>2653.1895399999999</v>
      </c>
      <c r="L522" s="13">
        <v>2961.7520100000002</v>
      </c>
      <c r="M522" s="13">
        <v>3068.8344200000001</v>
      </c>
      <c r="N522" s="13">
        <v>4317.6032800000003</v>
      </c>
      <c r="O522" s="13">
        <v>3425.3142400000002</v>
      </c>
      <c r="P522" s="13">
        <v>36800.335792032798</v>
      </c>
      <c r="Q522" s="14">
        <v>38275.325879999997</v>
      </c>
      <c r="R522" s="13">
        <v>1474.99008796719</v>
      </c>
      <c r="S522" s="18">
        <v>1.0400808866610001</v>
      </c>
    </row>
    <row r="523" spans="1:19" ht="13.5" hidden="1" customHeight="1" thickBot="1" x14ac:dyDescent="0.25">
      <c r="A523" s="16" t="s">
        <v>531</v>
      </c>
      <c r="B523" s="3">
        <v>5000.0005013432901</v>
      </c>
      <c r="C523" s="4">
        <v>416.66670844527403</v>
      </c>
      <c r="D523" s="5">
        <v>379.09151000000003</v>
      </c>
      <c r="E523" s="5">
        <v>456.18367999999998</v>
      </c>
      <c r="F523" s="5">
        <v>502.26472999999999</v>
      </c>
      <c r="G523" s="5">
        <v>495.47300999999999</v>
      </c>
      <c r="H523" s="5">
        <v>531.27809999999999</v>
      </c>
      <c r="I523" s="5">
        <v>364.98451999999997</v>
      </c>
      <c r="J523" s="5">
        <v>312.34841999999998</v>
      </c>
      <c r="K523" s="5">
        <v>432.17266999999998</v>
      </c>
      <c r="L523" s="5">
        <v>361.29111</v>
      </c>
      <c r="M523" s="5">
        <v>235.20847000000001</v>
      </c>
      <c r="N523" s="5">
        <v>622.08231000000001</v>
      </c>
      <c r="O523" s="5">
        <v>360.41478999999998</v>
      </c>
      <c r="P523" s="5">
        <v>5000.0005013432901</v>
      </c>
      <c r="Q523" s="6">
        <v>5052.7933199999998</v>
      </c>
      <c r="R523" s="5">
        <v>52.792818656714999</v>
      </c>
      <c r="S523" s="7">
        <v>1.0105585626719999</v>
      </c>
    </row>
    <row r="524" spans="1:19" ht="13.5" hidden="1" customHeight="1" thickBot="1" x14ac:dyDescent="0.25">
      <c r="A524" s="16" t="s">
        <v>532</v>
      </c>
      <c r="B524" s="3">
        <v>600.00006016119403</v>
      </c>
      <c r="C524" s="4">
        <v>50.000005013432002</v>
      </c>
      <c r="D524" s="5">
        <v>46.917619999999999</v>
      </c>
      <c r="E524" s="5">
        <v>57.989539999999998</v>
      </c>
      <c r="F524" s="5">
        <v>43.192700000000002</v>
      </c>
      <c r="G524" s="5">
        <v>60.672449999999998</v>
      </c>
      <c r="H524" s="5">
        <v>91.986159999999998</v>
      </c>
      <c r="I524" s="5">
        <v>68.518640000000005</v>
      </c>
      <c r="J524" s="5">
        <v>59.364519999999999</v>
      </c>
      <c r="K524" s="5">
        <v>72.432239999999993</v>
      </c>
      <c r="L524" s="5">
        <v>55.727220000000003</v>
      </c>
      <c r="M524" s="5">
        <v>130.64258000000001</v>
      </c>
      <c r="N524" s="5">
        <v>173.69497999999999</v>
      </c>
      <c r="O524" s="5">
        <v>42.441130000000001</v>
      </c>
      <c r="P524" s="5">
        <v>600.00006016119403</v>
      </c>
      <c r="Q524" s="6">
        <v>903.57978000000003</v>
      </c>
      <c r="R524" s="5">
        <v>303.57971983880498</v>
      </c>
      <c r="S524" s="7">
        <v>1.5059661489980001</v>
      </c>
    </row>
    <row r="525" spans="1:19" ht="13.5" hidden="1" customHeight="1" thickBot="1" x14ac:dyDescent="0.25">
      <c r="A525" s="16" t="s">
        <v>533</v>
      </c>
      <c r="B525" s="3">
        <v>1400.00014037612</v>
      </c>
      <c r="C525" s="4">
        <v>116.666678364677</v>
      </c>
      <c r="D525" s="5">
        <v>117.56882</v>
      </c>
      <c r="E525" s="5">
        <v>136.51759999999999</v>
      </c>
      <c r="F525" s="5">
        <v>157.22182000000001</v>
      </c>
      <c r="G525" s="5">
        <v>150.96101999999999</v>
      </c>
      <c r="H525" s="5">
        <v>160.00518</v>
      </c>
      <c r="I525" s="5">
        <v>116.17783</v>
      </c>
      <c r="J525" s="5">
        <v>121.04736</v>
      </c>
      <c r="K525" s="5">
        <v>91.829459999999997</v>
      </c>
      <c r="L525" s="5">
        <v>96.002930000000006</v>
      </c>
      <c r="M525" s="5">
        <v>117.56910999999999</v>
      </c>
      <c r="N525" s="5">
        <v>142.61313999999999</v>
      </c>
      <c r="O525" s="5">
        <v>117.50033000000001</v>
      </c>
      <c r="P525" s="5">
        <v>1400.00014037612</v>
      </c>
      <c r="Q525" s="6">
        <v>1525.0146</v>
      </c>
      <c r="R525" s="5">
        <v>125.01445962388</v>
      </c>
      <c r="S525" s="7">
        <v>1.0892960336340001</v>
      </c>
    </row>
    <row r="526" spans="1:19" ht="13.5" hidden="1" customHeight="1" thickBot="1" x14ac:dyDescent="0.25">
      <c r="A526" s="16" t="s">
        <v>534</v>
      </c>
      <c r="B526" s="3">
        <v>450.000045120896</v>
      </c>
      <c r="C526" s="4">
        <v>37.500003760074001</v>
      </c>
      <c r="D526" s="5">
        <v>32.378369999999997</v>
      </c>
      <c r="E526" s="5">
        <v>35.896610000000003</v>
      </c>
      <c r="F526" s="5">
        <v>39.288319999999999</v>
      </c>
      <c r="G526" s="5">
        <v>34.540289999999999</v>
      </c>
      <c r="H526" s="5">
        <v>52.929079999999999</v>
      </c>
      <c r="I526" s="5">
        <v>47.44</v>
      </c>
      <c r="J526" s="5">
        <v>21.007429999999999</v>
      </c>
      <c r="K526" s="5">
        <v>24.046749999999999</v>
      </c>
      <c r="L526" s="5">
        <v>23.41337</v>
      </c>
      <c r="M526" s="5">
        <v>35.832619999999999</v>
      </c>
      <c r="N526" s="5">
        <v>33.277619999999999</v>
      </c>
      <c r="O526" s="5">
        <v>32.855910000000002</v>
      </c>
      <c r="P526" s="5">
        <v>450.000045120896</v>
      </c>
      <c r="Q526" s="6">
        <v>412.90636999999998</v>
      </c>
      <c r="R526" s="5">
        <v>-37.093675120895</v>
      </c>
      <c r="S526" s="7">
        <v>0.91756961910699997</v>
      </c>
    </row>
    <row r="527" spans="1:19" ht="13.5" hidden="1" customHeight="1" thickBot="1" x14ac:dyDescent="0.25">
      <c r="A527" s="16" t="s">
        <v>535</v>
      </c>
      <c r="B527" s="3">
        <v>2950.0002957925399</v>
      </c>
      <c r="C527" s="4">
        <v>245.83335798271199</v>
      </c>
      <c r="D527" s="5">
        <v>142.93350000000001</v>
      </c>
      <c r="E527" s="5">
        <v>147.93018000000001</v>
      </c>
      <c r="F527" s="5">
        <v>231.38733999999999</v>
      </c>
      <c r="G527" s="5">
        <v>199.01356999999999</v>
      </c>
      <c r="H527" s="5">
        <v>377.83868999999999</v>
      </c>
      <c r="I527" s="5">
        <v>426.43984999999998</v>
      </c>
      <c r="J527" s="5">
        <v>565.91891999999996</v>
      </c>
      <c r="K527" s="5">
        <v>199.29638</v>
      </c>
      <c r="L527" s="5">
        <v>444.52809999999999</v>
      </c>
      <c r="M527" s="5">
        <v>262.33098999999999</v>
      </c>
      <c r="N527" s="5">
        <v>278.09201999999999</v>
      </c>
      <c r="O527" s="5">
        <v>292.78737999999998</v>
      </c>
      <c r="P527" s="5">
        <v>2950.0002957925399</v>
      </c>
      <c r="Q527" s="6">
        <v>3568.49692</v>
      </c>
      <c r="R527" s="5">
        <v>618.49662420746097</v>
      </c>
      <c r="S527" s="7">
        <v>1.2096598515899999</v>
      </c>
    </row>
    <row r="528" spans="1:19" ht="13.5" hidden="1" customHeight="1" thickBot="1" x14ac:dyDescent="0.25">
      <c r="A528" s="16" t="s">
        <v>536</v>
      </c>
      <c r="B528" s="3">
        <v>26400.334749238798</v>
      </c>
      <c r="C528" s="4">
        <v>2200.0278957699002</v>
      </c>
      <c r="D528" s="5">
        <v>1744.1408799999999</v>
      </c>
      <c r="E528" s="5">
        <v>2159.4503500000001</v>
      </c>
      <c r="F528" s="5">
        <v>2913.4564300000002</v>
      </c>
      <c r="G528" s="5">
        <v>2542.1956500000001</v>
      </c>
      <c r="H528" s="5">
        <v>2046.9647600000001</v>
      </c>
      <c r="I528" s="5">
        <v>2468.6858499999998</v>
      </c>
      <c r="J528" s="5">
        <v>1189.0310899999999</v>
      </c>
      <c r="K528" s="5">
        <v>1833.4120399999999</v>
      </c>
      <c r="L528" s="5">
        <v>1980.78928</v>
      </c>
      <c r="M528" s="5">
        <v>2287.25065</v>
      </c>
      <c r="N528" s="5">
        <v>3067.84321</v>
      </c>
      <c r="O528" s="5">
        <v>2579.3146999999999</v>
      </c>
      <c r="P528" s="5">
        <v>26400.334749238798</v>
      </c>
      <c r="Q528" s="6">
        <v>26812.534889999999</v>
      </c>
      <c r="R528" s="5">
        <v>412.20014076122601</v>
      </c>
      <c r="S528" s="7">
        <v>1.015613443718</v>
      </c>
    </row>
    <row r="529" spans="1:19" ht="13.5" hidden="1" customHeight="1" thickBot="1" x14ac:dyDescent="0.25">
      <c r="A529" s="10" t="s">
        <v>537</v>
      </c>
      <c r="B529" s="11">
        <v>8360.0008382459691</v>
      </c>
      <c r="C529" s="12">
        <v>696.66673652049803</v>
      </c>
      <c r="D529" s="13">
        <v>662.36605999999995</v>
      </c>
      <c r="E529" s="13">
        <v>2213.91174</v>
      </c>
      <c r="F529" s="13">
        <v>660.25955999999996</v>
      </c>
      <c r="G529" s="13">
        <v>-630.24180000000001</v>
      </c>
      <c r="H529" s="13">
        <v>738.91301999999996</v>
      </c>
      <c r="I529" s="13">
        <v>705.49683000000005</v>
      </c>
      <c r="J529" s="13">
        <v>680.09266000000002</v>
      </c>
      <c r="K529" s="13">
        <v>639.47762999999998</v>
      </c>
      <c r="L529" s="13">
        <v>808.17697999999996</v>
      </c>
      <c r="M529" s="13">
        <v>717.97631999999999</v>
      </c>
      <c r="N529" s="13">
        <v>743.49585999999999</v>
      </c>
      <c r="O529" s="13">
        <v>762.2183</v>
      </c>
      <c r="P529" s="13">
        <v>8360.0008382459691</v>
      </c>
      <c r="Q529" s="14">
        <v>8702.1431599999996</v>
      </c>
      <c r="R529" s="13">
        <v>342.14232175402702</v>
      </c>
      <c r="S529" s="18">
        <v>1.0409261109379999</v>
      </c>
    </row>
    <row r="530" spans="1:19" ht="13.5" hidden="1" customHeight="1" thickBot="1" x14ac:dyDescent="0.25">
      <c r="A530" s="16" t="s">
        <v>538</v>
      </c>
      <c r="B530" s="3">
        <v>2940.0002947898502</v>
      </c>
      <c r="C530" s="4">
        <v>245.00002456582101</v>
      </c>
      <c r="D530" s="5">
        <v>241.46100000000001</v>
      </c>
      <c r="E530" s="5">
        <v>1755.8920000000001</v>
      </c>
      <c r="F530" s="5">
        <v>247.82400000000001</v>
      </c>
      <c r="G530" s="5">
        <v>-1014.577</v>
      </c>
      <c r="H530" s="5">
        <v>265.3</v>
      </c>
      <c r="I530" s="5">
        <v>211.06800000000001</v>
      </c>
      <c r="J530" s="5">
        <v>237.113</v>
      </c>
      <c r="K530" s="5">
        <v>220.45400000000001</v>
      </c>
      <c r="L530" s="5">
        <v>293.68700000000001</v>
      </c>
      <c r="M530" s="5">
        <v>259.21300000000002</v>
      </c>
      <c r="N530" s="5">
        <v>293.524</v>
      </c>
      <c r="O530" s="5">
        <v>280.69099999999997</v>
      </c>
      <c r="P530" s="5">
        <v>2940.0002947898502</v>
      </c>
      <c r="Q530" s="6">
        <v>3291.65</v>
      </c>
      <c r="R530" s="5">
        <v>351.649705210148</v>
      </c>
      <c r="S530" s="7">
        <v>1.119608731275</v>
      </c>
    </row>
    <row r="531" spans="1:19" ht="13.5" hidden="1" customHeight="1" thickBot="1" x14ac:dyDescent="0.25">
      <c r="A531" s="16" t="s">
        <v>539</v>
      </c>
      <c r="B531" s="3">
        <v>3480.0003489349301</v>
      </c>
      <c r="C531" s="4">
        <v>290.00002907791099</v>
      </c>
      <c r="D531" s="5">
        <v>242.595</v>
      </c>
      <c r="E531" s="5">
        <v>280.54599999999999</v>
      </c>
      <c r="F531" s="5">
        <v>233.52199999999999</v>
      </c>
      <c r="G531" s="5">
        <v>286.69</v>
      </c>
      <c r="H531" s="5">
        <v>297.90300000000002</v>
      </c>
      <c r="I531" s="5">
        <v>312.685</v>
      </c>
      <c r="J531" s="5">
        <v>314.298</v>
      </c>
      <c r="K531" s="5">
        <v>277.26799999999997</v>
      </c>
      <c r="L531" s="5">
        <v>336.827</v>
      </c>
      <c r="M531" s="5">
        <v>290.702</v>
      </c>
      <c r="N531" s="5">
        <v>295.08600000000001</v>
      </c>
      <c r="O531" s="5">
        <v>318.29500000000002</v>
      </c>
      <c r="P531" s="5">
        <v>3480.0003489349301</v>
      </c>
      <c r="Q531" s="6">
        <v>3486.4169999999999</v>
      </c>
      <c r="R531" s="5">
        <v>6.4166510650720001</v>
      </c>
      <c r="S531" s="7">
        <v>1.0018438650629999</v>
      </c>
    </row>
    <row r="532" spans="1:19" ht="13.5" hidden="1" customHeight="1" thickBot="1" x14ac:dyDescent="0.25">
      <c r="A532" s="16" t="s">
        <v>540</v>
      </c>
      <c r="B532" s="3">
        <v>1940.0001945212</v>
      </c>
      <c r="C532" s="4">
        <v>161.666682876766</v>
      </c>
      <c r="D532" s="5">
        <v>178.31005999999999</v>
      </c>
      <c r="E532" s="5">
        <v>177.47373999999999</v>
      </c>
      <c r="F532" s="5">
        <v>178.91355999999999</v>
      </c>
      <c r="G532" s="5">
        <v>97.645200000000003</v>
      </c>
      <c r="H532" s="5">
        <v>175.71001999999999</v>
      </c>
      <c r="I532" s="5">
        <v>181.74383</v>
      </c>
      <c r="J532" s="5">
        <v>128.68165999999999</v>
      </c>
      <c r="K532" s="5">
        <v>141.75563</v>
      </c>
      <c r="L532" s="5">
        <v>177.66298</v>
      </c>
      <c r="M532" s="5">
        <v>168.06131999999999</v>
      </c>
      <c r="N532" s="5">
        <v>154.88586000000001</v>
      </c>
      <c r="O532" s="5">
        <v>163.23230000000001</v>
      </c>
      <c r="P532" s="5">
        <v>1940.0001945212</v>
      </c>
      <c r="Q532" s="6">
        <v>1924.0761600000001</v>
      </c>
      <c r="R532" s="5">
        <v>-15.924034521194001</v>
      </c>
      <c r="S532" s="7">
        <v>0.991791735605</v>
      </c>
    </row>
    <row r="533" spans="1:19" ht="13.5" hidden="1" customHeight="1" thickBot="1" x14ac:dyDescent="0.25">
      <c r="A533" s="10" t="s">
        <v>541</v>
      </c>
      <c r="B533" s="11">
        <v>26299.537032427401</v>
      </c>
      <c r="C533" s="12">
        <v>2191.6280860356201</v>
      </c>
      <c r="D533" s="13">
        <v>1956.9128000000001</v>
      </c>
      <c r="E533" s="13">
        <v>3310.6089900000002</v>
      </c>
      <c r="F533" s="13">
        <v>2394.83439</v>
      </c>
      <c r="G533" s="13">
        <v>2944.7298099999998</v>
      </c>
      <c r="H533" s="13">
        <v>3257.9952499999999</v>
      </c>
      <c r="I533" s="13">
        <v>2101.4326299999998</v>
      </c>
      <c r="J533" s="13">
        <v>2009.0780400000001</v>
      </c>
      <c r="K533" s="13">
        <v>2389.87426</v>
      </c>
      <c r="L533" s="13">
        <v>2311.97001</v>
      </c>
      <c r="M533" s="13">
        <v>2793.0397600000001</v>
      </c>
      <c r="N533" s="13">
        <v>3382.1859800000002</v>
      </c>
      <c r="O533" s="13">
        <v>2222.4197300000001</v>
      </c>
      <c r="P533" s="13">
        <v>26299.537032427401</v>
      </c>
      <c r="Q533" s="14">
        <v>31075.08165</v>
      </c>
      <c r="R533" s="13">
        <v>4775.5446175725801</v>
      </c>
      <c r="S533" s="18">
        <v>1.181582839716</v>
      </c>
    </row>
    <row r="534" spans="1:19" ht="13.5" hidden="1" customHeight="1" thickBot="1" x14ac:dyDescent="0.25">
      <c r="A534" s="16" t="s">
        <v>542</v>
      </c>
      <c r="B534" s="3">
        <v>3100.0003108328401</v>
      </c>
      <c r="C534" s="4">
        <v>258.33335923607001</v>
      </c>
      <c r="D534" s="5">
        <v>245.16573</v>
      </c>
      <c r="E534" s="5">
        <v>302.93921</v>
      </c>
      <c r="F534" s="5">
        <v>287.05738000000002</v>
      </c>
      <c r="G534" s="5">
        <v>282.91658000000001</v>
      </c>
      <c r="H534" s="5">
        <v>320.68968000000001</v>
      </c>
      <c r="I534" s="5">
        <v>250.05085</v>
      </c>
      <c r="J534" s="5">
        <v>286.58319</v>
      </c>
      <c r="K534" s="5">
        <v>346.59967999999998</v>
      </c>
      <c r="L534" s="5">
        <v>268.98574000000002</v>
      </c>
      <c r="M534" s="5">
        <v>276.25495000000001</v>
      </c>
      <c r="N534" s="5">
        <v>259.68553000000003</v>
      </c>
      <c r="O534" s="5">
        <v>264.15994000000001</v>
      </c>
      <c r="P534" s="5">
        <v>3100.0003108328401</v>
      </c>
      <c r="Q534" s="6">
        <v>3391.0884599999999</v>
      </c>
      <c r="R534" s="5">
        <v>291.08814916716398</v>
      </c>
      <c r="S534" s="7">
        <v>1.093899393541</v>
      </c>
    </row>
    <row r="535" spans="1:19" ht="13.5" hidden="1" customHeight="1" thickBot="1" x14ac:dyDescent="0.25">
      <c r="A535" s="16" t="s">
        <v>543</v>
      </c>
      <c r="B535" s="3">
        <v>11600.0011631164</v>
      </c>
      <c r="C535" s="4">
        <v>966.66676359303494</v>
      </c>
      <c r="D535" s="5">
        <v>883.73800000000006</v>
      </c>
      <c r="E535" s="5">
        <v>1100.4939999999999</v>
      </c>
      <c r="F535" s="5">
        <v>1122.8800000000001</v>
      </c>
      <c r="G535" s="5">
        <v>1185.7139999999999</v>
      </c>
      <c r="H535" s="5">
        <v>1131.1300000000001</v>
      </c>
      <c r="I535" s="5">
        <v>719.54499999999996</v>
      </c>
      <c r="J535" s="5">
        <v>647.755</v>
      </c>
      <c r="K535" s="5">
        <v>652.62400000000002</v>
      </c>
      <c r="L535" s="5">
        <v>953.23199999999997</v>
      </c>
      <c r="M535" s="5">
        <v>1123.5250000000001</v>
      </c>
      <c r="N535" s="5">
        <v>1055.0899999999999</v>
      </c>
      <c r="O535" s="5">
        <v>976.80499999999995</v>
      </c>
      <c r="P535" s="5">
        <v>11600.0011631164</v>
      </c>
      <c r="Q535" s="6">
        <v>11552.531999999999</v>
      </c>
      <c r="R535" s="5">
        <v>-47.469163116419999</v>
      </c>
      <c r="S535" s="7">
        <v>0.99590783117600001</v>
      </c>
    </row>
    <row r="536" spans="1:19" ht="13.5" hidden="1" customHeight="1" thickBot="1" x14ac:dyDescent="0.25">
      <c r="A536" s="16" t="s">
        <v>544</v>
      </c>
      <c r="B536" s="3">
        <v>2400.0002406447802</v>
      </c>
      <c r="C536" s="4">
        <v>200.00002005373099</v>
      </c>
      <c r="D536" s="5">
        <v>244.44692000000001</v>
      </c>
      <c r="E536" s="5">
        <v>219.66485</v>
      </c>
      <c r="F536" s="5">
        <v>341.90386000000001</v>
      </c>
      <c r="G536" s="5">
        <v>153.94981000000001</v>
      </c>
      <c r="H536" s="5">
        <v>269.53179999999998</v>
      </c>
      <c r="I536" s="5">
        <v>218.16204999999999</v>
      </c>
      <c r="J536" s="5">
        <v>80.280869999999993</v>
      </c>
      <c r="K536" s="5">
        <v>423.05632000000003</v>
      </c>
      <c r="L536" s="5">
        <v>149.24651</v>
      </c>
      <c r="M536" s="5">
        <v>301.91660999999999</v>
      </c>
      <c r="N536" s="5">
        <v>318.73487999999998</v>
      </c>
      <c r="O536" s="5">
        <v>118.22944</v>
      </c>
      <c r="P536" s="5">
        <v>2400.0002406447802</v>
      </c>
      <c r="Q536" s="6">
        <v>2839.12392</v>
      </c>
      <c r="R536" s="5">
        <v>439.12367935522298</v>
      </c>
      <c r="S536" s="7">
        <v>1.1829681813849999</v>
      </c>
    </row>
    <row r="537" spans="1:19" ht="13.5" hidden="1" customHeight="1" thickBot="1" x14ac:dyDescent="0.25">
      <c r="A537" s="16" t="s">
        <v>545</v>
      </c>
      <c r="B537" s="3">
        <v>1600.00016042985</v>
      </c>
      <c r="C537" s="4">
        <v>133.333346702488</v>
      </c>
      <c r="D537" s="5">
        <v>151.05897999999999</v>
      </c>
      <c r="E537" s="5">
        <v>142.25091</v>
      </c>
      <c r="F537" s="5">
        <v>157.36534</v>
      </c>
      <c r="G537" s="5">
        <v>166.29062999999999</v>
      </c>
      <c r="H537" s="5">
        <v>158.80014</v>
      </c>
      <c r="I537" s="5">
        <v>148.33859000000001</v>
      </c>
      <c r="J537" s="5">
        <v>113.80041</v>
      </c>
      <c r="K537" s="5">
        <v>114.82980999999999</v>
      </c>
      <c r="L537" s="5">
        <v>160.42223000000001</v>
      </c>
      <c r="M537" s="5">
        <v>148.53325000000001</v>
      </c>
      <c r="N537" s="5">
        <v>160.36922999999999</v>
      </c>
      <c r="O537" s="5">
        <v>115.83701000000001</v>
      </c>
      <c r="P537" s="5">
        <v>1600.00016042985</v>
      </c>
      <c r="Q537" s="6">
        <v>1737.89653</v>
      </c>
      <c r="R537" s="5">
        <v>137.89636957014801</v>
      </c>
      <c r="S537" s="7">
        <v>1.0861852223390001</v>
      </c>
    </row>
    <row r="538" spans="1:19" ht="13.5" hidden="1" customHeight="1" thickBot="1" x14ac:dyDescent="0.25">
      <c r="A538" s="16" t="s">
        <v>546</v>
      </c>
      <c r="B538" s="3">
        <v>6900.0006918537401</v>
      </c>
      <c r="C538" s="4">
        <v>575.00005765447804</v>
      </c>
      <c r="D538" s="5">
        <v>421.62047000000001</v>
      </c>
      <c r="E538" s="5">
        <v>1483.59131</v>
      </c>
      <c r="F538" s="5">
        <v>473.98025000000001</v>
      </c>
      <c r="G538" s="5">
        <v>1152.0611699999999</v>
      </c>
      <c r="H538" s="5">
        <v>1274.69544</v>
      </c>
      <c r="I538" s="5">
        <v>568.03249000000005</v>
      </c>
      <c r="J538" s="5">
        <v>868.95746999999994</v>
      </c>
      <c r="K538" s="5">
        <v>828.54655000000002</v>
      </c>
      <c r="L538" s="5">
        <v>810.03485999999998</v>
      </c>
      <c r="M538" s="5">
        <v>947.81736999999998</v>
      </c>
      <c r="N538" s="5">
        <v>1562.2455399999999</v>
      </c>
      <c r="O538" s="5">
        <v>724.66948000000002</v>
      </c>
      <c r="P538" s="5">
        <v>6900.0006918537401</v>
      </c>
      <c r="Q538" s="6">
        <v>11116.252399999999</v>
      </c>
      <c r="R538" s="5">
        <v>4216.2517081462602</v>
      </c>
      <c r="S538" s="7">
        <v>1.611050910925</v>
      </c>
    </row>
    <row r="539" spans="1:19" ht="13.5" hidden="1" customHeight="1" thickBot="1" x14ac:dyDescent="0.25">
      <c r="A539" s="16" t="s">
        <v>547</v>
      </c>
      <c r="B539" s="3">
        <v>699.53446554982702</v>
      </c>
      <c r="C539" s="4">
        <v>58.294538795817999</v>
      </c>
      <c r="D539" s="5">
        <v>10.8827</v>
      </c>
      <c r="E539" s="5">
        <v>61.668709999999997</v>
      </c>
      <c r="F539" s="5">
        <v>11.64756</v>
      </c>
      <c r="G539" s="5">
        <v>3.7976200000000002</v>
      </c>
      <c r="H539" s="5">
        <v>103.14819</v>
      </c>
      <c r="I539" s="5">
        <v>197.30365</v>
      </c>
      <c r="J539" s="5">
        <v>11.7011</v>
      </c>
      <c r="K539" s="5">
        <v>24.2179</v>
      </c>
      <c r="L539" s="5">
        <v>-29.951329999999999</v>
      </c>
      <c r="M539" s="5">
        <v>-5.0074199999999998</v>
      </c>
      <c r="N539" s="5">
        <v>26.0608</v>
      </c>
      <c r="O539" s="5">
        <v>22.718859999999999</v>
      </c>
      <c r="P539" s="5">
        <v>699.53446554982702</v>
      </c>
      <c r="Q539" s="6">
        <v>438.18833999999998</v>
      </c>
      <c r="R539" s="5">
        <v>-261.34612554982698</v>
      </c>
      <c r="S539" s="7">
        <v>0.62639992963799995</v>
      </c>
    </row>
    <row r="540" spans="1:19" ht="13.5" hidden="1" customHeight="1" thickBot="1" x14ac:dyDescent="0.25">
      <c r="A540" s="10" t="s">
        <v>548</v>
      </c>
      <c r="B540" s="11">
        <v>42500.004261417896</v>
      </c>
      <c r="C540" s="12">
        <v>3541.66702178483</v>
      </c>
      <c r="D540" s="13">
        <v>3751.2689799999998</v>
      </c>
      <c r="E540" s="13">
        <v>4246.27297</v>
      </c>
      <c r="F540" s="13">
        <v>3691.6201099999998</v>
      </c>
      <c r="G540" s="13">
        <v>4447.6229999999996</v>
      </c>
      <c r="H540" s="13">
        <v>4727.8200399999996</v>
      </c>
      <c r="I540" s="13">
        <v>3128.7111399999999</v>
      </c>
      <c r="J540" s="13">
        <v>3652.0502099999999</v>
      </c>
      <c r="K540" s="13">
        <v>3314.5328399999999</v>
      </c>
      <c r="L540" s="13">
        <v>4915.0610299999998</v>
      </c>
      <c r="M540" s="13">
        <v>3171.1189599999998</v>
      </c>
      <c r="N540" s="13">
        <v>4360.3037999999997</v>
      </c>
      <c r="O540" s="13">
        <v>3369.7495399999998</v>
      </c>
      <c r="P540" s="13">
        <v>42500.004261417896</v>
      </c>
      <c r="Q540" s="14">
        <v>46776.132619999997</v>
      </c>
      <c r="R540" s="13">
        <v>4276.1283585820902</v>
      </c>
      <c r="S540" s="18">
        <v>1.1006147748190001</v>
      </c>
    </row>
    <row r="541" spans="1:19" ht="13.5" hidden="1" customHeight="1" thickBot="1" x14ac:dyDescent="0.25">
      <c r="A541" s="16" t="s">
        <v>549</v>
      </c>
      <c r="B541" s="3">
        <v>6100.0006116388104</v>
      </c>
      <c r="C541" s="4">
        <v>508.33338430323403</v>
      </c>
      <c r="D541" s="5">
        <v>651.09793999999999</v>
      </c>
      <c r="E541" s="5">
        <v>758.21061999999995</v>
      </c>
      <c r="F541" s="5">
        <v>754.13266999999996</v>
      </c>
      <c r="G541" s="5">
        <v>620.74991</v>
      </c>
      <c r="H541" s="5">
        <v>808.43624999999997</v>
      </c>
      <c r="I541" s="5">
        <v>588.80972999999994</v>
      </c>
      <c r="J541" s="5">
        <v>1273.5208</v>
      </c>
      <c r="K541" s="5">
        <v>360.19141999999999</v>
      </c>
      <c r="L541" s="5">
        <v>622.34428000000003</v>
      </c>
      <c r="M541" s="5">
        <v>672.58666000000005</v>
      </c>
      <c r="N541" s="5">
        <v>633.13233000000002</v>
      </c>
      <c r="O541" s="5">
        <v>819.22811999999999</v>
      </c>
      <c r="P541" s="5">
        <v>6100.0006116388104</v>
      </c>
      <c r="Q541" s="6">
        <v>8562.4407300000003</v>
      </c>
      <c r="R541" s="5">
        <v>2462.4401183611899</v>
      </c>
      <c r="S541" s="7">
        <v>1.403678667451</v>
      </c>
    </row>
    <row r="542" spans="1:19" ht="13.5" hidden="1" customHeight="1" thickBot="1" x14ac:dyDescent="0.25">
      <c r="A542" s="16" t="s">
        <v>550</v>
      </c>
      <c r="B542" s="3">
        <v>21200.002125695501</v>
      </c>
      <c r="C542" s="4">
        <v>1766.66684380796</v>
      </c>
      <c r="D542" s="5">
        <v>1743.8802000000001</v>
      </c>
      <c r="E542" s="5">
        <v>2176.35</v>
      </c>
      <c r="F542" s="5">
        <v>2123.3220900000001</v>
      </c>
      <c r="G542" s="5">
        <v>2322.0825500000001</v>
      </c>
      <c r="H542" s="5">
        <v>2225.7500199999999</v>
      </c>
      <c r="I542" s="5">
        <v>1355.9266500000001</v>
      </c>
      <c r="J542" s="5">
        <v>1551.16803</v>
      </c>
      <c r="K542" s="5">
        <v>1287.39707</v>
      </c>
      <c r="L542" s="5">
        <v>1763.8627100000001</v>
      </c>
      <c r="M542" s="5">
        <v>2149.5345400000001</v>
      </c>
      <c r="N542" s="5">
        <v>2098.4478199999999</v>
      </c>
      <c r="O542" s="5">
        <v>1794.7982099999999</v>
      </c>
      <c r="P542" s="5">
        <v>21200.002125695501</v>
      </c>
      <c r="Q542" s="6">
        <v>22592.51989</v>
      </c>
      <c r="R542" s="5">
        <v>1392.5177643044699</v>
      </c>
      <c r="S542" s="7">
        <v>1.0656847936160001</v>
      </c>
    </row>
    <row r="543" spans="1:19" ht="13.5" hidden="1" customHeight="1" thickBot="1" x14ac:dyDescent="0.25">
      <c r="A543" s="16" t="s">
        <v>551</v>
      </c>
      <c r="B543" s="3">
        <v>1300.00013034925</v>
      </c>
      <c r="C543" s="4">
        <v>108.33334419577101</v>
      </c>
      <c r="D543" s="5">
        <v>113.53682999999999</v>
      </c>
      <c r="E543" s="5">
        <v>139.42359999999999</v>
      </c>
      <c r="F543" s="5">
        <v>149.24963</v>
      </c>
      <c r="G543" s="5">
        <v>96.042940000000002</v>
      </c>
      <c r="H543" s="5">
        <v>103.89412</v>
      </c>
      <c r="I543" s="5">
        <v>127.74718</v>
      </c>
      <c r="J543" s="5">
        <v>131.18181000000001</v>
      </c>
      <c r="K543" s="5">
        <v>138.80302</v>
      </c>
      <c r="L543" s="5">
        <v>1023.86416</v>
      </c>
      <c r="M543" s="5">
        <v>-746.52784999999994</v>
      </c>
      <c r="N543" s="5">
        <v>83.019469999999998</v>
      </c>
      <c r="O543" s="5">
        <v>83.287170000000003</v>
      </c>
      <c r="P543" s="5">
        <v>1300.00013034925</v>
      </c>
      <c r="Q543" s="6">
        <v>1443.52208</v>
      </c>
      <c r="R543" s="5">
        <v>143.521949650746</v>
      </c>
      <c r="S543" s="7">
        <v>1.1104014886610001</v>
      </c>
    </row>
    <row r="544" spans="1:19" ht="13.5" hidden="1" customHeight="1" thickBot="1" x14ac:dyDescent="0.25">
      <c r="A544" s="16" t="s">
        <v>552</v>
      </c>
      <c r="B544" s="3">
        <v>4000.0004010746302</v>
      </c>
      <c r="C544" s="4">
        <v>333.33336675621899</v>
      </c>
      <c r="D544" s="5">
        <v>251.71520000000001</v>
      </c>
      <c r="E544" s="5">
        <v>638.98608000000002</v>
      </c>
      <c r="F544" s="5">
        <v>370.00727000000001</v>
      </c>
      <c r="G544" s="5">
        <v>387.68090999999998</v>
      </c>
      <c r="H544" s="5">
        <v>334.28881000000001</v>
      </c>
      <c r="I544" s="5">
        <v>390.18848000000003</v>
      </c>
      <c r="J544" s="5">
        <v>273.09246000000002</v>
      </c>
      <c r="K544" s="5">
        <v>574.52916000000005</v>
      </c>
      <c r="L544" s="5">
        <v>216.08739</v>
      </c>
      <c r="M544" s="5">
        <v>310.09399000000002</v>
      </c>
      <c r="N544" s="5">
        <v>153.99543</v>
      </c>
      <c r="O544" s="5">
        <v>360.38657999999998</v>
      </c>
      <c r="P544" s="5">
        <v>4000.0004010746302</v>
      </c>
      <c r="Q544" s="6">
        <v>4261.0517600000003</v>
      </c>
      <c r="R544" s="5">
        <v>261.05135892537101</v>
      </c>
      <c r="S544" s="7">
        <v>1.065262833187</v>
      </c>
    </row>
    <row r="545" spans="1:19" ht="13.5" hidden="1" customHeight="1" thickBot="1" x14ac:dyDescent="0.25">
      <c r="A545" s="16" t="s">
        <v>553</v>
      </c>
      <c r="B545" s="3">
        <v>1600.00016042985</v>
      </c>
      <c r="C545" s="4">
        <v>133.333346702488</v>
      </c>
      <c r="D545" s="5">
        <v>163.56604999999999</v>
      </c>
      <c r="E545" s="5">
        <v>165.94374999999999</v>
      </c>
      <c r="F545" s="5">
        <v>-42.112810000000003</v>
      </c>
      <c r="G545" s="5">
        <v>103.7419</v>
      </c>
      <c r="H545" s="5">
        <v>106.51948</v>
      </c>
      <c r="I545" s="5">
        <v>87.621049999999997</v>
      </c>
      <c r="J545" s="5">
        <v>42.373750000000001</v>
      </c>
      <c r="K545" s="5">
        <v>62.461579999999998</v>
      </c>
      <c r="L545" s="5">
        <v>95.424120000000002</v>
      </c>
      <c r="M545" s="5">
        <v>90.965059999999994</v>
      </c>
      <c r="N545" s="5">
        <v>81.635379999999998</v>
      </c>
      <c r="O545" s="5">
        <v>87.402780000000007</v>
      </c>
      <c r="P545" s="5">
        <v>1600.00016042985</v>
      </c>
      <c r="Q545" s="6">
        <v>1045.5420899999999</v>
      </c>
      <c r="R545" s="5">
        <v>-554.458070429852</v>
      </c>
      <c r="S545" s="7">
        <v>0.65346374072799995</v>
      </c>
    </row>
    <row r="546" spans="1:19" ht="13.5" hidden="1" customHeight="1" thickBot="1" x14ac:dyDescent="0.25">
      <c r="A546" s="16" t="s">
        <v>554</v>
      </c>
      <c r="B546" s="3">
        <v>800.00008021492602</v>
      </c>
      <c r="C546" s="4">
        <v>66.666673351243006</v>
      </c>
      <c r="D546" s="5">
        <v>49</v>
      </c>
      <c r="E546" s="5">
        <v>0</v>
      </c>
      <c r="F546" s="5">
        <v>0</v>
      </c>
      <c r="G546" s="5">
        <v>0</v>
      </c>
      <c r="H546" s="5">
        <v>352.125</v>
      </c>
      <c r="I546" s="5">
        <v>61.6</v>
      </c>
      <c r="J546" s="5">
        <v>0</v>
      </c>
      <c r="K546" s="5">
        <v>0</v>
      </c>
      <c r="L546" s="5">
        <v>125.175</v>
      </c>
      <c r="M546" s="5">
        <v>0</v>
      </c>
      <c r="N546" s="5">
        <v>0</v>
      </c>
      <c r="O546" s="5">
        <v>54.75</v>
      </c>
      <c r="P546" s="5">
        <v>800.00008021492602</v>
      </c>
      <c r="Q546" s="6">
        <v>642.65</v>
      </c>
      <c r="R546" s="5">
        <v>-157.35008021492601</v>
      </c>
      <c r="S546" s="7">
        <v>0.80331241945200005</v>
      </c>
    </row>
    <row r="547" spans="1:19" ht="13.5" hidden="1" customHeight="1" thickBot="1" x14ac:dyDescent="0.25">
      <c r="A547" s="16" t="s">
        <v>555</v>
      </c>
      <c r="B547" s="3">
        <v>3900.0003910477599</v>
      </c>
      <c r="C547" s="4">
        <v>325.00003258731402</v>
      </c>
      <c r="D547" s="5">
        <v>293.82015999999999</v>
      </c>
      <c r="E547" s="5">
        <v>289.21775000000002</v>
      </c>
      <c r="F547" s="5">
        <v>262.42781000000002</v>
      </c>
      <c r="G547" s="5">
        <v>704.50126</v>
      </c>
      <c r="H547" s="5">
        <v>265.87716</v>
      </c>
      <c r="I547" s="5">
        <v>345.07022000000001</v>
      </c>
      <c r="J547" s="5">
        <v>95.634510000000006</v>
      </c>
      <c r="K547" s="5">
        <v>414.06130000000002</v>
      </c>
      <c r="L547" s="5">
        <v>289.81112000000002</v>
      </c>
      <c r="M547" s="5">
        <v>273.88605000000001</v>
      </c>
      <c r="N547" s="5">
        <v>490.78798</v>
      </c>
      <c r="O547" s="5">
        <v>219.22577000000001</v>
      </c>
      <c r="P547" s="5">
        <v>3900.0003910477599</v>
      </c>
      <c r="Q547" s="6">
        <v>3944.3210899999999</v>
      </c>
      <c r="R547" s="5">
        <v>44.320698952237002</v>
      </c>
      <c r="S547" s="7">
        <v>1.0113642806430001</v>
      </c>
    </row>
    <row r="548" spans="1:19" ht="13.5" hidden="1" customHeight="1" thickBot="1" x14ac:dyDescent="0.25">
      <c r="A548" s="16" t="s">
        <v>556</v>
      </c>
      <c r="B548" s="3">
        <v>3600.0003609671699</v>
      </c>
      <c r="C548" s="4">
        <v>300.00003008059701</v>
      </c>
      <c r="D548" s="5">
        <v>484.65260000000001</v>
      </c>
      <c r="E548" s="5">
        <v>78.141170000000002</v>
      </c>
      <c r="F548" s="5">
        <v>74.593450000000004</v>
      </c>
      <c r="G548" s="5">
        <v>212.82353000000001</v>
      </c>
      <c r="H548" s="5">
        <v>530.92920000000004</v>
      </c>
      <c r="I548" s="5">
        <v>171.74782999999999</v>
      </c>
      <c r="J548" s="5">
        <v>285.07884999999999</v>
      </c>
      <c r="K548" s="5">
        <v>477.08929000000001</v>
      </c>
      <c r="L548" s="5">
        <v>778.49225000000001</v>
      </c>
      <c r="M548" s="5">
        <v>420.58051</v>
      </c>
      <c r="N548" s="5">
        <v>819.28539000000001</v>
      </c>
      <c r="O548" s="5">
        <v>-49.329090000000001</v>
      </c>
      <c r="P548" s="5">
        <v>3600.0003609671699</v>
      </c>
      <c r="Q548" s="6">
        <v>4284.0849799999996</v>
      </c>
      <c r="R548" s="5">
        <v>684.08461903283398</v>
      </c>
      <c r="S548" s="7">
        <v>1.1900234862329999</v>
      </c>
    </row>
    <row r="549" spans="1:19" ht="13.5" hidden="1" customHeight="1" thickBot="1" x14ac:dyDescent="0.25">
      <c r="A549" s="10" t="s">
        <v>557</v>
      </c>
      <c r="B549" s="11">
        <v>8200.0008222029901</v>
      </c>
      <c r="C549" s="12">
        <v>683.33340185024895</v>
      </c>
      <c r="D549" s="13">
        <v>319.01688000000001</v>
      </c>
      <c r="E549" s="13">
        <v>340.56632999999999</v>
      </c>
      <c r="F549" s="13">
        <v>236.57464999999999</v>
      </c>
      <c r="G549" s="13">
        <v>330.59746000000001</v>
      </c>
      <c r="H549" s="13">
        <v>286.56653</v>
      </c>
      <c r="I549" s="13">
        <v>264.87385999999998</v>
      </c>
      <c r="J549" s="13">
        <v>316.77447000000001</v>
      </c>
      <c r="K549" s="13">
        <v>387.07218999999998</v>
      </c>
      <c r="L549" s="13">
        <v>263.35352</v>
      </c>
      <c r="M549" s="13">
        <v>398.80099999999999</v>
      </c>
      <c r="N549" s="13">
        <v>469.72773999999998</v>
      </c>
      <c r="O549" s="13">
        <v>260.63963999999999</v>
      </c>
      <c r="P549" s="13">
        <v>8200.0008222029901</v>
      </c>
      <c r="Q549" s="14">
        <v>3874.5642699999999</v>
      </c>
      <c r="R549" s="13">
        <v>-4325.4365522029902</v>
      </c>
      <c r="S549" s="18">
        <v>0.47250779042699997</v>
      </c>
    </row>
    <row r="550" spans="1:19" ht="13.5" hidden="1" customHeight="1" thickBot="1" x14ac:dyDescent="0.25">
      <c r="A550" s="16" t="s">
        <v>558</v>
      </c>
      <c r="B550" s="3">
        <v>4100.0004111014896</v>
      </c>
      <c r="C550" s="4">
        <v>341.66670092512499</v>
      </c>
      <c r="D550" s="5">
        <v>0.12734999999999999</v>
      </c>
      <c r="E550" s="5">
        <v>-0.23344000000000001</v>
      </c>
      <c r="F550" s="5">
        <v>0.20055999999999999</v>
      </c>
      <c r="G550" s="5">
        <v>1.9408700000000001</v>
      </c>
      <c r="H550" s="5">
        <v>0.18234</v>
      </c>
      <c r="I550" s="5">
        <v>0.20055999999999999</v>
      </c>
      <c r="J550" s="5">
        <v>0</v>
      </c>
      <c r="K550" s="5">
        <v>2.27962</v>
      </c>
      <c r="L550" s="5">
        <v>0.82813999999999999</v>
      </c>
      <c r="M550" s="5">
        <v>0.28925000000000001</v>
      </c>
      <c r="N550" s="5">
        <v>-2.9999999999999997E-4</v>
      </c>
      <c r="O550" s="5">
        <v>2.0120800000000001</v>
      </c>
      <c r="P550" s="5">
        <v>4100.0004111014896</v>
      </c>
      <c r="Q550" s="6">
        <v>7.8270299999999997</v>
      </c>
      <c r="R550" s="5">
        <v>-4092.1733811014901</v>
      </c>
      <c r="S550" s="7">
        <v>1.9090315149999999E-3</v>
      </c>
    </row>
    <row r="551" spans="1:19" ht="13.5" hidden="1" customHeight="1" thickBot="1" x14ac:dyDescent="0.25">
      <c r="A551" s="16" t="s">
        <v>559</v>
      </c>
      <c r="B551" s="3">
        <v>4100.0004111014896</v>
      </c>
      <c r="C551" s="4">
        <v>341.66670092512499</v>
      </c>
      <c r="D551" s="5">
        <v>318.88952999999998</v>
      </c>
      <c r="E551" s="5">
        <v>340.79977000000002</v>
      </c>
      <c r="F551" s="5">
        <v>236.37409</v>
      </c>
      <c r="G551" s="5">
        <v>328.65658999999999</v>
      </c>
      <c r="H551" s="5">
        <v>286.38418999999999</v>
      </c>
      <c r="I551" s="5">
        <v>264.67329999999998</v>
      </c>
      <c r="J551" s="5">
        <v>316.77447000000001</v>
      </c>
      <c r="K551" s="5">
        <v>384.79257000000001</v>
      </c>
      <c r="L551" s="5">
        <v>262.52537999999998</v>
      </c>
      <c r="M551" s="5">
        <v>398.51175000000001</v>
      </c>
      <c r="N551" s="5">
        <v>469.72804000000002</v>
      </c>
      <c r="O551" s="5">
        <v>258.62756000000002</v>
      </c>
      <c r="P551" s="5">
        <v>4100.0004111014896</v>
      </c>
      <c r="Q551" s="6">
        <v>3866.7372399999999</v>
      </c>
      <c r="R551" s="5">
        <v>-233.26317110149401</v>
      </c>
      <c r="S551" s="7">
        <v>0.94310654933799998</v>
      </c>
    </row>
    <row r="552" spans="1:19" ht="13.5" hidden="1" customHeight="1" thickBot="1" x14ac:dyDescent="0.25">
      <c r="A552" s="10" t="s">
        <v>560</v>
      </c>
      <c r="B552" s="11">
        <v>0</v>
      </c>
      <c r="C552" s="12">
        <v>0</v>
      </c>
      <c r="D552" s="13">
        <v>0</v>
      </c>
      <c r="E552" s="13">
        <v>0</v>
      </c>
      <c r="F552" s="13">
        <v>-12000</v>
      </c>
      <c r="G552" s="13">
        <v>0</v>
      </c>
      <c r="H552" s="13">
        <v>-3000</v>
      </c>
      <c r="I552" s="13">
        <v>-60300</v>
      </c>
      <c r="J552" s="13">
        <v>0</v>
      </c>
      <c r="K552" s="13">
        <v>0</v>
      </c>
      <c r="L552" s="13">
        <v>0</v>
      </c>
      <c r="M552" s="13">
        <v>0</v>
      </c>
      <c r="N552" s="13">
        <v>0</v>
      </c>
      <c r="O552" s="13">
        <v>43210</v>
      </c>
      <c r="P552" s="13">
        <v>0</v>
      </c>
      <c r="Q552" s="14">
        <v>-32090</v>
      </c>
      <c r="R552" s="13">
        <v>-32090</v>
      </c>
      <c r="S552" s="15" t="s">
        <v>25</v>
      </c>
    </row>
    <row r="553" spans="1:19" ht="13.5" hidden="1" customHeight="1" thickBot="1" x14ac:dyDescent="0.25">
      <c r="A553" s="16" t="s">
        <v>561</v>
      </c>
      <c r="B553" s="3">
        <v>0</v>
      </c>
      <c r="C553" s="4">
        <v>0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43210</v>
      </c>
      <c r="P553" s="5">
        <v>0</v>
      </c>
      <c r="Q553" s="6">
        <v>43210</v>
      </c>
      <c r="R553" s="5">
        <v>43210</v>
      </c>
      <c r="S553" s="17" t="s">
        <v>39</v>
      </c>
    </row>
    <row r="554" spans="1:19" ht="13.5" hidden="1" customHeight="1" thickBot="1" x14ac:dyDescent="0.25">
      <c r="A554" s="16" t="s">
        <v>562</v>
      </c>
      <c r="B554" s="3">
        <v>0</v>
      </c>
      <c r="C554" s="4">
        <v>0</v>
      </c>
      <c r="D554" s="5">
        <v>0</v>
      </c>
      <c r="E554" s="5">
        <v>0</v>
      </c>
      <c r="F554" s="5">
        <v>-12000</v>
      </c>
      <c r="G554" s="5">
        <v>0</v>
      </c>
      <c r="H554" s="5">
        <v>-3000</v>
      </c>
      <c r="I554" s="5">
        <v>-60300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6">
        <v>-75300</v>
      </c>
      <c r="R554" s="5">
        <v>-75300</v>
      </c>
      <c r="S554" s="17" t="s">
        <v>25</v>
      </c>
    </row>
    <row r="555" spans="1:19" ht="13.5" hidden="1" customHeight="1" thickBot="1" x14ac:dyDescent="0.25">
      <c r="A555" s="10" t="s">
        <v>563</v>
      </c>
      <c r="B555" s="11">
        <v>0</v>
      </c>
      <c r="C555" s="12">
        <v>0</v>
      </c>
      <c r="D555" s="13">
        <v>0</v>
      </c>
      <c r="E555" s="13">
        <v>-2.57775</v>
      </c>
      <c r="F555" s="13">
        <v>0</v>
      </c>
      <c r="G555" s="13">
        <v>-155.83779000000001</v>
      </c>
      <c r="H555" s="13">
        <v>-84.398740000000004</v>
      </c>
      <c r="I555" s="13">
        <v>6.51</v>
      </c>
      <c r="J555" s="13">
        <v>-6.5692899999999996</v>
      </c>
      <c r="K555" s="13">
        <v>-0.06</v>
      </c>
      <c r="L555" s="13">
        <v>-1.0912500000000001</v>
      </c>
      <c r="M555" s="13">
        <v>-166.94542000000001</v>
      </c>
      <c r="N555" s="13">
        <v>-11.90085</v>
      </c>
      <c r="O555" s="13">
        <v>-4.4648399999999997</v>
      </c>
      <c r="P555" s="13">
        <v>0</v>
      </c>
      <c r="Q555" s="14">
        <v>-427.33593000000002</v>
      </c>
      <c r="R555" s="13">
        <v>-427.33593000000002</v>
      </c>
      <c r="S555" s="15" t="s">
        <v>25</v>
      </c>
    </row>
    <row r="556" spans="1:19" ht="13.5" hidden="1" customHeight="1" thickBot="1" x14ac:dyDescent="0.25">
      <c r="A556" s="16" t="s">
        <v>564</v>
      </c>
      <c r="B556" s="3">
        <v>0</v>
      </c>
      <c r="C556" s="4">
        <v>0</v>
      </c>
      <c r="D556" s="5">
        <v>0</v>
      </c>
      <c r="E556" s="5">
        <v>-1.6065</v>
      </c>
      <c r="F556" s="5">
        <v>0</v>
      </c>
      <c r="G556" s="5">
        <v>-155.83779000000001</v>
      </c>
      <c r="H556" s="5">
        <v>-84.398740000000004</v>
      </c>
      <c r="I556" s="5">
        <v>6.51</v>
      </c>
      <c r="J556" s="5">
        <v>-6.5692899999999996</v>
      </c>
      <c r="K556" s="5">
        <v>0</v>
      </c>
      <c r="L556" s="5">
        <v>0</v>
      </c>
      <c r="M556" s="5">
        <v>-4.7991000000000001</v>
      </c>
      <c r="N556" s="5">
        <v>-10.90086</v>
      </c>
      <c r="O556" s="5">
        <v>-4.1258999999999997</v>
      </c>
      <c r="P556" s="5">
        <v>0</v>
      </c>
      <c r="Q556" s="6">
        <v>-261.72818000000001</v>
      </c>
      <c r="R556" s="5">
        <v>-261.72818000000001</v>
      </c>
      <c r="S556" s="17" t="s">
        <v>25</v>
      </c>
    </row>
    <row r="557" spans="1:19" ht="13.5" hidden="1" customHeight="1" thickBot="1" x14ac:dyDescent="0.25">
      <c r="A557" s="16" t="s">
        <v>565</v>
      </c>
      <c r="B557" s="3">
        <v>0</v>
      </c>
      <c r="C557" s="4">
        <v>0</v>
      </c>
      <c r="D557" s="5">
        <v>0</v>
      </c>
      <c r="E557" s="5">
        <v>-0.97124999999999995</v>
      </c>
      <c r="F557" s="5">
        <v>0</v>
      </c>
      <c r="G557" s="5">
        <v>0</v>
      </c>
      <c r="H557" s="5">
        <v>0</v>
      </c>
      <c r="I557" s="5">
        <v>0</v>
      </c>
      <c r="J557" s="5">
        <v>0</v>
      </c>
      <c r="K557" s="5">
        <v>-0.06</v>
      </c>
      <c r="L557" s="5">
        <v>-1.0912500000000001</v>
      </c>
      <c r="M557" s="5">
        <v>-162.14632</v>
      </c>
      <c r="N557" s="5">
        <v>-0.99999000000000005</v>
      </c>
      <c r="O557" s="5">
        <v>-0.33894000000000002</v>
      </c>
      <c r="P557" s="5">
        <v>0</v>
      </c>
      <c r="Q557" s="6">
        <v>-165.60775000000001</v>
      </c>
      <c r="R557" s="5">
        <v>-165.60775000000001</v>
      </c>
      <c r="S557" s="17" t="s">
        <v>25</v>
      </c>
    </row>
    <row r="558" spans="1:19" ht="13.5" hidden="1" customHeight="1" thickBot="1" x14ac:dyDescent="0.25">
      <c r="A558" s="10" t="s">
        <v>566</v>
      </c>
      <c r="B558" s="11">
        <v>1000.00010026866</v>
      </c>
      <c r="C558" s="12">
        <v>83.333341689053995</v>
      </c>
      <c r="D558" s="13">
        <v>81.348299999999995</v>
      </c>
      <c r="E558" s="13">
        <v>70.972200000000001</v>
      </c>
      <c r="F558" s="13">
        <v>91.031400000000005</v>
      </c>
      <c r="G558" s="13">
        <v>132.03745000000001</v>
      </c>
      <c r="H558" s="13">
        <v>94.635549999999995</v>
      </c>
      <c r="I558" s="13">
        <v>82.929599999999994</v>
      </c>
      <c r="J558" s="13">
        <v>12.5253</v>
      </c>
      <c r="K558" s="13">
        <v>140.57910000000001</v>
      </c>
      <c r="L558" s="13">
        <v>102.3282</v>
      </c>
      <c r="M558" s="13">
        <v>89.109899999999996</v>
      </c>
      <c r="N558" s="13">
        <v>70.497900000000001</v>
      </c>
      <c r="O558" s="13">
        <v>0</v>
      </c>
      <c r="P558" s="13">
        <v>1000.00010026866</v>
      </c>
      <c r="Q558" s="14">
        <v>967.99490000000003</v>
      </c>
      <c r="R558" s="13">
        <v>-32.005200268656999</v>
      </c>
      <c r="S558" s="18">
        <v>0.96799480293999995</v>
      </c>
    </row>
    <row r="559" spans="1:19" ht="13.5" hidden="1" customHeight="1" thickBot="1" x14ac:dyDescent="0.25">
      <c r="A559" s="16" t="s">
        <v>567</v>
      </c>
      <c r="B559" s="3">
        <v>1000.00010026866</v>
      </c>
      <c r="C559" s="4">
        <v>83.333341689053995</v>
      </c>
      <c r="D559" s="5">
        <v>81.348299999999995</v>
      </c>
      <c r="E559" s="5">
        <v>70.972200000000001</v>
      </c>
      <c r="F559" s="5">
        <v>91.031400000000005</v>
      </c>
      <c r="G559" s="5">
        <v>132.03745000000001</v>
      </c>
      <c r="H559" s="5">
        <v>94.635549999999995</v>
      </c>
      <c r="I559" s="5">
        <v>82.929599999999994</v>
      </c>
      <c r="J559" s="5">
        <v>12.5253</v>
      </c>
      <c r="K559" s="5">
        <v>140.57910000000001</v>
      </c>
      <c r="L559" s="5">
        <v>102.3282</v>
      </c>
      <c r="M559" s="5">
        <v>89.109899999999996</v>
      </c>
      <c r="N559" s="5">
        <v>70.497900000000001</v>
      </c>
      <c r="O559" s="5">
        <v>0</v>
      </c>
      <c r="P559" s="5">
        <v>1000.00010026866</v>
      </c>
      <c r="Q559" s="6">
        <v>967.99490000000003</v>
      </c>
      <c r="R559" s="5">
        <v>-32.005200268656999</v>
      </c>
      <c r="S559" s="7">
        <v>0.96799480293999995</v>
      </c>
    </row>
    <row r="560" spans="1:19" ht="13.5" hidden="1" customHeight="1" thickBot="1" x14ac:dyDescent="0.25">
      <c r="A560" s="10" t="s">
        <v>568</v>
      </c>
      <c r="B560" s="11">
        <v>4762639.8230031198</v>
      </c>
      <c r="C560" s="12">
        <v>396886.65191692603</v>
      </c>
      <c r="D560" s="13">
        <v>389807.28100000002</v>
      </c>
      <c r="E560" s="13">
        <v>389914.261</v>
      </c>
      <c r="F560" s="13">
        <v>390143.46399999998</v>
      </c>
      <c r="G560" s="13">
        <v>389851.58199999999</v>
      </c>
      <c r="H560" s="13">
        <v>389850.32199999999</v>
      </c>
      <c r="I560" s="13">
        <v>390018.41200000001</v>
      </c>
      <c r="J560" s="13">
        <v>390196.91200000001</v>
      </c>
      <c r="K560" s="13">
        <v>390053.152</v>
      </c>
      <c r="L560" s="13">
        <v>389956.28200000001</v>
      </c>
      <c r="M560" s="13">
        <v>398017.06199999998</v>
      </c>
      <c r="N560" s="13">
        <v>397938.79200000002</v>
      </c>
      <c r="O560" s="13">
        <v>397886.05200000003</v>
      </c>
      <c r="P560" s="13">
        <v>4762639.8230031198</v>
      </c>
      <c r="Q560" s="14">
        <v>4703633.574</v>
      </c>
      <c r="R560" s="13">
        <v>-59006.249003117002</v>
      </c>
      <c r="S560" s="18">
        <v>0.98761060017199997</v>
      </c>
    </row>
    <row r="561" spans="1:19" ht="13.5" hidden="1" customHeight="1" thickBot="1" x14ac:dyDescent="0.25">
      <c r="A561" s="16" t="s">
        <v>569</v>
      </c>
      <c r="B561" s="3">
        <v>1835624.1806339801</v>
      </c>
      <c r="C561" s="4">
        <v>152968.681719499</v>
      </c>
      <c r="D561" s="5">
        <v>149402.49496000001</v>
      </c>
      <c r="E561" s="5">
        <v>141014.81602</v>
      </c>
      <c r="F561" s="5">
        <v>143411.62968000001</v>
      </c>
      <c r="G561" s="5">
        <v>140116.33986000001</v>
      </c>
      <c r="H561" s="5">
        <v>141635.10548999999</v>
      </c>
      <c r="I561" s="5">
        <v>144561.24551000001</v>
      </c>
      <c r="J561" s="5">
        <v>140732.55006000001</v>
      </c>
      <c r="K561" s="5">
        <v>144281.37460000001</v>
      </c>
      <c r="L561" s="5">
        <v>141093.50073</v>
      </c>
      <c r="M561" s="5">
        <v>151644.01941000001</v>
      </c>
      <c r="N561" s="5">
        <v>153495.62878999999</v>
      </c>
      <c r="O561" s="5">
        <v>157791.27632999999</v>
      </c>
      <c r="P561" s="5">
        <v>1835624.1806339801</v>
      </c>
      <c r="Q561" s="6">
        <v>1749179.98144</v>
      </c>
      <c r="R561" s="5">
        <v>-86444.199193984707</v>
      </c>
      <c r="S561" s="7">
        <v>0.95290746324499997</v>
      </c>
    </row>
    <row r="562" spans="1:19" ht="13.5" hidden="1" customHeight="1" thickBot="1" x14ac:dyDescent="0.25">
      <c r="A562" s="16" t="s">
        <v>570</v>
      </c>
      <c r="B562" s="3">
        <v>2087115.20524994</v>
      </c>
      <c r="C562" s="4">
        <v>173926.26710416199</v>
      </c>
      <c r="D562" s="5">
        <v>170911.97515000001</v>
      </c>
      <c r="E562" s="5">
        <v>169636.00107999999</v>
      </c>
      <c r="F562" s="5">
        <v>171272.31847</v>
      </c>
      <c r="G562" s="5">
        <v>165745.18212000001</v>
      </c>
      <c r="H562" s="5">
        <v>168198.27337000001</v>
      </c>
      <c r="I562" s="5">
        <v>169726.54972000001</v>
      </c>
      <c r="J562" s="5">
        <v>165410.45300000001</v>
      </c>
      <c r="K562" s="5">
        <v>169322.66667000001</v>
      </c>
      <c r="L562" s="5">
        <v>163245.51381999999</v>
      </c>
      <c r="M562" s="5">
        <v>173043.81351000001</v>
      </c>
      <c r="N562" s="5">
        <v>172735.7366</v>
      </c>
      <c r="O562" s="5">
        <v>174703.53777</v>
      </c>
      <c r="P562" s="5">
        <v>2087115.20524994</v>
      </c>
      <c r="Q562" s="6">
        <v>2033952.02128</v>
      </c>
      <c r="R562" s="5">
        <v>-53163.183969942198</v>
      </c>
      <c r="S562" s="7">
        <v>0.97452791113899995</v>
      </c>
    </row>
    <row r="563" spans="1:19" ht="13.5" hidden="1" customHeight="1" thickBot="1" x14ac:dyDescent="0.25">
      <c r="A563" s="16" t="s">
        <v>571</v>
      </c>
      <c r="B563" s="3">
        <v>0</v>
      </c>
      <c r="C563" s="4">
        <v>0</v>
      </c>
      <c r="D563" s="5">
        <v>375.34300000000002</v>
      </c>
      <c r="E563" s="5">
        <v>375.34300000000002</v>
      </c>
      <c r="F563" s="5">
        <v>375.34300000000002</v>
      </c>
      <c r="G563" s="5">
        <v>375.34300000000002</v>
      </c>
      <c r="H563" s="5">
        <v>375.34300000000002</v>
      </c>
      <c r="I563" s="5">
        <v>375.34300000000002</v>
      </c>
      <c r="J563" s="5">
        <v>375.34300000000002</v>
      </c>
      <c r="K563" s="5">
        <v>375.34300000000002</v>
      </c>
      <c r="L563" s="5">
        <v>375.34300000000002</v>
      </c>
      <c r="M563" s="5">
        <v>375.34300000000002</v>
      </c>
      <c r="N563" s="5">
        <v>375.34300000000002</v>
      </c>
      <c r="O563" s="5">
        <v>375.34300000000002</v>
      </c>
      <c r="P563" s="5">
        <v>0</v>
      </c>
      <c r="Q563" s="6">
        <v>4504.116</v>
      </c>
      <c r="R563" s="5">
        <v>4504.116</v>
      </c>
      <c r="S563" s="17" t="s">
        <v>25</v>
      </c>
    </row>
    <row r="564" spans="1:19" ht="13.5" hidden="1" customHeight="1" thickBot="1" x14ac:dyDescent="0.25">
      <c r="A564" s="16" t="s">
        <v>572</v>
      </c>
      <c r="B564" s="3">
        <v>380400.39310125</v>
      </c>
      <c r="C564" s="4">
        <v>31700.032758437501</v>
      </c>
      <c r="D564" s="5">
        <v>28661.490040000001</v>
      </c>
      <c r="E564" s="5">
        <v>37049.168980000002</v>
      </c>
      <c r="F564" s="5">
        <v>34652.355320000002</v>
      </c>
      <c r="G564" s="5">
        <v>37947.645140000001</v>
      </c>
      <c r="H564" s="5">
        <v>36428.879509999999</v>
      </c>
      <c r="I564" s="5">
        <v>33502.73949</v>
      </c>
      <c r="J564" s="5">
        <v>37331.434939999999</v>
      </c>
      <c r="K564" s="5">
        <v>33782.610399999998</v>
      </c>
      <c r="L564" s="5">
        <v>36970.484270000001</v>
      </c>
      <c r="M564" s="5">
        <v>34419.96559</v>
      </c>
      <c r="N564" s="5">
        <v>32568.356210000002</v>
      </c>
      <c r="O564" s="5">
        <v>28272.70867</v>
      </c>
      <c r="P564" s="5">
        <v>380400.39310125</v>
      </c>
      <c r="Q564" s="6">
        <v>411587.83856</v>
      </c>
      <c r="R564" s="5">
        <v>31187.445458750401</v>
      </c>
      <c r="S564" s="7">
        <v>1.0819858391949999</v>
      </c>
    </row>
    <row r="565" spans="1:19" ht="13.5" hidden="1" customHeight="1" thickBot="1" x14ac:dyDescent="0.25">
      <c r="A565" s="16" t="s">
        <v>573</v>
      </c>
      <c r="B565" s="3">
        <v>459500.04401794099</v>
      </c>
      <c r="C565" s="4">
        <v>38291.670334828399</v>
      </c>
      <c r="D565" s="5">
        <v>40455.977850000003</v>
      </c>
      <c r="E565" s="5">
        <v>41838.931920000003</v>
      </c>
      <c r="F565" s="5">
        <v>40431.81753</v>
      </c>
      <c r="G565" s="5">
        <v>45667.071880000003</v>
      </c>
      <c r="H565" s="5">
        <v>43212.720630000003</v>
      </c>
      <c r="I565" s="5">
        <v>41852.53428</v>
      </c>
      <c r="J565" s="5">
        <v>46347.131000000001</v>
      </c>
      <c r="K565" s="5">
        <v>42291.157330000002</v>
      </c>
      <c r="L565" s="5">
        <v>48271.440179999998</v>
      </c>
      <c r="M565" s="5">
        <v>38533.920489999997</v>
      </c>
      <c r="N565" s="5">
        <v>38763.727400000003</v>
      </c>
      <c r="O565" s="5">
        <v>36743.186229999999</v>
      </c>
      <c r="P565" s="5">
        <v>459500.04401794099</v>
      </c>
      <c r="Q565" s="6">
        <v>504409.61671999999</v>
      </c>
      <c r="R565" s="5">
        <v>44909.572702059399</v>
      </c>
      <c r="S565" s="7">
        <v>1.0977357310110001</v>
      </c>
    </row>
    <row r="566" spans="1:19" ht="13.5" hidden="1" customHeight="1" thickBot="1" x14ac:dyDescent="0.25">
      <c r="A566" s="10" t="s">
        <v>574</v>
      </c>
      <c r="B566" s="11">
        <v>0</v>
      </c>
      <c r="C566" s="12">
        <v>0</v>
      </c>
      <c r="D566" s="13">
        <v>0</v>
      </c>
      <c r="E566" s="13">
        <v>163.29300000000001</v>
      </c>
      <c r="F566" s="13">
        <v>11598</v>
      </c>
      <c r="G566" s="13">
        <v>0</v>
      </c>
      <c r="H566" s="13">
        <v>26432.980670000001</v>
      </c>
      <c r="I566" s="13">
        <v>62374.723689999999</v>
      </c>
      <c r="J566" s="13">
        <v>0</v>
      </c>
      <c r="K566" s="13">
        <v>17511.065999999999</v>
      </c>
      <c r="L566" s="13">
        <v>332.43</v>
      </c>
      <c r="M566" s="13">
        <v>0</v>
      </c>
      <c r="N566" s="13">
        <v>3613.0955899999999</v>
      </c>
      <c r="O566" s="13">
        <v>53225.880440000001</v>
      </c>
      <c r="P566" s="13">
        <v>0</v>
      </c>
      <c r="Q566" s="14">
        <v>175251.46939000001</v>
      </c>
      <c r="R566" s="13">
        <v>175251.46939000001</v>
      </c>
      <c r="S566" s="15" t="s">
        <v>25</v>
      </c>
    </row>
    <row r="567" spans="1:19" ht="13.5" hidden="1" customHeight="1" thickBot="1" x14ac:dyDescent="0.25">
      <c r="A567" s="16" t="s">
        <v>575</v>
      </c>
      <c r="B567" s="3">
        <v>0</v>
      </c>
      <c r="C567" s="4">
        <v>0</v>
      </c>
      <c r="D567" s="5">
        <v>0</v>
      </c>
      <c r="E567" s="5">
        <v>161.703</v>
      </c>
      <c r="F567" s="5">
        <v>0</v>
      </c>
      <c r="G567" s="5">
        <v>0</v>
      </c>
      <c r="H567" s="5">
        <v>21459.180670000002</v>
      </c>
      <c r="I567" s="5">
        <v>50.578449999999997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6">
        <v>21671.46212</v>
      </c>
      <c r="R567" s="5">
        <v>21671.46212</v>
      </c>
      <c r="S567" s="17" t="s">
        <v>25</v>
      </c>
    </row>
    <row r="568" spans="1:19" ht="13.5" hidden="1" customHeight="1" thickBot="1" x14ac:dyDescent="0.25">
      <c r="A568" s="16" t="s">
        <v>576</v>
      </c>
      <c r="B568" s="3">
        <v>0</v>
      </c>
      <c r="C568" s="4">
        <v>0</v>
      </c>
      <c r="D568" s="5">
        <v>0</v>
      </c>
      <c r="E568" s="5">
        <v>1.59</v>
      </c>
      <c r="F568" s="5">
        <v>11598</v>
      </c>
      <c r="G568" s="5">
        <v>0</v>
      </c>
      <c r="H568" s="5">
        <v>4973.8</v>
      </c>
      <c r="I568" s="5">
        <v>62324.145239999998</v>
      </c>
      <c r="J568" s="5">
        <v>0</v>
      </c>
      <c r="K568" s="5">
        <v>17511.065999999999</v>
      </c>
      <c r="L568" s="5">
        <v>332.43</v>
      </c>
      <c r="M568" s="5">
        <v>0</v>
      </c>
      <c r="N568" s="5">
        <v>3613.0955899999999</v>
      </c>
      <c r="O568" s="5">
        <v>53225.880440000001</v>
      </c>
      <c r="P568" s="5">
        <v>0</v>
      </c>
      <c r="Q568" s="6">
        <v>153580.00727</v>
      </c>
      <c r="R568" s="5">
        <v>153580.00727</v>
      </c>
      <c r="S568" s="17" t="s">
        <v>25</v>
      </c>
    </row>
    <row r="569" spans="1:19" ht="13.5" hidden="1" customHeight="1" thickBot="1" x14ac:dyDescent="0.25">
      <c r="A569" s="19" t="s">
        <v>577</v>
      </c>
      <c r="B569" s="11">
        <v>22210.002226966899</v>
      </c>
      <c r="C569" s="12">
        <v>1850.83351891391</v>
      </c>
      <c r="D569" s="13">
        <v>1987.5416</v>
      </c>
      <c r="E569" s="13">
        <v>1812.2558100000001</v>
      </c>
      <c r="F569" s="13">
        <v>1770.12219</v>
      </c>
      <c r="G569" s="13">
        <v>1854.0371299999999</v>
      </c>
      <c r="H569" s="13">
        <v>1805.25495</v>
      </c>
      <c r="I569" s="13">
        <v>1719.5532599999999</v>
      </c>
      <c r="J569" s="13">
        <v>1818.44868</v>
      </c>
      <c r="K569" s="13">
        <v>1715.03459</v>
      </c>
      <c r="L569" s="13">
        <v>1773.04177</v>
      </c>
      <c r="M569" s="13">
        <v>1853.2458099999999</v>
      </c>
      <c r="N569" s="13">
        <v>1725.98389</v>
      </c>
      <c r="O569" s="13">
        <v>1677.86519</v>
      </c>
      <c r="P569" s="13">
        <v>22210.002226966899</v>
      </c>
      <c r="Q569" s="14">
        <v>21512.384870000002</v>
      </c>
      <c r="R569" s="13">
        <v>-697.61735696687902</v>
      </c>
      <c r="S569" s="18">
        <v>0.96858994655399999</v>
      </c>
    </row>
    <row r="570" spans="1:19" ht="13.5" hidden="1" customHeight="1" thickBot="1" x14ac:dyDescent="0.25">
      <c r="A570" s="10" t="s">
        <v>578</v>
      </c>
      <c r="B570" s="11">
        <v>22210.002226966899</v>
      </c>
      <c r="C570" s="12">
        <v>1850.83351891391</v>
      </c>
      <c r="D570" s="13">
        <v>1987.5416</v>
      </c>
      <c r="E570" s="13">
        <v>1812.2558100000001</v>
      </c>
      <c r="F570" s="13">
        <v>1770.12219</v>
      </c>
      <c r="G570" s="13">
        <v>1854.0371299999999</v>
      </c>
      <c r="H570" s="13">
        <v>1805.25495</v>
      </c>
      <c r="I570" s="13">
        <v>1719.5532599999999</v>
      </c>
      <c r="J570" s="13">
        <v>1818.44868</v>
      </c>
      <c r="K570" s="13">
        <v>1715.03459</v>
      </c>
      <c r="L570" s="13">
        <v>1773.04177</v>
      </c>
      <c r="M570" s="13">
        <v>1853.2458099999999</v>
      </c>
      <c r="N570" s="13">
        <v>1725.98389</v>
      </c>
      <c r="O570" s="13">
        <v>1677.86519</v>
      </c>
      <c r="P570" s="13">
        <v>22210.002226966899</v>
      </c>
      <c r="Q570" s="14">
        <v>21512.384870000002</v>
      </c>
      <c r="R570" s="13">
        <v>-697.61735696687902</v>
      </c>
      <c r="S570" s="18">
        <v>0.96858994655399999</v>
      </c>
    </row>
    <row r="571" spans="1:19" ht="13.5" hidden="1" customHeight="1" thickBot="1" x14ac:dyDescent="0.25">
      <c r="A571" s="16" t="s">
        <v>579</v>
      </c>
      <c r="B571" s="3">
        <v>9580.0009605737396</v>
      </c>
      <c r="C571" s="4">
        <v>798.33341338114496</v>
      </c>
      <c r="D571" s="5">
        <v>811.46717999999998</v>
      </c>
      <c r="E571" s="5">
        <v>818.16310000000101</v>
      </c>
      <c r="F571" s="5">
        <v>811.20630000000006</v>
      </c>
      <c r="G571" s="5">
        <v>811.71067000000005</v>
      </c>
      <c r="H571" s="5">
        <v>807.64963999999998</v>
      </c>
      <c r="I571" s="5">
        <v>810.82802999999899</v>
      </c>
      <c r="J571" s="5">
        <v>765.23490000000095</v>
      </c>
      <c r="K571" s="5">
        <v>789.22965000000102</v>
      </c>
      <c r="L571" s="5">
        <v>828.93286000000001</v>
      </c>
      <c r="M571" s="5">
        <v>833.24631999999997</v>
      </c>
      <c r="N571" s="5">
        <v>801.68417999999997</v>
      </c>
      <c r="O571" s="5">
        <v>769.88291000000095</v>
      </c>
      <c r="P571" s="5">
        <v>9580.0009605737396</v>
      </c>
      <c r="Q571" s="6">
        <v>9659.2357400000001</v>
      </c>
      <c r="R571" s="5">
        <v>79.234779426263998</v>
      </c>
      <c r="S571" s="7">
        <v>1.008270852973</v>
      </c>
    </row>
    <row r="572" spans="1:19" ht="13.5" hidden="1" customHeight="1" thickBot="1" x14ac:dyDescent="0.25">
      <c r="A572" s="16" t="s">
        <v>580</v>
      </c>
      <c r="B572" s="3">
        <v>880.00008823641895</v>
      </c>
      <c r="C572" s="4">
        <v>73.333340686368004</v>
      </c>
      <c r="D572" s="5">
        <v>87.260999999999996</v>
      </c>
      <c r="E572" s="5">
        <v>87.260999999999996</v>
      </c>
      <c r="F572" s="5">
        <v>87.260999999999996</v>
      </c>
      <c r="G572" s="5">
        <v>89.186000000000007</v>
      </c>
      <c r="H572" s="5">
        <v>92.861000000000004</v>
      </c>
      <c r="I572" s="5">
        <v>85.683000000000007</v>
      </c>
      <c r="J572" s="5">
        <v>93.207999999999998</v>
      </c>
      <c r="K572" s="5">
        <v>93.207999999999998</v>
      </c>
      <c r="L572" s="5">
        <v>93.207999999999998</v>
      </c>
      <c r="M572" s="5">
        <v>90.608000000000004</v>
      </c>
      <c r="N572" s="5">
        <v>88.007999999999996</v>
      </c>
      <c r="O572" s="5">
        <v>88.007999999999996</v>
      </c>
      <c r="P572" s="5">
        <v>880.00008823641895</v>
      </c>
      <c r="Q572" s="6">
        <v>1075.761</v>
      </c>
      <c r="R572" s="5">
        <v>195.76091176358099</v>
      </c>
      <c r="S572" s="7">
        <v>1.2224555592440001</v>
      </c>
    </row>
    <row r="573" spans="1:19" ht="13.5" hidden="1" customHeight="1" thickBot="1" x14ac:dyDescent="0.25">
      <c r="A573" s="16" t="s">
        <v>581</v>
      </c>
      <c r="B573" s="3">
        <v>7400.0007419880603</v>
      </c>
      <c r="C573" s="4">
        <v>616.66672849900499</v>
      </c>
      <c r="D573" s="5">
        <v>795.76854000000003</v>
      </c>
      <c r="E573" s="5">
        <v>638.05092000000002</v>
      </c>
      <c r="F573" s="5">
        <v>639.86352999999997</v>
      </c>
      <c r="G573" s="5">
        <v>740.33019000000002</v>
      </c>
      <c r="H573" s="5">
        <v>627.54439000000002</v>
      </c>
      <c r="I573" s="5">
        <v>604.17875000000004</v>
      </c>
      <c r="J573" s="5">
        <v>762.55228</v>
      </c>
      <c r="K573" s="5">
        <v>598.97334000000001</v>
      </c>
      <c r="L573" s="5">
        <v>618.77097000000003</v>
      </c>
      <c r="M573" s="5">
        <v>693.43407000000002</v>
      </c>
      <c r="N573" s="5">
        <v>601.12540999999999</v>
      </c>
      <c r="O573" s="5">
        <v>600.43827999999996</v>
      </c>
      <c r="P573" s="5">
        <v>7400.0007419880603</v>
      </c>
      <c r="Q573" s="6">
        <v>7921.0306700000001</v>
      </c>
      <c r="R573" s="5">
        <v>521.02992801193795</v>
      </c>
      <c r="S573" s="7">
        <v>1.070409442671</v>
      </c>
    </row>
    <row r="574" spans="1:19" ht="13.5" hidden="1" customHeight="1" thickBot="1" x14ac:dyDescent="0.25">
      <c r="A574" s="16" t="s">
        <v>582</v>
      </c>
      <c r="B574" s="3">
        <v>3200.0003208597</v>
      </c>
      <c r="C574" s="4">
        <v>266.66669340497498</v>
      </c>
      <c r="D574" s="5">
        <v>189.99591000000001</v>
      </c>
      <c r="E574" s="5">
        <v>212.29272</v>
      </c>
      <c r="F574" s="5">
        <v>167.99552</v>
      </c>
      <c r="G574" s="5">
        <v>149.77409</v>
      </c>
      <c r="H574" s="5">
        <v>214.33709999999999</v>
      </c>
      <c r="I574" s="5">
        <v>170.15994000000001</v>
      </c>
      <c r="J574" s="5">
        <v>118.4276</v>
      </c>
      <c r="K574" s="5">
        <v>180.34577999999999</v>
      </c>
      <c r="L574" s="5">
        <v>178.85212000000001</v>
      </c>
      <c r="M574" s="5">
        <v>175.30709999999999</v>
      </c>
      <c r="N574" s="5">
        <v>184.91376</v>
      </c>
      <c r="O574" s="5">
        <v>156.53317999999999</v>
      </c>
      <c r="P574" s="5">
        <v>3200.0003208597</v>
      </c>
      <c r="Q574" s="6">
        <v>2098.9348199999999</v>
      </c>
      <c r="R574" s="5">
        <v>-1101.0655008597</v>
      </c>
      <c r="S574" s="7">
        <v>0.65591706548200002</v>
      </c>
    </row>
    <row r="575" spans="1:19" ht="13.5" hidden="1" customHeight="1" thickBot="1" x14ac:dyDescent="0.25">
      <c r="A575" s="16" t="s">
        <v>583</v>
      </c>
      <c r="B575" s="3">
        <v>550.00005514776103</v>
      </c>
      <c r="C575" s="4">
        <v>45.833337928980001</v>
      </c>
      <c r="D575" s="5">
        <v>79.845789999999994</v>
      </c>
      <c r="E575" s="5">
        <v>33.284889999999997</v>
      </c>
      <c r="F575" s="5">
        <v>40.592660000000002</v>
      </c>
      <c r="G575" s="5">
        <v>39.832999999999998</v>
      </c>
      <c r="H575" s="5">
        <v>40.545499999999997</v>
      </c>
      <c r="I575" s="5">
        <v>26.386220000000002</v>
      </c>
      <c r="J575" s="5">
        <v>56.708579999999998</v>
      </c>
      <c r="K575" s="5">
        <v>30.9605</v>
      </c>
      <c r="L575" s="5">
        <v>30.9605</v>
      </c>
      <c r="M575" s="5">
        <v>38.332999999999998</v>
      </c>
      <c r="N575" s="5">
        <v>26.33531</v>
      </c>
      <c r="O575" s="5">
        <v>40.685499999999998</v>
      </c>
      <c r="P575" s="5">
        <v>550.00005514776103</v>
      </c>
      <c r="Q575" s="6">
        <v>484.47145</v>
      </c>
      <c r="R575" s="5">
        <v>-65.528605147760999</v>
      </c>
      <c r="S575" s="7">
        <v>0.88085709349499997</v>
      </c>
    </row>
    <row r="576" spans="1:19" ht="13.5" hidden="1" customHeight="1" thickBot="1" x14ac:dyDescent="0.25">
      <c r="A576" s="16" t="s">
        <v>584</v>
      </c>
      <c r="B576" s="3">
        <v>600.00006016119403</v>
      </c>
      <c r="C576" s="4">
        <v>50.000005013432002</v>
      </c>
      <c r="D576" s="5">
        <v>23.20318</v>
      </c>
      <c r="E576" s="5">
        <v>23.20318</v>
      </c>
      <c r="F576" s="5">
        <v>23.20318</v>
      </c>
      <c r="G576" s="5">
        <v>23.20318</v>
      </c>
      <c r="H576" s="5">
        <v>22.317319999999999</v>
      </c>
      <c r="I576" s="5">
        <v>22.317319999999999</v>
      </c>
      <c r="J576" s="5">
        <v>22.317319999999999</v>
      </c>
      <c r="K576" s="5">
        <v>22.317319999999999</v>
      </c>
      <c r="L576" s="5">
        <v>22.317319999999999</v>
      </c>
      <c r="M576" s="5">
        <v>22.317319999999999</v>
      </c>
      <c r="N576" s="5">
        <v>23.91723</v>
      </c>
      <c r="O576" s="5">
        <v>22.317319999999999</v>
      </c>
      <c r="P576" s="5">
        <v>600.00006016119403</v>
      </c>
      <c r="Q576" s="6">
        <v>272.95119</v>
      </c>
      <c r="R576" s="5">
        <v>-327.04887016119397</v>
      </c>
      <c r="S576" s="7">
        <v>0.45491860438499998</v>
      </c>
    </row>
    <row r="577" spans="1:19" ht="13.5" hidden="1" customHeight="1" thickBot="1" x14ac:dyDescent="0.25">
      <c r="A577" s="9" t="s">
        <v>585</v>
      </c>
      <c r="B577" s="3">
        <v>330354.82035905001</v>
      </c>
      <c r="C577" s="4">
        <v>27529.568363254199</v>
      </c>
      <c r="D577" s="5">
        <v>25651.910810000001</v>
      </c>
      <c r="E577" s="5">
        <v>27550.519400000001</v>
      </c>
      <c r="F577" s="5">
        <v>33676.056069999999</v>
      </c>
      <c r="G577" s="5">
        <v>29946.634170000001</v>
      </c>
      <c r="H577" s="5">
        <v>26465.03918</v>
      </c>
      <c r="I577" s="5">
        <v>39523.284699999997</v>
      </c>
      <c r="J577" s="5">
        <v>21801.88046</v>
      </c>
      <c r="K577" s="5">
        <v>22653.262790000001</v>
      </c>
      <c r="L577" s="5">
        <v>34904.075859999997</v>
      </c>
      <c r="M577" s="5">
        <v>27882.995350000001</v>
      </c>
      <c r="N577" s="5">
        <v>25653.449619999999</v>
      </c>
      <c r="O577" s="5">
        <v>36905.266889999999</v>
      </c>
      <c r="P577" s="5">
        <v>330354.82035905001</v>
      </c>
      <c r="Q577" s="6">
        <v>352614.37530000001</v>
      </c>
      <c r="R577" s="5">
        <v>22259.554940949802</v>
      </c>
      <c r="S577" s="7">
        <v>1.0673807481199999</v>
      </c>
    </row>
    <row r="578" spans="1:19" ht="13.5" hidden="1" customHeight="1" thickBot="1" x14ac:dyDescent="0.25">
      <c r="A578" s="10" t="s">
        <v>586</v>
      </c>
      <c r="B578" s="11">
        <v>3166.00031745057</v>
      </c>
      <c r="C578" s="12">
        <v>263.83335978754701</v>
      </c>
      <c r="D578" s="13">
        <v>218.41982999999999</v>
      </c>
      <c r="E578" s="13">
        <v>228.91990000000001</v>
      </c>
      <c r="F578" s="13">
        <v>240.31175999999999</v>
      </c>
      <c r="G578" s="13">
        <v>237.76004</v>
      </c>
      <c r="H578" s="13">
        <v>309.98709000000002</v>
      </c>
      <c r="I578" s="13">
        <v>302.86612000000002</v>
      </c>
      <c r="J578" s="13">
        <v>210.08186000000001</v>
      </c>
      <c r="K578" s="13">
        <v>244.76694000000001</v>
      </c>
      <c r="L578" s="13">
        <v>304.48304999999999</v>
      </c>
      <c r="M578" s="13">
        <v>259.51321000000002</v>
      </c>
      <c r="N578" s="13">
        <v>288.53784000000002</v>
      </c>
      <c r="O578" s="13">
        <v>197.86652000000001</v>
      </c>
      <c r="P578" s="13">
        <v>3166.00031745057</v>
      </c>
      <c r="Q578" s="14">
        <v>3043.5141600000002</v>
      </c>
      <c r="R578" s="13">
        <v>-122.486157450569</v>
      </c>
      <c r="S578" s="18">
        <v>0.96131201984500003</v>
      </c>
    </row>
    <row r="579" spans="1:19" ht="13.5" hidden="1" customHeight="1" thickBot="1" x14ac:dyDescent="0.25">
      <c r="A579" s="16" t="s">
        <v>587</v>
      </c>
      <c r="B579" s="3">
        <v>3000.0003008059698</v>
      </c>
      <c r="C579" s="4">
        <v>250.00002506716399</v>
      </c>
      <c r="D579" s="5">
        <v>202.88682</v>
      </c>
      <c r="E579" s="5">
        <v>221.26329999999999</v>
      </c>
      <c r="F579" s="5">
        <v>229.45286999999999</v>
      </c>
      <c r="G579" s="5">
        <v>229.54480000000001</v>
      </c>
      <c r="H579" s="5">
        <v>297.13326999999998</v>
      </c>
      <c r="I579" s="5">
        <v>295.55331000000001</v>
      </c>
      <c r="J579" s="5">
        <v>192.01096999999999</v>
      </c>
      <c r="K579" s="5">
        <v>232.75935000000001</v>
      </c>
      <c r="L579" s="5">
        <v>291.27636000000001</v>
      </c>
      <c r="M579" s="5">
        <v>243.59012999999999</v>
      </c>
      <c r="N579" s="5">
        <v>266.21014000000002</v>
      </c>
      <c r="O579" s="5">
        <v>187.70426</v>
      </c>
      <c r="P579" s="5">
        <v>3000.0003008059698</v>
      </c>
      <c r="Q579" s="6">
        <v>2889.3855800000001</v>
      </c>
      <c r="R579" s="5">
        <v>-110.614720805972</v>
      </c>
      <c r="S579" s="7">
        <v>0.96312843009500004</v>
      </c>
    </row>
    <row r="580" spans="1:19" ht="13.5" hidden="1" customHeight="1" thickBot="1" x14ac:dyDescent="0.25">
      <c r="A580" s="16" t="s">
        <v>588</v>
      </c>
      <c r="B580" s="3">
        <v>166.000016644597</v>
      </c>
      <c r="C580" s="4">
        <v>13.833334720383</v>
      </c>
      <c r="D580" s="5">
        <v>15.533010000000001</v>
      </c>
      <c r="E580" s="5">
        <v>7.6566000000000001</v>
      </c>
      <c r="F580" s="5">
        <v>10.858890000000001</v>
      </c>
      <c r="G580" s="5">
        <v>8.2152399999999997</v>
      </c>
      <c r="H580" s="5">
        <v>12.853820000000001</v>
      </c>
      <c r="I580" s="5">
        <v>7.3128099999999998</v>
      </c>
      <c r="J580" s="5">
        <v>18.070889999999999</v>
      </c>
      <c r="K580" s="5">
        <v>12.00759</v>
      </c>
      <c r="L580" s="5">
        <v>13.20669</v>
      </c>
      <c r="M580" s="5">
        <v>15.923080000000001</v>
      </c>
      <c r="N580" s="5">
        <v>22.3277</v>
      </c>
      <c r="O580" s="5">
        <v>10.16226</v>
      </c>
      <c r="P580" s="5">
        <v>166.000016644597</v>
      </c>
      <c r="Q580" s="6">
        <v>154.12858</v>
      </c>
      <c r="R580" s="5">
        <v>-11.871436644597001</v>
      </c>
      <c r="S580" s="7">
        <v>0.92848532858800004</v>
      </c>
    </row>
    <row r="581" spans="1:19" ht="13.5" hidden="1" customHeight="1" thickBot="1" x14ac:dyDescent="0.25">
      <c r="A581" s="10" t="s">
        <v>589</v>
      </c>
      <c r="B581" s="11">
        <v>327188.82004159997</v>
      </c>
      <c r="C581" s="12">
        <v>27265.735003466601</v>
      </c>
      <c r="D581" s="13">
        <v>25433.490979999999</v>
      </c>
      <c r="E581" s="13">
        <v>27321.5995</v>
      </c>
      <c r="F581" s="13">
        <v>33435.744310000002</v>
      </c>
      <c r="G581" s="13">
        <v>29708.87413</v>
      </c>
      <c r="H581" s="13">
        <v>26155.052090000001</v>
      </c>
      <c r="I581" s="13">
        <v>39220.418579999998</v>
      </c>
      <c r="J581" s="13">
        <v>21591.798599999998</v>
      </c>
      <c r="K581" s="13">
        <v>22408.495849999999</v>
      </c>
      <c r="L581" s="13">
        <v>34599.592810000002</v>
      </c>
      <c r="M581" s="13">
        <v>27623.48214</v>
      </c>
      <c r="N581" s="13">
        <v>25364.911779999999</v>
      </c>
      <c r="O581" s="13">
        <v>36707.400370000003</v>
      </c>
      <c r="P581" s="13">
        <v>327188.82004159997</v>
      </c>
      <c r="Q581" s="14">
        <v>349570.86113999999</v>
      </c>
      <c r="R581" s="13">
        <v>22382.041098400401</v>
      </c>
      <c r="S581" s="18">
        <v>1.0684071084560001</v>
      </c>
    </row>
    <row r="582" spans="1:19" ht="13.5" hidden="1" customHeight="1" thickBot="1" x14ac:dyDescent="0.25">
      <c r="A582" s="16" t="s">
        <v>590</v>
      </c>
      <c r="B582" s="3">
        <v>23000</v>
      </c>
      <c r="C582" s="4">
        <v>1916.6666666666699</v>
      </c>
      <c r="D582" s="5">
        <v>2039.99855</v>
      </c>
      <c r="E582" s="5">
        <v>2046.2071699999999</v>
      </c>
      <c r="F582" s="5">
        <v>2308.4170600000002</v>
      </c>
      <c r="G582" s="5">
        <v>2220.0100499999999</v>
      </c>
      <c r="H582" s="5">
        <v>2128.04547</v>
      </c>
      <c r="I582" s="5">
        <v>2284.8229900000001</v>
      </c>
      <c r="J582" s="5">
        <v>1706.74018</v>
      </c>
      <c r="K582" s="5">
        <v>1856.16059</v>
      </c>
      <c r="L582" s="5">
        <v>2272.5900700000002</v>
      </c>
      <c r="M582" s="5">
        <v>2251.5485899999999</v>
      </c>
      <c r="N582" s="5">
        <v>2109.0849499999999</v>
      </c>
      <c r="O582" s="5">
        <v>2398.2888400000002</v>
      </c>
      <c r="P582" s="5">
        <v>23000</v>
      </c>
      <c r="Q582" s="6">
        <v>25621.914509999999</v>
      </c>
      <c r="R582" s="5">
        <v>2621.9145100000001</v>
      </c>
      <c r="S582" s="7">
        <v>1.1139962830429999</v>
      </c>
    </row>
    <row r="583" spans="1:19" ht="13.5" hidden="1" customHeight="1" thickBot="1" x14ac:dyDescent="0.25">
      <c r="A583" s="16" t="s">
        <v>591</v>
      </c>
      <c r="B583" s="3">
        <v>1227.00012302964</v>
      </c>
      <c r="C583" s="4">
        <v>102.25001025247001</v>
      </c>
      <c r="D583" s="5">
        <v>98.222939999999994</v>
      </c>
      <c r="E583" s="5">
        <v>93.996589999999998</v>
      </c>
      <c r="F583" s="5">
        <v>50.38</v>
      </c>
      <c r="G583" s="5">
        <v>56.944629999999997</v>
      </c>
      <c r="H583" s="5">
        <v>53.903120000000001</v>
      </c>
      <c r="I583" s="5">
        <v>49.148760000000003</v>
      </c>
      <c r="J583" s="5">
        <v>187.54523</v>
      </c>
      <c r="K583" s="5">
        <v>106.21080000000001</v>
      </c>
      <c r="L583" s="5">
        <v>42.3202</v>
      </c>
      <c r="M583" s="5">
        <v>43.269300000000001</v>
      </c>
      <c r="N583" s="5">
        <v>51.136450000000004</v>
      </c>
      <c r="O583" s="5">
        <v>157.83117999999999</v>
      </c>
      <c r="P583" s="5">
        <v>1227.00012302964</v>
      </c>
      <c r="Q583" s="6">
        <v>990.90920000000006</v>
      </c>
      <c r="R583" s="5">
        <v>-236.090923029642</v>
      </c>
      <c r="S583" s="7">
        <v>0.80758687908899995</v>
      </c>
    </row>
    <row r="584" spans="1:19" ht="13.5" hidden="1" customHeight="1" thickBot="1" x14ac:dyDescent="0.25">
      <c r="A584" s="16" t="s">
        <v>593</v>
      </c>
      <c r="B584" s="3">
        <v>3567.0003576582999</v>
      </c>
      <c r="C584" s="4">
        <v>297.250029804858</v>
      </c>
      <c r="D584" s="5">
        <v>133.2396</v>
      </c>
      <c r="E584" s="5">
        <v>102.48706</v>
      </c>
      <c r="F584" s="5">
        <v>320.39022</v>
      </c>
      <c r="G584" s="5">
        <v>147.56029000000001</v>
      </c>
      <c r="H584" s="5">
        <v>168.97550000000001</v>
      </c>
      <c r="I584" s="5">
        <v>18.868929999999999</v>
      </c>
      <c r="J584" s="5">
        <v>583.98131000000001</v>
      </c>
      <c r="K584" s="5">
        <v>65.039900000000003</v>
      </c>
      <c r="L584" s="5">
        <v>366.48727000000002</v>
      </c>
      <c r="M584" s="5">
        <v>175.14403999999999</v>
      </c>
      <c r="N584" s="5">
        <v>543.45795999999996</v>
      </c>
      <c r="O584" s="5">
        <v>367.76814999999999</v>
      </c>
      <c r="P584" s="5">
        <v>3567.0003576582999</v>
      </c>
      <c r="Q584" s="6">
        <v>2993.4002300000002</v>
      </c>
      <c r="R584" s="5">
        <v>-573.60012765830004</v>
      </c>
      <c r="S584" s="7">
        <v>0.83919257915699996</v>
      </c>
    </row>
    <row r="585" spans="1:19" ht="13.5" hidden="1" customHeight="1" thickBot="1" x14ac:dyDescent="0.25">
      <c r="A585" s="16" t="s">
        <v>594</v>
      </c>
      <c r="B585" s="3">
        <v>110000.061956273</v>
      </c>
      <c r="C585" s="4">
        <v>9166.6718296894505</v>
      </c>
      <c r="D585" s="5">
        <v>7780.4797399999998</v>
      </c>
      <c r="E585" s="5">
        <v>9034.3135299999994</v>
      </c>
      <c r="F585" s="5">
        <v>11481.853279999999</v>
      </c>
      <c r="G585" s="5">
        <v>9556.9594699999998</v>
      </c>
      <c r="H585" s="5">
        <v>8321.0731699999997</v>
      </c>
      <c r="I585" s="5">
        <v>12857.161959999999</v>
      </c>
      <c r="J585" s="5">
        <v>6026.8689199999999</v>
      </c>
      <c r="K585" s="5">
        <v>6608.1708699999999</v>
      </c>
      <c r="L585" s="5">
        <v>11827.68147</v>
      </c>
      <c r="M585" s="5">
        <v>8353.9637199999997</v>
      </c>
      <c r="N585" s="5">
        <v>7322.4728500000001</v>
      </c>
      <c r="O585" s="5">
        <v>12264.57569</v>
      </c>
      <c r="P585" s="5">
        <v>110000.061956273</v>
      </c>
      <c r="Q585" s="6">
        <v>111435.57467</v>
      </c>
      <c r="R585" s="5">
        <v>1435.5127137265799</v>
      </c>
      <c r="S585" s="7">
        <v>1.013050108229</v>
      </c>
    </row>
    <row r="586" spans="1:19" ht="13.5" hidden="1" customHeight="1" thickBot="1" x14ac:dyDescent="0.25">
      <c r="A586" s="16" t="s">
        <v>595</v>
      </c>
      <c r="B586" s="3">
        <v>139999.78364864999</v>
      </c>
      <c r="C586" s="4">
        <v>11666.6486373875</v>
      </c>
      <c r="D586" s="5">
        <v>11542.62765</v>
      </c>
      <c r="E586" s="5">
        <v>11551.8853</v>
      </c>
      <c r="F586" s="5">
        <v>14880.56984</v>
      </c>
      <c r="G586" s="5">
        <v>12957.794159999999</v>
      </c>
      <c r="H586" s="5">
        <v>11313.64855</v>
      </c>
      <c r="I586" s="5">
        <v>19232.56453</v>
      </c>
      <c r="J586" s="5">
        <v>8606.8061300000008</v>
      </c>
      <c r="K586" s="5">
        <v>10018.257820000001</v>
      </c>
      <c r="L586" s="5">
        <v>15737.4866</v>
      </c>
      <c r="M586" s="5">
        <v>11610.41201</v>
      </c>
      <c r="N586" s="5">
        <v>10593.483840000001</v>
      </c>
      <c r="O586" s="5">
        <v>16718.089319999999</v>
      </c>
      <c r="P586" s="5">
        <v>139999.78364864999</v>
      </c>
      <c r="Q586" s="6">
        <v>154763.62575000001</v>
      </c>
      <c r="R586" s="5">
        <v>14763.842101350399</v>
      </c>
      <c r="S586" s="7">
        <v>1.1054561779780001</v>
      </c>
    </row>
    <row r="587" spans="1:19" ht="13.5" hidden="1" customHeight="1" thickBot="1" x14ac:dyDescent="0.25">
      <c r="A587" s="16" t="s">
        <v>596</v>
      </c>
      <c r="B587" s="3">
        <v>3499.8222902550501</v>
      </c>
      <c r="C587" s="4">
        <v>291.65185752125501</v>
      </c>
      <c r="D587" s="5">
        <v>354.59057999999999</v>
      </c>
      <c r="E587" s="5">
        <v>344.33222999999998</v>
      </c>
      <c r="F587" s="5">
        <v>393.88963000000001</v>
      </c>
      <c r="G587" s="5">
        <v>422.72692000000001</v>
      </c>
      <c r="H587" s="5">
        <v>473.75071000000003</v>
      </c>
      <c r="I587" s="5">
        <v>452.68455</v>
      </c>
      <c r="J587" s="5">
        <v>339.51118000000002</v>
      </c>
      <c r="K587" s="5">
        <v>354.18392999999998</v>
      </c>
      <c r="L587" s="5">
        <v>408.51567999999997</v>
      </c>
      <c r="M587" s="5">
        <v>456.99734000000001</v>
      </c>
      <c r="N587" s="5">
        <v>373.08985000000001</v>
      </c>
      <c r="O587" s="5">
        <v>425.68131</v>
      </c>
      <c r="P587" s="5">
        <v>3499.8222902550501</v>
      </c>
      <c r="Q587" s="6">
        <v>4799.9539100000002</v>
      </c>
      <c r="R587" s="5">
        <v>1300.1316197449501</v>
      </c>
      <c r="S587" s="7">
        <v>1.37148503893</v>
      </c>
    </row>
    <row r="588" spans="1:19" ht="13.5" hidden="1" customHeight="1" thickBot="1" x14ac:dyDescent="0.25">
      <c r="A588" s="16" t="s">
        <v>597</v>
      </c>
      <c r="B588" s="3">
        <v>13999.6262441278</v>
      </c>
      <c r="C588" s="4">
        <v>1166.63552034398</v>
      </c>
      <c r="D588" s="5">
        <v>1053.5312200000001</v>
      </c>
      <c r="E588" s="5">
        <v>1328.2711999999999</v>
      </c>
      <c r="F588" s="5">
        <v>1392.3076599999999</v>
      </c>
      <c r="G588" s="5">
        <v>1498.4745499999999</v>
      </c>
      <c r="H588" s="5">
        <v>1111.3111100000001</v>
      </c>
      <c r="I588" s="5">
        <v>1523.4504199999999</v>
      </c>
      <c r="J588" s="5">
        <v>1351.51331</v>
      </c>
      <c r="K588" s="5">
        <v>1087.3855599999999</v>
      </c>
      <c r="L588" s="5">
        <v>1407.1821500000001</v>
      </c>
      <c r="M588" s="5">
        <v>1455.13336</v>
      </c>
      <c r="N588" s="5">
        <v>1410.54629</v>
      </c>
      <c r="O588" s="5">
        <v>1224.2662399999999</v>
      </c>
      <c r="P588" s="5">
        <v>13999.6262441278</v>
      </c>
      <c r="Q588" s="6">
        <v>15843.37307</v>
      </c>
      <c r="R588" s="5">
        <v>1843.7468258722299</v>
      </c>
      <c r="S588" s="7">
        <v>1.1316997178149999</v>
      </c>
    </row>
    <row r="589" spans="1:19" ht="13.5" hidden="1" customHeight="1" thickBot="1" x14ac:dyDescent="0.25">
      <c r="A589" s="16" t="s">
        <v>598</v>
      </c>
      <c r="B589" s="3">
        <v>17999.704457871601</v>
      </c>
      <c r="C589" s="4">
        <v>1499.9753714893</v>
      </c>
      <c r="D589" s="5">
        <v>1497.68923</v>
      </c>
      <c r="E589" s="5">
        <v>1709.9988699999999</v>
      </c>
      <c r="F589" s="5">
        <v>1577.0745999999999</v>
      </c>
      <c r="G589" s="5">
        <v>1871.41128</v>
      </c>
      <c r="H589" s="5">
        <v>1487.4811199999999</v>
      </c>
      <c r="I589" s="5">
        <v>1778.10114</v>
      </c>
      <c r="J589" s="5">
        <v>1868.42472</v>
      </c>
      <c r="K589" s="5">
        <v>1371.7103099999999</v>
      </c>
      <c r="L589" s="5">
        <v>1639.9076500000001</v>
      </c>
      <c r="M589" s="5">
        <v>1950.3197700000001</v>
      </c>
      <c r="N589" s="5">
        <v>1729.43424</v>
      </c>
      <c r="O589" s="5">
        <v>1535.4178199999999</v>
      </c>
      <c r="P589" s="5">
        <v>17999.704457871601</v>
      </c>
      <c r="Q589" s="6">
        <v>20016.97075</v>
      </c>
      <c r="R589" s="5">
        <v>2017.26629212836</v>
      </c>
      <c r="S589" s="7">
        <v>1.112072189676</v>
      </c>
    </row>
    <row r="590" spans="1:19" ht="13.5" hidden="1" customHeight="1" thickBot="1" x14ac:dyDescent="0.25">
      <c r="A590" s="16" t="s">
        <v>599</v>
      </c>
      <c r="B590" s="3">
        <v>3163.0003171497601</v>
      </c>
      <c r="C590" s="4">
        <v>263.58335976247997</v>
      </c>
      <c r="D590" s="5">
        <v>54.251199999999997</v>
      </c>
      <c r="E590" s="5">
        <v>51.28248</v>
      </c>
      <c r="F590" s="5">
        <v>13.04222</v>
      </c>
      <c r="G590" s="5">
        <v>3.4082599999999998</v>
      </c>
      <c r="H590" s="5">
        <v>12.50874</v>
      </c>
      <c r="I590" s="5">
        <v>4.0355999999999996</v>
      </c>
      <c r="J590" s="5">
        <v>230.6438</v>
      </c>
      <c r="K590" s="5">
        <v>7.5487299999999999</v>
      </c>
      <c r="L590" s="5">
        <v>9.6551500000000008</v>
      </c>
      <c r="M590" s="5">
        <v>66.838840000000005</v>
      </c>
      <c r="N590" s="5">
        <v>19.930869999999999</v>
      </c>
      <c r="O590" s="5">
        <v>197.55153999999999</v>
      </c>
      <c r="P590" s="5">
        <v>3163.0003171497601</v>
      </c>
      <c r="Q590" s="6">
        <v>670.69743000000005</v>
      </c>
      <c r="R590" s="5">
        <v>-2492.30288714976</v>
      </c>
      <c r="S590" s="7">
        <v>0.21204469261700001</v>
      </c>
    </row>
    <row r="591" spans="1:19" ht="13.5" hidden="1" customHeight="1" thickBot="1" x14ac:dyDescent="0.25">
      <c r="A591" s="16" t="s">
        <v>600</v>
      </c>
      <c r="B591" s="3">
        <v>370.00003709940302</v>
      </c>
      <c r="C591" s="4">
        <v>30.833336424950001</v>
      </c>
      <c r="D591" s="5">
        <v>29.626560000000001</v>
      </c>
      <c r="E591" s="5">
        <v>18.164169999999999</v>
      </c>
      <c r="F591" s="5">
        <v>12.60718</v>
      </c>
      <c r="G591" s="5">
        <v>0</v>
      </c>
      <c r="H591" s="5">
        <v>58.106099999999998</v>
      </c>
      <c r="I591" s="5">
        <v>25.693919999999999</v>
      </c>
      <c r="J591" s="5">
        <v>11.345890000000001</v>
      </c>
      <c r="K591" s="5">
        <v>61.81767</v>
      </c>
      <c r="L591" s="5">
        <v>36.510620000000003</v>
      </c>
      <c r="M591" s="5">
        <v>30.89995</v>
      </c>
      <c r="N591" s="5">
        <v>11.345890000000001</v>
      </c>
      <c r="O591" s="5">
        <v>35.643129999999999</v>
      </c>
      <c r="P591" s="5">
        <v>370.00003709940302</v>
      </c>
      <c r="Q591" s="6">
        <v>331.76107999999999</v>
      </c>
      <c r="R591" s="5">
        <v>-38.238957099403002</v>
      </c>
      <c r="S591" s="7">
        <v>0.89665147766099995</v>
      </c>
    </row>
    <row r="592" spans="1:19" ht="13.5" hidden="1" customHeight="1" thickBot="1" x14ac:dyDescent="0.25">
      <c r="A592" s="16" t="s">
        <v>601</v>
      </c>
      <c r="B592" s="3">
        <v>285.00002857656699</v>
      </c>
      <c r="C592" s="4">
        <v>23.75000238138</v>
      </c>
      <c r="D592" s="5">
        <v>1.5010699999999999</v>
      </c>
      <c r="E592" s="5">
        <v>22.212219999999999</v>
      </c>
      <c r="F592" s="5">
        <v>43.319870000000002</v>
      </c>
      <c r="G592" s="5">
        <v>2.0933099999999998</v>
      </c>
      <c r="H592" s="5">
        <v>41.273989999999998</v>
      </c>
      <c r="I592" s="5">
        <v>38.483110000000003</v>
      </c>
      <c r="J592" s="5">
        <v>25.34273</v>
      </c>
      <c r="K592" s="5">
        <v>1.5010699999999999</v>
      </c>
      <c r="L592" s="5">
        <v>23.34301</v>
      </c>
      <c r="M592" s="5">
        <v>153.21535</v>
      </c>
      <c r="N592" s="5">
        <v>170.64533</v>
      </c>
      <c r="O592" s="5">
        <v>174.70702</v>
      </c>
      <c r="P592" s="5">
        <v>285.00002857656699</v>
      </c>
      <c r="Q592" s="6">
        <v>697.63807999999995</v>
      </c>
      <c r="R592" s="5">
        <v>412.63805142343301</v>
      </c>
      <c r="S592" s="7">
        <v>2.447852666837</v>
      </c>
    </row>
    <row r="593" spans="1:19" ht="13.5" hidden="1" customHeight="1" thickBot="1" x14ac:dyDescent="0.25">
      <c r="A593" s="16" t="s">
        <v>602</v>
      </c>
      <c r="B593" s="3">
        <v>812.00008141814999</v>
      </c>
      <c r="C593" s="4">
        <v>67.666673451511997</v>
      </c>
      <c r="D593" s="5">
        <v>42.873890000000003</v>
      </c>
      <c r="E593" s="5">
        <v>76.408699999999996</v>
      </c>
      <c r="F593" s="5">
        <v>45.7</v>
      </c>
      <c r="G593" s="5">
        <v>73.252170000000007</v>
      </c>
      <c r="H593" s="5">
        <v>62.808700000000002</v>
      </c>
      <c r="I593" s="5">
        <v>56.086959999999998</v>
      </c>
      <c r="J593" s="5">
        <v>27.586089999999999</v>
      </c>
      <c r="K593" s="5">
        <v>62.678260000000002</v>
      </c>
      <c r="L593" s="5">
        <v>35.647829999999999</v>
      </c>
      <c r="M593" s="5">
        <v>70.291300000000007</v>
      </c>
      <c r="N593" s="5">
        <v>52.447830000000003</v>
      </c>
      <c r="O593" s="5">
        <v>64.943340000000006</v>
      </c>
      <c r="P593" s="5">
        <v>812.00008141814999</v>
      </c>
      <c r="Q593" s="6">
        <v>670.72506999999996</v>
      </c>
      <c r="R593" s="5">
        <v>-141.27501141815</v>
      </c>
      <c r="S593" s="7">
        <v>0.82601601323499996</v>
      </c>
    </row>
    <row r="594" spans="1:19" ht="13.5" hidden="1" customHeight="1" thickBot="1" x14ac:dyDescent="0.25">
      <c r="A594" s="16" t="s">
        <v>603</v>
      </c>
      <c r="B594" s="3">
        <v>658.000065976776</v>
      </c>
      <c r="C594" s="4">
        <v>54.833338831398002</v>
      </c>
      <c r="D594" s="5">
        <v>69.291309999999996</v>
      </c>
      <c r="E594" s="5">
        <v>80.104349999999997</v>
      </c>
      <c r="F594" s="5">
        <v>76.934790000000007</v>
      </c>
      <c r="G594" s="5">
        <v>51.269559999999998</v>
      </c>
      <c r="H594" s="5">
        <v>65.565219999999997</v>
      </c>
      <c r="I594" s="5">
        <v>61.06523</v>
      </c>
      <c r="J594" s="5">
        <v>42.173920000000003</v>
      </c>
      <c r="K594" s="5">
        <v>59.386969999999998</v>
      </c>
      <c r="L594" s="5">
        <v>29.903449999999999</v>
      </c>
      <c r="M594" s="5">
        <v>92.033910000000006</v>
      </c>
      <c r="N594" s="5">
        <v>71.652180000000001</v>
      </c>
      <c r="O594" s="5">
        <v>51.386949999999999</v>
      </c>
      <c r="P594" s="5">
        <v>658.000065976776</v>
      </c>
      <c r="Q594" s="6">
        <v>750.76783999999998</v>
      </c>
      <c r="R594" s="5">
        <v>92.767774023222998</v>
      </c>
      <c r="S594" s="7">
        <v>1.1409844448649999</v>
      </c>
    </row>
    <row r="595" spans="1:19" ht="13.5" hidden="1" customHeight="1" thickBot="1" x14ac:dyDescent="0.25">
      <c r="A595" s="16" t="s">
        <v>604</v>
      </c>
      <c r="B595" s="3">
        <v>1458.0001461917</v>
      </c>
      <c r="C595" s="4">
        <v>121.500012182642</v>
      </c>
      <c r="D595" s="5">
        <v>67.699520000000007</v>
      </c>
      <c r="E595" s="5">
        <v>151.32101</v>
      </c>
      <c r="F595" s="5">
        <v>105.94535</v>
      </c>
      <c r="G595" s="5">
        <v>128.41925000000001</v>
      </c>
      <c r="H595" s="5">
        <v>136.40374</v>
      </c>
      <c r="I595" s="5">
        <v>105.56907</v>
      </c>
      <c r="J595" s="5">
        <v>50.781509999999997</v>
      </c>
      <c r="K595" s="5">
        <v>98.333410000000001</v>
      </c>
      <c r="L595" s="5">
        <v>55.984349999999999</v>
      </c>
      <c r="M595" s="5">
        <v>171.91641999999999</v>
      </c>
      <c r="N595" s="5">
        <v>176.53269</v>
      </c>
      <c r="O595" s="5">
        <v>119.77491999999999</v>
      </c>
      <c r="P595" s="5">
        <v>1458.0001461917</v>
      </c>
      <c r="Q595" s="6">
        <v>1368.6812399999999</v>
      </c>
      <c r="R595" s="5">
        <v>-89.318906191701998</v>
      </c>
      <c r="S595" s="7">
        <v>0.93873875361000003</v>
      </c>
    </row>
    <row r="596" spans="1:19" ht="13.5" hidden="1" customHeight="1" thickBot="1" x14ac:dyDescent="0.25">
      <c r="A596" s="16" t="s">
        <v>605</v>
      </c>
      <c r="B596" s="3">
        <v>7149.8202873219197</v>
      </c>
      <c r="C596" s="4">
        <v>595.81835727682699</v>
      </c>
      <c r="D596" s="5">
        <v>667.86792000000003</v>
      </c>
      <c r="E596" s="5">
        <v>710.61461999999995</v>
      </c>
      <c r="F596" s="5">
        <v>733.31260999999995</v>
      </c>
      <c r="G596" s="5">
        <v>718.55023000000006</v>
      </c>
      <c r="H596" s="5">
        <v>720.19685000000004</v>
      </c>
      <c r="I596" s="5">
        <v>732.68141000000003</v>
      </c>
      <c r="J596" s="5">
        <v>532.53368</v>
      </c>
      <c r="K596" s="5">
        <v>650.10996</v>
      </c>
      <c r="L596" s="5">
        <v>706.37730999999997</v>
      </c>
      <c r="M596" s="5">
        <v>741.49824000000001</v>
      </c>
      <c r="N596" s="5">
        <v>729.65056000000004</v>
      </c>
      <c r="O596" s="5">
        <v>971.47492</v>
      </c>
      <c r="P596" s="5">
        <v>7149.8202873219197</v>
      </c>
      <c r="Q596" s="6">
        <v>8614.8683099999998</v>
      </c>
      <c r="R596" s="5">
        <v>1465.0480226780801</v>
      </c>
      <c r="S596" s="7">
        <v>1.2049069716159999</v>
      </c>
    </row>
    <row r="597" spans="1:19" ht="13.5" hidden="1" customHeight="1" thickBot="1" x14ac:dyDescent="0.25">
      <c r="A597" s="19" t="s">
        <v>606</v>
      </c>
      <c r="B597" s="11">
        <v>4500.0004512089599</v>
      </c>
      <c r="C597" s="12">
        <v>375.000037600746</v>
      </c>
      <c r="D597" s="13">
        <v>399.49</v>
      </c>
      <c r="E597" s="13">
        <v>447.07</v>
      </c>
      <c r="F597" s="13">
        <v>453.82</v>
      </c>
      <c r="G597" s="13">
        <v>416.69</v>
      </c>
      <c r="H597" s="13">
        <v>448.36</v>
      </c>
      <c r="I597" s="13">
        <v>431.03</v>
      </c>
      <c r="J597" s="13">
        <v>482.37</v>
      </c>
      <c r="K597" s="13">
        <v>472.14</v>
      </c>
      <c r="L597" s="13">
        <v>386.1309</v>
      </c>
      <c r="M597" s="13">
        <v>415.572</v>
      </c>
      <c r="N597" s="13">
        <v>398.935</v>
      </c>
      <c r="O597" s="13">
        <v>439.923</v>
      </c>
      <c r="P597" s="13">
        <v>4500.0004512089599</v>
      </c>
      <c r="Q597" s="14">
        <v>5191.5308999999997</v>
      </c>
      <c r="R597" s="13">
        <v>691.530448791043</v>
      </c>
      <c r="S597" s="18">
        <v>1.153673417656</v>
      </c>
    </row>
    <row r="598" spans="1:19" ht="13.5" hidden="1" customHeight="1" thickBot="1" x14ac:dyDescent="0.25">
      <c r="A598" s="10" t="s">
        <v>607</v>
      </c>
      <c r="B598" s="11">
        <v>4500.0004512089599</v>
      </c>
      <c r="C598" s="12">
        <v>375.000037600746</v>
      </c>
      <c r="D598" s="13">
        <v>399.49</v>
      </c>
      <c r="E598" s="13">
        <v>447.07</v>
      </c>
      <c r="F598" s="13">
        <v>453.82</v>
      </c>
      <c r="G598" s="13">
        <v>416.69</v>
      </c>
      <c r="H598" s="13">
        <v>448.36</v>
      </c>
      <c r="I598" s="13">
        <v>431.03</v>
      </c>
      <c r="J598" s="13">
        <v>482.37</v>
      </c>
      <c r="K598" s="13">
        <v>472.14</v>
      </c>
      <c r="L598" s="13">
        <v>386.1309</v>
      </c>
      <c r="M598" s="13">
        <v>415.572</v>
      </c>
      <c r="N598" s="13">
        <v>398.935</v>
      </c>
      <c r="O598" s="13">
        <v>439.923</v>
      </c>
      <c r="P598" s="13">
        <v>4500.0004512089599</v>
      </c>
      <c r="Q598" s="14">
        <v>5191.5308999999997</v>
      </c>
      <c r="R598" s="13">
        <v>691.530448791043</v>
      </c>
      <c r="S598" s="18">
        <v>1.153673417656</v>
      </c>
    </row>
    <row r="599" spans="1:19" ht="13.5" hidden="1" customHeight="1" thickBot="1" x14ac:dyDescent="0.25">
      <c r="A599" s="16" t="s">
        <v>608</v>
      </c>
      <c r="B599" s="3">
        <v>4500.0004512089599</v>
      </c>
      <c r="C599" s="4">
        <v>375.000037600746</v>
      </c>
      <c r="D599" s="5">
        <v>399.49</v>
      </c>
      <c r="E599" s="5">
        <v>447.07</v>
      </c>
      <c r="F599" s="5">
        <v>453.82</v>
      </c>
      <c r="G599" s="5">
        <v>416.69</v>
      </c>
      <c r="H599" s="5">
        <v>448.36</v>
      </c>
      <c r="I599" s="5">
        <v>431.03</v>
      </c>
      <c r="J599" s="5">
        <v>482.37</v>
      </c>
      <c r="K599" s="5">
        <v>472.14</v>
      </c>
      <c r="L599" s="5">
        <v>386.1309</v>
      </c>
      <c r="M599" s="5">
        <v>415.572</v>
      </c>
      <c r="N599" s="5">
        <v>398.935</v>
      </c>
      <c r="O599" s="5">
        <v>439.923</v>
      </c>
      <c r="P599" s="5">
        <v>4500.0004512089599</v>
      </c>
      <c r="Q599" s="6">
        <v>5191.5308999999997</v>
      </c>
      <c r="R599" s="5">
        <v>691.530448791043</v>
      </c>
      <c r="S599" s="7">
        <v>1.153673417656</v>
      </c>
    </row>
    <row r="600" spans="1:19" ht="13.5" hidden="1" customHeight="1" thickBot="1" x14ac:dyDescent="0.25">
      <c r="A600" s="8" t="s">
        <v>609</v>
      </c>
      <c r="B600" s="3">
        <v>170147.099828053</v>
      </c>
      <c r="C600" s="4">
        <v>14178.924985670999</v>
      </c>
      <c r="D600" s="5">
        <v>10077.217479999999</v>
      </c>
      <c r="E600" s="5">
        <v>11538.94663</v>
      </c>
      <c r="F600" s="5">
        <v>20512.735359999999</v>
      </c>
      <c r="G600" s="5">
        <v>9215.3566100000007</v>
      </c>
      <c r="H600" s="5">
        <v>12391.24008</v>
      </c>
      <c r="I600" s="5">
        <v>14962.125969999999</v>
      </c>
      <c r="J600" s="5">
        <v>10975.271989999999</v>
      </c>
      <c r="K600" s="5">
        <v>13971.38998</v>
      </c>
      <c r="L600" s="5">
        <v>12359.05638</v>
      </c>
      <c r="M600" s="5">
        <v>18869.018789999998</v>
      </c>
      <c r="N600" s="5">
        <v>14502.083049999999</v>
      </c>
      <c r="O600" s="5">
        <v>22556.617450000002</v>
      </c>
      <c r="P600" s="5">
        <v>170147.099828053</v>
      </c>
      <c r="Q600" s="6">
        <v>171931.05976999999</v>
      </c>
      <c r="R600" s="5">
        <v>1783.95994194745</v>
      </c>
      <c r="S600" s="7">
        <v>1.0104848095779999</v>
      </c>
    </row>
    <row r="601" spans="1:19" ht="13.5" hidden="1" customHeight="1" thickBot="1" x14ac:dyDescent="0.25">
      <c r="A601" s="9" t="s">
        <v>610</v>
      </c>
      <c r="B601" s="3">
        <v>0</v>
      </c>
      <c r="C601" s="4">
        <v>0</v>
      </c>
      <c r="D601" s="5">
        <v>193.00279</v>
      </c>
      <c r="E601" s="5">
        <v>22.468029999999999</v>
      </c>
      <c r="F601" s="5">
        <v>-0.83179000000000003</v>
      </c>
      <c r="G601" s="5">
        <v>-155.01910000000001</v>
      </c>
      <c r="H601" s="5">
        <v>7.6613699999999998</v>
      </c>
      <c r="I601" s="5">
        <v>186.78513000000001</v>
      </c>
      <c r="J601" s="5">
        <v>0.46816999999999998</v>
      </c>
      <c r="K601" s="5">
        <v>2.4127700000000001</v>
      </c>
      <c r="L601" s="5">
        <v>3.7508300000000001</v>
      </c>
      <c r="M601" s="5">
        <v>579.86712999999997</v>
      </c>
      <c r="N601" s="5">
        <v>389.84251999999998</v>
      </c>
      <c r="O601" s="5">
        <v>473.69824</v>
      </c>
      <c r="P601" s="5">
        <v>0</v>
      </c>
      <c r="Q601" s="6">
        <v>1704.10609</v>
      </c>
      <c r="R601" s="5">
        <v>1704.10609</v>
      </c>
      <c r="S601" s="17" t="s">
        <v>25</v>
      </c>
    </row>
    <row r="602" spans="1:19" ht="13.5" hidden="1" customHeight="1" thickBot="1" x14ac:dyDescent="0.25">
      <c r="A602" s="10" t="s">
        <v>611</v>
      </c>
      <c r="B602" s="11">
        <v>0</v>
      </c>
      <c r="C602" s="12">
        <v>0</v>
      </c>
      <c r="D602" s="13">
        <v>193.00279</v>
      </c>
      <c r="E602" s="13">
        <v>22.468029999999999</v>
      </c>
      <c r="F602" s="13">
        <v>-0.83179000000000003</v>
      </c>
      <c r="G602" s="13">
        <v>-155.01910000000001</v>
      </c>
      <c r="H602" s="13">
        <v>7.6613699999999998</v>
      </c>
      <c r="I602" s="13">
        <v>186.78513000000001</v>
      </c>
      <c r="J602" s="13">
        <v>0.46816999999999998</v>
      </c>
      <c r="K602" s="13">
        <v>2.4127700000000001</v>
      </c>
      <c r="L602" s="13">
        <v>3.7508300000000001</v>
      </c>
      <c r="M602" s="13">
        <v>579.86712999999997</v>
      </c>
      <c r="N602" s="13">
        <v>389.84251999999998</v>
      </c>
      <c r="O602" s="13">
        <v>473.69824</v>
      </c>
      <c r="P602" s="13">
        <v>0</v>
      </c>
      <c r="Q602" s="14">
        <v>1704.10609</v>
      </c>
      <c r="R602" s="13">
        <v>1704.10609</v>
      </c>
      <c r="S602" s="15" t="s">
        <v>25</v>
      </c>
    </row>
    <row r="603" spans="1:19" ht="13.5" hidden="1" customHeight="1" thickBot="1" x14ac:dyDescent="0.25">
      <c r="A603" s="16" t="s">
        <v>612</v>
      </c>
      <c r="B603" s="3">
        <v>0</v>
      </c>
      <c r="C603" s="4">
        <v>0</v>
      </c>
      <c r="D603" s="5">
        <v>192.12899999999999</v>
      </c>
      <c r="E603" s="5">
        <v>23.321999999999999</v>
      </c>
      <c r="F603" s="5">
        <v>-1.3680000000000001</v>
      </c>
      <c r="G603" s="5">
        <v>-154.72540000000001</v>
      </c>
      <c r="H603" s="5">
        <v>4.4992299999999998</v>
      </c>
      <c r="I603" s="5">
        <v>186.37056000000001</v>
      </c>
      <c r="J603" s="5">
        <v>0.19400000000000001</v>
      </c>
      <c r="K603" s="5">
        <v>3.5999999999999997E-2</v>
      </c>
      <c r="L603" s="5">
        <v>7.9333</v>
      </c>
      <c r="M603" s="5">
        <v>579.55903999999998</v>
      </c>
      <c r="N603" s="5">
        <v>389.34111000000001</v>
      </c>
      <c r="O603" s="5">
        <v>465.49277999999998</v>
      </c>
      <c r="P603" s="5">
        <v>0</v>
      </c>
      <c r="Q603" s="6">
        <v>1692.7836199999999</v>
      </c>
      <c r="R603" s="5">
        <v>1692.7836199999999</v>
      </c>
      <c r="S603" s="17" t="s">
        <v>25</v>
      </c>
    </row>
    <row r="604" spans="1:19" ht="13.5" hidden="1" customHeight="1" thickBot="1" x14ac:dyDescent="0.25">
      <c r="A604" s="16" t="s">
        <v>613</v>
      </c>
      <c r="B604" s="3">
        <v>0</v>
      </c>
      <c r="C604" s="4">
        <v>0</v>
      </c>
      <c r="D604" s="5">
        <v>0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1.3133699999999999</v>
      </c>
      <c r="P604" s="5">
        <v>0</v>
      </c>
      <c r="Q604" s="6">
        <v>1.3133699999999999</v>
      </c>
      <c r="R604" s="5">
        <v>1.3133699999999999</v>
      </c>
      <c r="S604" s="17" t="s">
        <v>25</v>
      </c>
    </row>
    <row r="605" spans="1:19" ht="13.5" hidden="1" customHeight="1" thickBot="1" x14ac:dyDescent="0.25">
      <c r="A605" s="16" t="s">
        <v>614</v>
      </c>
      <c r="B605" s="3">
        <v>0</v>
      </c>
      <c r="C605" s="4">
        <v>0</v>
      </c>
      <c r="D605" s="5">
        <v>0.87378999999999996</v>
      </c>
      <c r="E605" s="5">
        <v>-0.85397000000000001</v>
      </c>
      <c r="F605" s="5">
        <v>0.53620999999999996</v>
      </c>
      <c r="G605" s="5">
        <v>-0.29370000000000002</v>
      </c>
      <c r="H605" s="5">
        <v>3.16214</v>
      </c>
      <c r="I605" s="5">
        <v>0.41456999999999999</v>
      </c>
      <c r="J605" s="5">
        <v>0.27417000000000002</v>
      </c>
      <c r="K605" s="5">
        <v>2.37677</v>
      </c>
      <c r="L605" s="5">
        <v>-4.1824700000000004</v>
      </c>
      <c r="M605" s="5">
        <v>0.30808999999999997</v>
      </c>
      <c r="N605" s="5">
        <v>0.50141000000000002</v>
      </c>
      <c r="O605" s="5">
        <v>6.8920899999999996</v>
      </c>
      <c r="P605" s="5">
        <v>0</v>
      </c>
      <c r="Q605" s="6">
        <v>10.0091</v>
      </c>
      <c r="R605" s="5">
        <v>10.0091</v>
      </c>
      <c r="S605" s="17" t="s">
        <v>25</v>
      </c>
    </row>
    <row r="606" spans="1:19" ht="13.5" hidden="1" customHeight="1" thickBot="1" x14ac:dyDescent="0.25">
      <c r="A606" s="19" t="s">
        <v>619</v>
      </c>
      <c r="B606" s="11">
        <v>0</v>
      </c>
      <c r="C606" s="12">
        <v>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13">
        <v>0.504</v>
      </c>
      <c r="K606" s="13">
        <v>0.28000000000000003</v>
      </c>
      <c r="L606" s="13">
        <v>0</v>
      </c>
      <c r="M606" s="13">
        <v>0</v>
      </c>
      <c r="N606" s="13">
        <v>0.5</v>
      </c>
      <c r="O606" s="13">
        <v>0</v>
      </c>
      <c r="P606" s="13">
        <v>0</v>
      </c>
      <c r="Q606" s="14">
        <v>1.284</v>
      </c>
      <c r="R606" s="13">
        <v>1.284</v>
      </c>
      <c r="S606" s="15" t="s">
        <v>25</v>
      </c>
    </row>
    <row r="607" spans="1:19" ht="13.5" hidden="1" customHeight="1" thickBot="1" x14ac:dyDescent="0.25">
      <c r="A607" s="10" t="s">
        <v>620</v>
      </c>
      <c r="B607" s="11">
        <v>0</v>
      </c>
      <c r="C607" s="12">
        <v>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13">
        <v>0.504</v>
      </c>
      <c r="K607" s="13">
        <v>0.28000000000000003</v>
      </c>
      <c r="L607" s="13">
        <v>0</v>
      </c>
      <c r="M607" s="13">
        <v>0</v>
      </c>
      <c r="N607" s="13">
        <v>0.5</v>
      </c>
      <c r="O607" s="13">
        <v>0</v>
      </c>
      <c r="P607" s="13">
        <v>0</v>
      </c>
      <c r="Q607" s="14">
        <v>1.284</v>
      </c>
      <c r="R607" s="13">
        <v>1.284</v>
      </c>
      <c r="S607" s="15" t="s">
        <v>25</v>
      </c>
    </row>
    <row r="608" spans="1:19" ht="13.5" hidden="1" customHeight="1" thickBot="1" x14ac:dyDescent="0.25">
      <c r="A608" s="16" t="s">
        <v>621</v>
      </c>
      <c r="B608" s="3">
        <v>0</v>
      </c>
      <c r="C608" s="4">
        <v>0</v>
      </c>
      <c r="D608" s="5">
        <v>0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0.09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5">
        <v>0</v>
      </c>
      <c r="Q608" s="6">
        <v>0.09</v>
      </c>
      <c r="R608" s="5">
        <v>0.09</v>
      </c>
      <c r="S608" s="17" t="s">
        <v>25</v>
      </c>
    </row>
    <row r="609" spans="1:19" ht="13.5" hidden="1" customHeight="1" thickBot="1" x14ac:dyDescent="0.25">
      <c r="A609" s="16" t="s">
        <v>622</v>
      </c>
      <c r="B609" s="3">
        <v>0</v>
      </c>
      <c r="C609" s="4">
        <v>0</v>
      </c>
      <c r="D609" s="5">
        <v>0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0.41399999999999998</v>
      </c>
      <c r="K609" s="5">
        <v>0.28000000000000003</v>
      </c>
      <c r="L609" s="5">
        <v>0</v>
      </c>
      <c r="M609" s="5">
        <v>0</v>
      </c>
      <c r="N609" s="5">
        <v>0.5</v>
      </c>
      <c r="O609" s="5">
        <v>0</v>
      </c>
      <c r="P609" s="5">
        <v>0</v>
      </c>
      <c r="Q609" s="6">
        <v>1.194</v>
      </c>
      <c r="R609" s="5">
        <v>1.194</v>
      </c>
      <c r="S609" s="17" t="s">
        <v>25</v>
      </c>
    </row>
    <row r="610" spans="1:19" ht="13.5" hidden="1" customHeight="1" thickBot="1" x14ac:dyDescent="0.25">
      <c r="A610" s="9" t="s">
        <v>623</v>
      </c>
      <c r="B610" s="3">
        <v>53440.005337708601</v>
      </c>
      <c r="C610" s="4">
        <v>4453.3337781423797</v>
      </c>
      <c r="D610" s="5">
        <v>1728.0645500000001</v>
      </c>
      <c r="E610" s="5">
        <v>2703.8063999999999</v>
      </c>
      <c r="F610" s="5">
        <v>5249.3168699999997</v>
      </c>
      <c r="G610" s="5">
        <v>1417.0644</v>
      </c>
      <c r="H610" s="5">
        <v>4828.7886500000004</v>
      </c>
      <c r="I610" s="5">
        <v>5820.4458999999997</v>
      </c>
      <c r="J610" s="5">
        <v>4342.7777999999998</v>
      </c>
      <c r="K610" s="5">
        <v>7264.8074500000002</v>
      </c>
      <c r="L610" s="5">
        <v>3043.6513500000001</v>
      </c>
      <c r="M610" s="5">
        <v>8370.0100199999997</v>
      </c>
      <c r="N610" s="5">
        <v>1435.8522499999999</v>
      </c>
      <c r="O610" s="5">
        <v>7225.5017500000004</v>
      </c>
      <c r="P610" s="5">
        <v>53440.005337708499</v>
      </c>
      <c r="Q610" s="6">
        <v>53430.087390000001</v>
      </c>
      <c r="R610" s="5">
        <v>-9.9179477085339993</v>
      </c>
      <c r="S610" s="7">
        <v>0.99981440967900004</v>
      </c>
    </row>
    <row r="611" spans="1:19" ht="13.5" hidden="1" customHeight="1" thickBot="1" x14ac:dyDescent="0.25">
      <c r="A611" s="10" t="s">
        <v>624</v>
      </c>
      <c r="B611" s="11">
        <v>53440.005337708601</v>
      </c>
      <c r="C611" s="12">
        <v>4453.3337781423797</v>
      </c>
      <c r="D611" s="13">
        <v>1728.0645500000001</v>
      </c>
      <c r="E611" s="13">
        <v>2703.8063999999999</v>
      </c>
      <c r="F611" s="13">
        <v>5249.3168699999997</v>
      </c>
      <c r="G611" s="13">
        <v>1417.0644</v>
      </c>
      <c r="H611" s="13">
        <v>4828.7886500000004</v>
      </c>
      <c r="I611" s="13">
        <v>5820.4458999999997</v>
      </c>
      <c r="J611" s="13">
        <v>4342.7777999999998</v>
      </c>
      <c r="K611" s="13">
        <v>7264.8074500000002</v>
      </c>
      <c r="L611" s="13">
        <v>3043.6513500000001</v>
      </c>
      <c r="M611" s="13">
        <v>8370.0100199999997</v>
      </c>
      <c r="N611" s="13">
        <v>1435.8522499999999</v>
      </c>
      <c r="O611" s="13">
        <v>7225.5017500000004</v>
      </c>
      <c r="P611" s="13">
        <v>53440.005337708499</v>
      </c>
      <c r="Q611" s="14">
        <v>53430.087390000001</v>
      </c>
      <c r="R611" s="13">
        <v>-9.9179477085339993</v>
      </c>
      <c r="S611" s="18">
        <v>0.99981440967900004</v>
      </c>
    </row>
    <row r="612" spans="1:19" ht="13.5" hidden="1" customHeight="1" thickBot="1" x14ac:dyDescent="0.25">
      <c r="A612" s="16" t="s">
        <v>625</v>
      </c>
      <c r="B612" s="3">
        <v>14700.0014739493</v>
      </c>
      <c r="C612" s="4">
        <v>1225.0001228291101</v>
      </c>
      <c r="D612" s="5">
        <v>1098.0519999999999</v>
      </c>
      <c r="E612" s="5">
        <v>1095.0029999999999</v>
      </c>
      <c r="F612" s="5">
        <v>1235.9159999999999</v>
      </c>
      <c r="G612" s="5">
        <v>1199.8520000000001</v>
      </c>
      <c r="H612" s="5">
        <v>1197.9390000000001</v>
      </c>
      <c r="I612" s="5">
        <v>1030.655</v>
      </c>
      <c r="J612" s="5">
        <v>1053.9190000000001</v>
      </c>
      <c r="K612" s="5">
        <v>1162.248</v>
      </c>
      <c r="L612" s="5">
        <v>760.13900000000001</v>
      </c>
      <c r="M612" s="5">
        <v>1147.3599999999999</v>
      </c>
      <c r="N612" s="5">
        <v>1310.922</v>
      </c>
      <c r="O612" s="5">
        <v>1069.0329999999999</v>
      </c>
      <c r="P612" s="5">
        <v>14700.0014739493</v>
      </c>
      <c r="Q612" s="6">
        <v>13361.038</v>
      </c>
      <c r="R612" s="5">
        <v>-1338.9634739492601</v>
      </c>
      <c r="S612" s="7">
        <v>0.90891405852399998</v>
      </c>
    </row>
    <row r="613" spans="1:19" ht="13.5" hidden="1" customHeight="1" thickBot="1" x14ac:dyDescent="0.25">
      <c r="A613" s="16" t="s">
        <v>626</v>
      </c>
      <c r="B613" s="3">
        <v>38500.003860343299</v>
      </c>
      <c r="C613" s="4">
        <v>3208.3336550286099</v>
      </c>
      <c r="D613" s="5">
        <v>618.59415000000001</v>
      </c>
      <c r="E613" s="5">
        <v>1547.5663</v>
      </c>
      <c r="F613" s="5">
        <v>3997.91255</v>
      </c>
      <c r="G613" s="5">
        <v>211.83600000000001</v>
      </c>
      <c r="H613" s="5">
        <v>3624.73225</v>
      </c>
      <c r="I613" s="5">
        <v>4781.4288999999999</v>
      </c>
      <c r="J613" s="5">
        <v>3283.2012</v>
      </c>
      <c r="K613" s="5">
        <v>6086.7204499999998</v>
      </c>
      <c r="L613" s="5">
        <v>2277.03235</v>
      </c>
      <c r="M613" s="5">
        <v>7193.9507999999996</v>
      </c>
      <c r="N613" s="5">
        <v>133.11600000000001</v>
      </c>
      <c r="O613" s="5">
        <v>6094.8501500000002</v>
      </c>
      <c r="P613" s="5">
        <v>38500.003860343299</v>
      </c>
      <c r="Q613" s="6">
        <v>39850.941099999996</v>
      </c>
      <c r="R613" s="5">
        <v>1350.9372396567101</v>
      </c>
      <c r="S613" s="7">
        <v>1.0350892754329999</v>
      </c>
    </row>
    <row r="614" spans="1:19" ht="13.5" hidden="1" customHeight="1" thickBot="1" x14ac:dyDescent="0.25">
      <c r="A614" s="16" t="s">
        <v>627</v>
      </c>
      <c r="B614" s="3">
        <v>150.00001504029899</v>
      </c>
      <c r="C614" s="4">
        <v>12.500001253358</v>
      </c>
      <c r="D614" s="5">
        <v>0</v>
      </c>
      <c r="E614" s="5">
        <v>49.402099999999997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v>0</v>
      </c>
      <c r="M614" s="5">
        <v>27.24832</v>
      </c>
      <c r="N614" s="5">
        <v>-13.62416</v>
      </c>
      <c r="O614" s="5">
        <v>60.4758</v>
      </c>
      <c r="P614" s="5">
        <v>150.00001504029899</v>
      </c>
      <c r="Q614" s="6">
        <v>123.50206</v>
      </c>
      <c r="R614" s="5">
        <v>-26.497955040297999</v>
      </c>
      <c r="S614" s="7">
        <v>0.82334698410999996</v>
      </c>
    </row>
    <row r="615" spans="1:19" ht="13.5" hidden="1" customHeight="1" thickBot="1" x14ac:dyDescent="0.25">
      <c r="A615" s="16" t="s">
        <v>628</v>
      </c>
      <c r="B615" s="3">
        <v>0</v>
      </c>
      <c r="C615" s="4">
        <v>0</v>
      </c>
      <c r="D615" s="5">
        <v>0</v>
      </c>
      <c r="E615" s="5">
        <v>0</v>
      </c>
      <c r="F615" s="5">
        <v>3.14032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2.8097599999999998</v>
      </c>
      <c r="O615" s="5">
        <v>0</v>
      </c>
      <c r="P615" s="5">
        <v>0</v>
      </c>
      <c r="Q615" s="6">
        <v>5.9500799999999998</v>
      </c>
      <c r="R615" s="5">
        <v>5.9500799999999998</v>
      </c>
      <c r="S615" s="17" t="s">
        <v>25</v>
      </c>
    </row>
    <row r="616" spans="1:19" ht="13.5" hidden="1" customHeight="1" thickBot="1" x14ac:dyDescent="0.25">
      <c r="A616" s="16" t="s">
        <v>629</v>
      </c>
      <c r="B616" s="3">
        <v>89.999988375694997</v>
      </c>
      <c r="C616" s="4">
        <v>7.4999990313070004</v>
      </c>
      <c r="D616" s="5">
        <v>11.4184</v>
      </c>
      <c r="E616" s="5">
        <v>11.835000000000001</v>
      </c>
      <c r="F616" s="5">
        <v>12.348000000000001</v>
      </c>
      <c r="G616" s="5">
        <v>5.3764000000000003</v>
      </c>
      <c r="H616" s="5">
        <v>6.1173999999999999</v>
      </c>
      <c r="I616" s="5">
        <v>8.3620000000000001</v>
      </c>
      <c r="J616" s="5">
        <v>5.6576000000000004</v>
      </c>
      <c r="K616" s="5">
        <v>15.839</v>
      </c>
      <c r="L616" s="5">
        <v>6.48</v>
      </c>
      <c r="M616" s="5">
        <v>1.4509000000000001</v>
      </c>
      <c r="N616" s="5">
        <v>2.6286499999999999</v>
      </c>
      <c r="O616" s="5">
        <v>1.1428</v>
      </c>
      <c r="P616" s="5">
        <v>89.999988375694997</v>
      </c>
      <c r="Q616" s="6">
        <v>88.656149999999997</v>
      </c>
      <c r="R616" s="5">
        <v>-1.343838375694</v>
      </c>
      <c r="S616" s="7">
        <v>0.98506846056300001</v>
      </c>
    </row>
    <row r="617" spans="1:19" ht="13.5" hidden="1" customHeight="1" thickBot="1" x14ac:dyDescent="0.25">
      <c r="A617" s="9" t="s">
        <v>630</v>
      </c>
      <c r="B617" s="3">
        <v>0</v>
      </c>
      <c r="C617" s="4">
        <v>0</v>
      </c>
      <c r="D617" s="5">
        <v>0</v>
      </c>
      <c r="E617" s="5">
        <v>54.297499999999999</v>
      </c>
      <c r="F617" s="5">
        <v>0</v>
      </c>
      <c r="G617" s="5">
        <v>8.6775000000000002</v>
      </c>
      <c r="H617" s="5">
        <v>0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0</v>
      </c>
      <c r="Q617" s="6">
        <v>62.975000000000001</v>
      </c>
      <c r="R617" s="5">
        <v>62.975000000000001</v>
      </c>
      <c r="S617" s="17" t="s">
        <v>25</v>
      </c>
    </row>
    <row r="618" spans="1:19" ht="13.5" hidden="1" customHeight="1" thickBot="1" x14ac:dyDescent="0.25">
      <c r="A618" s="10" t="s">
        <v>631</v>
      </c>
      <c r="B618" s="11">
        <v>0</v>
      </c>
      <c r="C618" s="12">
        <v>0</v>
      </c>
      <c r="D618" s="13">
        <v>0</v>
      </c>
      <c r="E618" s="13">
        <v>54.297499999999999</v>
      </c>
      <c r="F618" s="13">
        <v>0</v>
      </c>
      <c r="G618" s="13">
        <v>8.6775000000000002</v>
      </c>
      <c r="H618" s="13">
        <v>0</v>
      </c>
      <c r="I618" s="13">
        <v>0</v>
      </c>
      <c r="J618" s="13">
        <v>0</v>
      </c>
      <c r="K618" s="13">
        <v>0</v>
      </c>
      <c r="L618" s="13">
        <v>0</v>
      </c>
      <c r="M618" s="13">
        <v>0</v>
      </c>
      <c r="N618" s="13">
        <v>0</v>
      </c>
      <c r="O618" s="13">
        <v>0</v>
      </c>
      <c r="P618" s="13">
        <v>0</v>
      </c>
      <c r="Q618" s="14">
        <v>62.975000000000001</v>
      </c>
      <c r="R618" s="13">
        <v>62.975000000000001</v>
      </c>
      <c r="S618" s="15" t="s">
        <v>25</v>
      </c>
    </row>
    <row r="619" spans="1:19" ht="13.5" hidden="1" customHeight="1" thickBot="1" x14ac:dyDescent="0.25">
      <c r="A619" s="16" t="s">
        <v>790</v>
      </c>
      <c r="B619" s="3">
        <v>0</v>
      </c>
      <c r="C619" s="4">
        <v>0</v>
      </c>
      <c r="D619" s="5">
        <v>0</v>
      </c>
      <c r="E619" s="5">
        <v>53.719000000000001</v>
      </c>
      <c r="F619" s="5">
        <v>0</v>
      </c>
      <c r="G619" s="5">
        <v>8.6775000000000002</v>
      </c>
      <c r="H619" s="5">
        <v>0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6">
        <v>62.396500000000003</v>
      </c>
      <c r="R619" s="5">
        <v>62.396500000000003</v>
      </c>
      <c r="S619" s="17" t="s">
        <v>39</v>
      </c>
    </row>
    <row r="620" spans="1:19" ht="13.5" hidden="1" customHeight="1" thickBot="1" x14ac:dyDescent="0.25">
      <c r="A620" s="16" t="s">
        <v>632</v>
      </c>
      <c r="B620" s="3">
        <v>0</v>
      </c>
      <c r="C620" s="4">
        <v>0</v>
      </c>
      <c r="D620" s="5">
        <v>0</v>
      </c>
      <c r="E620" s="5">
        <v>0.57850000000000001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v>0</v>
      </c>
      <c r="P620" s="5">
        <v>0</v>
      </c>
      <c r="Q620" s="6">
        <v>0.57850000000000001</v>
      </c>
      <c r="R620" s="5">
        <v>0.57850000000000001</v>
      </c>
      <c r="S620" s="17" t="s">
        <v>25</v>
      </c>
    </row>
    <row r="621" spans="1:19" ht="13.5" hidden="1" customHeight="1" thickBot="1" x14ac:dyDescent="0.25">
      <c r="A621" s="9" t="s">
        <v>633</v>
      </c>
      <c r="B621" s="3">
        <v>3575.0003584604501</v>
      </c>
      <c r="C621" s="4">
        <v>297.91669653837101</v>
      </c>
      <c r="D621" s="5">
        <v>185.57882000000001</v>
      </c>
      <c r="E621" s="5">
        <v>251.53086999999999</v>
      </c>
      <c r="F621" s="5">
        <v>257.97183999999999</v>
      </c>
      <c r="G621" s="5">
        <v>183.86944</v>
      </c>
      <c r="H621" s="5">
        <v>378.90123</v>
      </c>
      <c r="I621" s="5">
        <v>387.15278000000001</v>
      </c>
      <c r="J621" s="5">
        <v>534.19403999999997</v>
      </c>
      <c r="K621" s="5">
        <v>432.35300000000001</v>
      </c>
      <c r="L621" s="5">
        <v>154.79937000000001</v>
      </c>
      <c r="M621" s="5">
        <v>310.56234000000001</v>
      </c>
      <c r="N621" s="5">
        <v>361.12738999999999</v>
      </c>
      <c r="O621" s="5">
        <v>590.12599999999998</v>
      </c>
      <c r="P621" s="5">
        <v>3575.0003584604501</v>
      </c>
      <c r="Q621" s="6">
        <v>4028.1671200000001</v>
      </c>
      <c r="R621" s="5">
        <v>453.16676153955098</v>
      </c>
      <c r="S621" s="7">
        <v>1.126759920587</v>
      </c>
    </row>
    <row r="622" spans="1:19" ht="13.5" hidden="1" customHeight="1" thickBot="1" x14ac:dyDescent="0.25">
      <c r="A622" s="10" t="s">
        <v>634</v>
      </c>
      <c r="B622" s="11">
        <v>2000.0002005373101</v>
      </c>
      <c r="C622" s="12">
        <v>166.66668337811001</v>
      </c>
      <c r="D622" s="13">
        <v>44.526769999999999</v>
      </c>
      <c r="E622" s="13">
        <v>111.5617</v>
      </c>
      <c r="F622" s="13">
        <v>110.07747000000001</v>
      </c>
      <c r="G622" s="13">
        <v>38.519350000000003</v>
      </c>
      <c r="H622" s="13">
        <v>226.786</v>
      </c>
      <c r="I622" s="13">
        <v>240.53659999999999</v>
      </c>
      <c r="J622" s="13">
        <v>423.98</v>
      </c>
      <c r="K622" s="13">
        <v>302.56448999999998</v>
      </c>
      <c r="L622" s="13">
        <v>12.573130000000001</v>
      </c>
      <c r="M622" s="13">
        <v>166.88</v>
      </c>
      <c r="N622" s="13">
        <v>211.09648999999999</v>
      </c>
      <c r="O622" s="13">
        <v>457.96548999999999</v>
      </c>
      <c r="P622" s="13">
        <v>2000.0002005373101</v>
      </c>
      <c r="Q622" s="14">
        <v>2347.0674899999999</v>
      </c>
      <c r="R622" s="13">
        <v>347.06728946268498</v>
      </c>
      <c r="S622" s="18">
        <v>1.173533627331</v>
      </c>
    </row>
    <row r="623" spans="1:19" ht="13.5" hidden="1" customHeight="1" thickBot="1" x14ac:dyDescent="0.25">
      <c r="A623" s="16" t="s">
        <v>635</v>
      </c>
      <c r="B623" s="3">
        <v>2000.0002005373101</v>
      </c>
      <c r="C623" s="4">
        <v>166.66668337811001</v>
      </c>
      <c r="D623" s="5">
        <v>44.526769999999999</v>
      </c>
      <c r="E623" s="5">
        <v>111.5617</v>
      </c>
      <c r="F623" s="5">
        <v>110.07747000000001</v>
      </c>
      <c r="G623" s="5">
        <v>38.519350000000003</v>
      </c>
      <c r="H623" s="5">
        <v>226.786</v>
      </c>
      <c r="I623" s="5">
        <v>240.53659999999999</v>
      </c>
      <c r="J623" s="5">
        <v>423.98</v>
      </c>
      <c r="K623" s="5">
        <v>302.56448999999998</v>
      </c>
      <c r="L623" s="5">
        <v>12.573130000000001</v>
      </c>
      <c r="M623" s="5">
        <v>166.88</v>
      </c>
      <c r="N623" s="5">
        <v>211.09648999999999</v>
      </c>
      <c r="O623" s="5">
        <v>457.96548999999999</v>
      </c>
      <c r="P623" s="5">
        <v>2000.0002005373101</v>
      </c>
      <c r="Q623" s="6">
        <v>2347.0674899999999</v>
      </c>
      <c r="R623" s="5">
        <v>347.06728946268498</v>
      </c>
      <c r="S623" s="7">
        <v>1.173533627331</v>
      </c>
    </row>
    <row r="624" spans="1:19" ht="13.5" hidden="1" customHeight="1" thickBot="1" x14ac:dyDescent="0.25">
      <c r="A624" s="10" t="s">
        <v>636</v>
      </c>
      <c r="B624" s="11">
        <v>1575.00015792313</v>
      </c>
      <c r="C624" s="12">
        <v>131.25001316026101</v>
      </c>
      <c r="D624" s="13">
        <v>141.05205000000001</v>
      </c>
      <c r="E624" s="13">
        <v>139.96916999999999</v>
      </c>
      <c r="F624" s="13">
        <v>147.89437000000001</v>
      </c>
      <c r="G624" s="13">
        <v>145.35008999999999</v>
      </c>
      <c r="H624" s="13">
        <v>152.11523</v>
      </c>
      <c r="I624" s="13">
        <v>146.61618000000001</v>
      </c>
      <c r="J624" s="13">
        <v>110.21404</v>
      </c>
      <c r="K624" s="13">
        <v>129.78851</v>
      </c>
      <c r="L624" s="13">
        <v>142.22623999999999</v>
      </c>
      <c r="M624" s="13">
        <v>143.68234000000001</v>
      </c>
      <c r="N624" s="13">
        <v>150.0309</v>
      </c>
      <c r="O624" s="13">
        <v>132.16050999999999</v>
      </c>
      <c r="P624" s="13">
        <v>1575.00015792313</v>
      </c>
      <c r="Q624" s="14">
        <v>1681.0996299999999</v>
      </c>
      <c r="R624" s="13">
        <v>106.099472076865</v>
      </c>
      <c r="S624" s="18">
        <v>1.067364737421</v>
      </c>
    </row>
    <row r="625" spans="1:19" ht="13.5" hidden="1" customHeight="1" thickBot="1" x14ac:dyDescent="0.25">
      <c r="A625" s="16" t="s">
        <v>637</v>
      </c>
      <c r="B625" s="3">
        <v>1575.00015792313</v>
      </c>
      <c r="C625" s="4">
        <v>131.25001316026101</v>
      </c>
      <c r="D625" s="5">
        <v>141.05205000000001</v>
      </c>
      <c r="E625" s="5">
        <v>139.96916999999999</v>
      </c>
      <c r="F625" s="5">
        <v>147.89437000000001</v>
      </c>
      <c r="G625" s="5">
        <v>145.35008999999999</v>
      </c>
      <c r="H625" s="5">
        <v>152.11523</v>
      </c>
      <c r="I625" s="5">
        <v>146.61618000000001</v>
      </c>
      <c r="J625" s="5">
        <v>110.21404</v>
      </c>
      <c r="K625" s="5">
        <v>129.78851</v>
      </c>
      <c r="L625" s="5">
        <v>142.22623999999999</v>
      </c>
      <c r="M625" s="5">
        <v>143.68234000000001</v>
      </c>
      <c r="N625" s="5">
        <v>150.0309</v>
      </c>
      <c r="O625" s="5">
        <v>132.16050999999999</v>
      </c>
      <c r="P625" s="5">
        <v>1575.00015792313</v>
      </c>
      <c r="Q625" s="6">
        <v>1681.0996299999999</v>
      </c>
      <c r="R625" s="5">
        <v>106.099472076865</v>
      </c>
      <c r="S625" s="7">
        <v>1.067364737421</v>
      </c>
    </row>
    <row r="626" spans="1:19" ht="13.5" hidden="1" customHeight="1" thickBot="1" x14ac:dyDescent="0.25">
      <c r="A626" s="19" t="s">
        <v>638</v>
      </c>
      <c r="B626" s="11">
        <v>113132.09413188401</v>
      </c>
      <c r="C626" s="12">
        <v>9427.6745109903004</v>
      </c>
      <c r="D626" s="13">
        <v>7970.57132</v>
      </c>
      <c r="E626" s="13">
        <v>8506.8438299999998</v>
      </c>
      <c r="F626" s="13">
        <v>15006.27844</v>
      </c>
      <c r="G626" s="13">
        <v>7760.7643699999999</v>
      </c>
      <c r="H626" s="13">
        <v>7175.8888299999999</v>
      </c>
      <c r="I626" s="13">
        <v>8567.7421599999998</v>
      </c>
      <c r="J626" s="13">
        <v>6097.32798</v>
      </c>
      <c r="K626" s="13">
        <v>6271.53676</v>
      </c>
      <c r="L626" s="13">
        <v>9156.8548300000002</v>
      </c>
      <c r="M626" s="13">
        <v>9608.5792999999994</v>
      </c>
      <c r="N626" s="13">
        <v>12314.76089</v>
      </c>
      <c r="O626" s="13">
        <v>14267.29146</v>
      </c>
      <c r="P626" s="13">
        <v>113132.09413188401</v>
      </c>
      <c r="Q626" s="14">
        <v>112704.44017</v>
      </c>
      <c r="R626" s="13">
        <v>-427.65396188353799</v>
      </c>
      <c r="S626" s="18">
        <v>0.99621987054000005</v>
      </c>
    </row>
    <row r="627" spans="1:19" ht="13.5" hidden="1" customHeight="1" thickBot="1" x14ac:dyDescent="0.25">
      <c r="A627" s="10" t="s">
        <v>791</v>
      </c>
      <c r="B627" s="11">
        <v>1250</v>
      </c>
      <c r="C627" s="12">
        <v>104.166666666667</v>
      </c>
      <c r="D627" s="13">
        <v>0</v>
      </c>
      <c r="E627" s="13">
        <v>0</v>
      </c>
      <c r="F627" s="13">
        <v>0</v>
      </c>
      <c r="G627" s="13">
        <v>0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0</v>
      </c>
      <c r="N627" s="13">
        <v>0</v>
      </c>
      <c r="O627" s="13">
        <v>0</v>
      </c>
      <c r="P627" s="13">
        <v>1250</v>
      </c>
      <c r="Q627" s="14">
        <v>0</v>
      </c>
      <c r="R627" s="13">
        <v>-1250</v>
      </c>
      <c r="S627" s="18">
        <v>0</v>
      </c>
    </row>
    <row r="628" spans="1:19" ht="13.5" hidden="1" customHeight="1" thickBot="1" x14ac:dyDescent="0.25">
      <c r="A628" s="16" t="s">
        <v>792</v>
      </c>
      <c r="B628" s="3">
        <v>1250</v>
      </c>
      <c r="C628" s="4">
        <v>104.166666666667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5">
        <v>1250</v>
      </c>
      <c r="Q628" s="6">
        <v>0</v>
      </c>
      <c r="R628" s="5">
        <v>-1250</v>
      </c>
      <c r="S628" s="7">
        <v>0</v>
      </c>
    </row>
    <row r="629" spans="1:19" ht="13.5" hidden="1" customHeight="1" thickBot="1" x14ac:dyDescent="0.25">
      <c r="A629" s="10" t="s">
        <v>641</v>
      </c>
      <c r="B629" s="11">
        <v>0</v>
      </c>
      <c r="C629" s="12">
        <v>0</v>
      </c>
      <c r="D629" s="13">
        <v>6.44</v>
      </c>
      <c r="E629" s="13">
        <v>0</v>
      </c>
      <c r="F629" s="13">
        <v>0</v>
      </c>
      <c r="G629" s="13">
        <v>8.3800000000000008</v>
      </c>
      <c r="H629" s="13">
        <v>3</v>
      </c>
      <c r="I629" s="13">
        <v>13.411630000000001</v>
      </c>
      <c r="J629" s="13">
        <v>18.949000000000002</v>
      </c>
      <c r="K629" s="13">
        <v>0</v>
      </c>
      <c r="L629" s="13">
        <v>0</v>
      </c>
      <c r="M629" s="13">
        <v>13.32</v>
      </c>
      <c r="N629" s="13">
        <v>2.2770000000000001</v>
      </c>
      <c r="O629" s="13">
        <v>5</v>
      </c>
      <c r="P629" s="13">
        <v>0</v>
      </c>
      <c r="Q629" s="14">
        <v>70.777630000000002</v>
      </c>
      <c r="R629" s="13">
        <v>70.777630000000002</v>
      </c>
      <c r="S629" s="15" t="s">
        <v>25</v>
      </c>
    </row>
    <row r="630" spans="1:19" ht="13.5" hidden="1" customHeight="1" thickBot="1" x14ac:dyDescent="0.25">
      <c r="A630" s="16" t="s">
        <v>642</v>
      </c>
      <c r="B630" s="3">
        <v>0</v>
      </c>
      <c r="C630" s="4">
        <v>0</v>
      </c>
      <c r="D630" s="5">
        <v>6.44</v>
      </c>
      <c r="E630" s="5">
        <v>0</v>
      </c>
      <c r="F630" s="5">
        <v>0</v>
      </c>
      <c r="G630" s="5">
        <v>8.3800000000000008</v>
      </c>
      <c r="H630" s="5">
        <v>3</v>
      </c>
      <c r="I630" s="5">
        <v>13.411630000000001</v>
      </c>
      <c r="J630" s="5">
        <v>18.949000000000002</v>
      </c>
      <c r="K630" s="5">
        <v>0</v>
      </c>
      <c r="L630" s="5">
        <v>0</v>
      </c>
      <c r="M630" s="5">
        <v>13.32</v>
      </c>
      <c r="N630" s="5">
        <v>2.2770000000000001</v>
      </c>
      <c r="O630" s="5">
        <v>5</v>
      </c>
      <c r="P630" s="5">
        <v>0</v>
      </c>
      <c r="Q630" s="6">
        <v>70.777630000000002</v>
      </c>
      <c r="R630" s="5">
        <v>70.777630000000002</v>
      </c>
      <c r="S630" s="17" t="s">
        <v>25</v>
      </c>
    </row>
    <row r="631" spans="1:19" ht="13.5" hidden="1" customHeight="1" thickBot="1" x14ac:dyDescent="0.25">
      <c r="A631" s="10" t="s">
        <v>643</v>
      </c>
      <c r="B631" s="11">
        <v>1243.00012463394</v>
      </c>
      <c r="C631" s="12">
        <v>103.58334371949501</v>
      </c>
      <c r="D631" s="13">
        <v>307.02649000000002</v>
      </c>
      <c r="E631" s="13">
        <v>1329.07725</v>
      </c>
      <c r="F631" s="13">
        <v>1110.2730100000001</v>
      </c>
      <c r="G631" s="13">
        <v>343.17394999999999</v>
      </c>
      <c r="H631" s="13">
        <v>-45.408039999998998</v>
      </c>
      <c r="I631" s="13">
        <v>171.41015999999999</v>
      </c>
      <c r="J631" s="13">
        <v>1289.2706800000001</v>
      </c>
      <c r="K631" s="13">
        <v>248.92447000000001</v>
      </c>
      <c r="L631" s="13">
        <v>315.69051000000002</v>
      </c>
      <c r="M631" s="13">
        <v>479.19337000000002</v>
      </c>
      <c r="N631" s="13">
        <v>633.52215000000001</v>
      </c>
      <c r="O631" s="13">
        <v>853.34020999999996</v>
      </c>
      <c r="P631" s="13">
        <v>1243.00012463394</v>
      </c>
      <c r="Q631" s="14">
        <v>7035.4942099999998</v>
      </c>
      <c r="R631" s="13">
        <v>5792.4940853660601</v>
      </c>
      <c r="S631" s="18">
        <v>5.660091315012</v>
      </c>
    </row>
    <row r="632" spans="1:19" ht="13.5" hidden="1" customHeight="1" thickBot="1" x14ac:dyDescent="0.25">
      <c r="A632" s="16" t="s">
        <v>644</v>
      </c>
      <c r="B632" s="3">
        <v>0</v>
      </c>
      <c r="C632" s="4">
        <v>0</v>
      </c>
      <c r="D632" s="5">
        <v>0.17154</v>
      </c>
      <c r="E632" s="5">
        <v>8.0350000000000005E-2</v>
      </c>
      <c r="F632" s="5">
        <v>7.7130000000000004E-2</v>
      </c>
      <c r="G632" s="5">
        <v>5.0540000000000002E-2</v>
      </c>
      <c r="H632" s="5">
        <v>7.2660000000000002E-2</v>
      </c>
      <c r="I632" s="5">
        <v>4.5199999999999997E-2</v>
      </c>
      <c r="J632" s="5">
        <v>0.31596000000000002</v>
      </c>
      <c r="K632" s="5">
        <v>6.5019999999999994E-2</v>
      </c>
      <c r="L632" s="5">
        <v>5.9769999999999997E-2</v>
      </c>
      <c r="M632" s="5">
        <v>9.0329999999999994E-2</v>
      </c>
      <c r="N632" s="5">
        <v>0.74373999999999996</v>
      </c>
      <c r="O632" s="5">
        <v>0.64192000000000005</v>
      </c>
      <c r="P632" s="5">
        <v>0</v>
      </c>
      <c r="Q632" s="6">
        <v>2.4141599999999999</v>
      </c>
      <c r="R632" s="5">
        <v>2.4141599999999999</v>
      </c>
      <c r="S632" s="17" t="s">
        <v>25</v>
      </c>
    </row>
    <row r="633" spans="1:19" ht="13.5" hidden="1" customHeight="1" thickBot="1" x14ac:dyDescent="0.25">
      <c r="A633" s="16" t="s">
        <v>645</v>
      </c>
      <c r="B633" s="3">
        <v>0</v>
      </c>
      <c r="C633" s="4">
        <v>0</v>
      </c>
      <c r="D633" s="5">
        <v>0</v>
      </c>
      <c r="E633" s="5">
        <v>45.743200000000002</v>
      </c>
      <c r="F633" s="5">
        <v>754.06338000000005</v>
      </c>
      <c r="G633" s="5">
        <v>0</v>
      </c>
      <c r="H633" s="5">
        <v>0</v>
      </c>
      <c r="I633" s="5">
        <v>0</v>
      </c>
      <c r="J633" s="5">
        <v>386</v>
      </c>
      <c r="K633" s="5">
        <v>0</v>
      </c>
      <c r="L633" s="5">
        <v>110</v>
      </c>
      <c r="M633" s="5">
        <v>55</v>
      </c>
      <c r="N633" s="5">
        <v>55</v>
      </c>
      <c r="O633" s="5">
        <v>0</v>
      </c>
      <c r="P633" s="5">
        <v>0</v>
      </c>
      <c r="Q633" s="6">
        <v>1405.8065799999999</v>
      </c>
      <c r="R633" s="5">
        <v>1405.8065799999999</v>
      </c>
      <c r="S633" s="17" t="s">
        <v>39</v>
      </c>
    </row>
    <row r="634" spans="1:19" ht="13.5" hidden="1" customHeight="1" thickBot="1" x14ac:dyDescent="0.25">
      <c r="A634" s="16" t="s">
        <v>646</v>
      </c>
      <c r="B634" s="3">
        <v>0</v>
      </c>
      <c r="C634" s="4">
        <v>0</v>
      </c>
      <c r="D634" s="5">
        <v>0.9</v>
      </c>
      <c r="E634" s="5">
        <v>0.7</v>
      </c>
      <c r="F634" s="5">
        <v>26.984999999999999</v>
      </c>
      <c r="G634" s="5">
        <v>7.29</v>
      </c>
      <c r="H634" s="5">
        <v>0</v>
      </c>
      <c r="I634" s="5">
        <v>102.87311</v>
      </c>
      <c r="J634" s="5">
        <v>262.02924999999999</v>
      </c>
      <c r="K634" s="5">
        <v>2.2200000000000002</v>
      </c>
      <c r="L634" s="5">
        <v>52.264090000000003</v>
      </c>
      <c r="M634" s="5">
        <v>144.68749</v>
      </c>
      <c r="N634" s="5">
        <v>168.90620999999999</v>
      </c>
      <c r="O634" s="5">
        <v>598.37118999999996</v>
      </c>
      <c r="P634" s="5">
        <v>0</v>
      </c>
      <c r="Q634" s="6">
        <v>1367.2263399999999</v>
      </c>
      <c r="R634" s="5">
        <v>1367.2263399999999</v>
      </c>
      <c r="S634" s="17" t="s">
        <v>25</v>
      </c>
    </row>
    <row r="635" spans="1:19" ht="13.5" hidden="1" customHeight="1" thickBot="1" x14ac:dyDescent="0.25">
      <c r="A635" s="16" t="s">
        <v>820</v>
      </c>
      <c r="B635" s="3">
        <v>250.00002506716399</v>
      </c>
      <c r="C635" s="4">
        <v>20.833335422263001</v>
      </c>
      <c r="D635" s="5">
        <v>239.1</v>
      </c>
      <c r="E635" s="5">
        <v>0</v>
      </c>
      <c r="F635" s="5">
        <v>0</v>
      </c>
      <c r="G635" s="5">
        <v>3.6000000000000002E-4</v>
      </c>
      <c r="H635" s="5">
        <v>-206.61165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5">
        <v>250.00002506716399</v>
      </c>
      <c r="Q635" s="6">
        <v>32.488709999999998</v>
      </c>
      <c r="R635" s="5">
        <v>-217.51131506716399</v>
      </c>
      <c r="S635" s="7">
        <v>0.12995482696899999</v>
      </c>
    </row>
    <row r="636" spans="1:19" ht="13.5" hidden="1" customHeight="1" thickBot="1" x14ac:dyDescent="0.25">
      <c r="A636" s="16" t="s">
        <v>648</v>
      </c>
      <c r="B636" s="3">
        <v>0</v>
      </c>
      <c r="C636" s="4">
        <v>0</v>
      </c>
      <c r="D636" s="5">
        <v>2.927</v>
      </c>
      <c r="E636" s="5">
        <v>-2.4790000000000001</v>
      </c>
      <c r="F636" s="5">
        <v>140.434</v>
      </c>
      <c r="G636" s="5">
        <v>28.844999999999999</v>
      </c>
      <c r="H636" s="5">
        <v>0</v>
      </c>
      <c r="I636" s="5">
        <v>40.795000000000002</v>
      </c>
      <c r="J636" s="5">
        <v>0</v>
      </c>
      <c r="K636" s="5">
        <v>84.337999999999994</v>
      </c>
      <c r="L636" s="5">
        <v>38.156999999999996</v>
      </c>
      <c r="M636" s="5">
        <v>0</v>
      </c>
      <c r="N636" s="5">
        <v>9.5129999999999999</v>
      </c>
      <c r="O636" s="5">
        <v>118.30200000000001</v>
      </c>
      <c r="P636" s="5">
        <v>0</v>
      </c>
      <c r="Q636" s="6">
        <v>460.83199999999999</v>
      </c>
      <c r="R636" s="5">
        <v>460.83199999999999</v>
      </c>
      <c r="S636" s="17" t="s">
        <v>25</v>
      </c>
    </row>
    <row r="637" spans="1:19" ht="13.5" hidden="1" customHeight="1" thickBot="1" x14ac:dyDescent="0.25">
      <c r="A637" s="16" t="s">
        <v>649</v>
      </c>
      <c r="B637" s="3">
        <v>0</v>
      </c>
      <c r="C637" s="4">
        <v>0</v>
      </c>
      <c r="D637" s="5">
        <v>0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  <c r="L637" s="5">
        <v>7.8650000000000002</v>
      </c>
      <c r="M637" s="5">
        <v>0</v>
      </c>
      <c r="N637" s="5">
        <v>0</v>
      </c>
      <c r="O637" s="5">
        <v>0</v>
      </c>
      <c r="P637" s="5">
        <v>0</v>
      </c>
      <c r="Q637" s="6">
        <v>7.8650000000000002</v>
      </c>
      <c r="R637" s="5">
        <v>7.8650000000000002</v>
      </c>
      <c r="S637" s="17" t="s">
        <v>25</v>
      </c>
    </row>
    <row r="638" spans="1:19" ht="13.5" hidden="1" customHeight="1" thickBot="1" x14ac:dyDescent="0.25">
      <c r="A638" s="16" t="s">
        <v>793</v>
      </c>
      <c r="B638" s="3">
        <v>0</v>
      </c>
      <c r="C638" s="4">
        <v>0</v>
      </c>
      <c r="D638" s="5">
        <v>0</v>
      </c>
      <c r="E638" s="5">
        <v>1189.33</v>
      </c>
      <c r="F638" s="5">
        <v>0</v>
      </c>
      <c r="G638" s="5">
        <v>0</v>
      </c>
      <c r="H638" s="5">
        <v>0</v>
      </c>
      <c r="I638" s="5">
        <v>0</v>
      </c>
      <c r="J638" s="5">
        <v>615.93961999999999</v>
      </c>
      <c r="K638" s="5">
        <v>7.3019999999999996</v>
      </c>
      <c r="L638" s="5">
        <v>0</v>
      </c>
      <c r="M638" s="5">
        <v>0</v>
      </c>
      <c r="N638" s="5">
        <v>0</v>
      </c>
      <c r="O638" s="5">
        <v>0</v>
      </c>
      <c r="P638" s="5">
        <v>0</v>
      </c>
      <c r="Q638" s="6">
        <v>1812.5716199999999</v>
      </c>
      <c r="R638" s="5">
        <v>1812.5716199999999</v>
      </c>
      <c r="S638" s="17" t="s">
        <v>39</v>
      </c>
    </row>
    <row r="639" spans="1:19" ht="13.5" hidden="1" customHeight="1" thickBot="1" x14ac:dyDescent="0.25">
      <c r="A639" s="16" t="s">
        <v>650</v>
      </c>
      <c r="B639" s="3">
        <v>0</v>
      </c>
      <c r="C639" s="4">
        <v>0</v>
      </c>
      <c r="D639" s="5">
        <v>12.932</v>
      </c>
      <c r="E639" s="5">
        <v>4.05</v>
      </c>
      <c r="F639" s="5">
        <v>22.675999999999998</v>
      </c>
      <c r="G639" s="5">
        <v>151.91800000000001</v>
      </c>
      <c r="H639" s="5">
        <v>40.847999999999999</v>
      </c>
      <c r="I639" s="5">
        <v>0</v>
      </c>
      <c r="J639" s="5">
        <v>10.212999999999999</v>
      </c>
      <c r="K639" s="5">
        <v>139.72399999999999</v>
      </c>
      <c r="L639" s="5">
        <v>30.751999999999999</v>
      </c>
      <c r="M639" s="5">
        <v>90.778999999999996</v>
      </c>
      <c r="N639" s="5">
        <v>205.571</v>
      </c>
      <c r="O639" s="5">
        <v>0</v>
      </c>
      <c r="P639" s="5">
        <v>0</v>
      </c>
      <c r="Q639" s="6">
        <v>709.46299999999997</v>
      </c>
      <c r="R639" s="5">
        <v>709.46299999999997</v>
      </c>
      <c r="S639" s="17" t="s">
        <v>25</v>
      </c>
    </row>
    <row r="640" spans="1:19" ht="13.5" hidden="1" customHeight="1" thickBot="1" x14ac:dyDescent="0.25">
      <c r="A640" s="16" t="s">
        <v>651</v>
      </c>
      <c r="B640" s="3">
        <v>993.00009956677695</v>
      </c>
      <c r="C640" s="4">
        <v>82.750008297231005</v>
      </c>
      <c r="D640" s="5">
        <v>50.995950000000001</v>
      </c>
      <c r="E640" s="5">
        <v>91.652699999999996</v>
      </c>
      <c r="F640" s="5">
        <v>166.03749999999999</v>
      </c>
      <c r="G640" s="5">
        <v>155.07005000000001</v>
      </c>
      <c r="H640" s="5">
        <v>120.28295</v>
      </c>
      <c r="I640" s="5">
        <v>27.696850000000001</v>
      </c>
      <c r="J640" s="5">
        <v>14.77285</v>
      </c>
      <c r="K640" s="5">
        <v>15.275449999999999</v>
      </c>
      <c r="L640" s="5">
        <v>76.592650000000006</v>
      </c>
      <c r="M640" s="5">
        <v>188.63655</v>
      </c>
      <c r="N640" s="5">
        <v>193.78819999999999</v>
      </c>
      <c r="O640" s="5">
        <v>136.02510000000001</v>
      </c>
      <c r="P640" s="5">
        <v>993.00009956677695</v>
      </c>
      <c r="Q640" s="6">
        <v>1236.8268</v>
      </c>
      <c r="R640" s="5">
        <v>243.82670043322301</v>
      </c>
      <c r="S640" s="7">
        <v>1.245545494446</v>
      </c>
    </row>
    <row r="641" spans="1:19" ht="13.5" hidden="1" customHeight="1" thickBot="1" x14ac:dyDescent="0.25">
      <c r="A641" s="10" t="s">
        <v>652</v>
      </c>
      <c r="B641" s="11">
        <v>105479.09348986299</v>
      </c>
      <c r="C641" s="12">
        <v>8789.9244574885906</v>
      </c>
      <c r="D641" s="13">
        <v>7044.8655399999998</v>
      </c>
      <c r="E641" s="13">
        <v>6679.2879899999998</v>
      </c>
      <c r="F641" s="13">
        <v>13374.884749999999</v>
      </c>
      <c r="G641" s="13">
        <v>7013.7621200000003</v>
      </c>
      <c r="H641" s="13">
        <v>6869.0280599999996</v>
      </c>
      <c r="I641" s="13">
        <v>7344.2089400000004</v>
      </c>
      <c r="J641" s="13">
        <v>4445.9313899999997</v>
      </c>
      <c r="K641" s="13">
        <v>5700.0327399999996</v>
      </c>
      <c r="L641" s="13">
        <v>8483.3902799999996</v>
      </c>
      <c r="M641" s="13">
        <v>8730.4129699999994</v>
      </c>
      <c r="N641" s="13">
        <v>11189.762769999999</v>
      </c>
      <c r="O641" s="13">
        <v>12699.78765</v>
      </c>
      <c r="P641" s="13">
        <v>105479.09348986299</v>
      </c>
      <c r="Q641" s="14">
        <v>99575.355200000005</v>
      </c>
      <c r="R641" s="13">
        <v>-5903.7382898630904</v>
      </c>
      <c r="S641" s="18">
        <v>0.94402930386899997</v>
      </c>
    </row>
    <row r="642" spans="1:19" ht="13.5" hidden="1" customHeight="1" thickBot="1" x14ac:dyDescent="0.25">
      <c r="A642" s="16" t="s">
        <v>653</v>
      </c>
      <c r="B642" s="3">
        <v>200.00002005373099</v>
      </c>
      <c r="C642" s="4">
        <v>16.666668337811</v>
      </c>
      <c r="D642" s="5">
        <v>0</v>
      </c>
      <c r="E642" s="5">
        <v>217</v>
      </c>
      <c r="F642" s="5">
        <v>43.8</v>
      </c>
      <c r="G642" s="5">
        <v>-1.8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200.00002005373099</v>
      </c>
      <c r="Q642" s="6">
        <v>259</v>
      </c>
      <c r="R642" s="5">
        <v>58.999979946267999</v>
      </c>
      <c r="S642" s="7">
        <v>1.294999870152</v>
      </c>
    </row>
    <row r="643" spans="1:19" ht="13.5" hidden="1" customHeight="1" thickBot="1" x14ac:dyDescent="0.25">
      <c r="A643" s="16" t="s">
        <v>654</v>
      </c>
      <c r="B643" s="3">
        <v>100.00001002686599</v>
      </c>
      <c r="C643" s="4">
        <v>8.3333341689049991</v>
      </c>
      <c r="D643" s="5">
        <v>7.8896100000000002</v>
      </c>
      <c r="E643" s="5">
        <v>0.74995999999999996</v>
      </c>
      <c r="F643" s="5">
        <v>19.923909999999999</v>
      </c>
      <c r="G643" s="5">
        <v>7.5296099999999999</v>
      </c>
      <c r="H643" s="5">
        <v>2.75996</v>
      </c>
      <c r="I643" s="5">
        <v>8.2395800000000001</v>
      </c>
      <c r="J643" s="5">
        <v>0.53</v>
      </c>
      <c r="K643" s="5">
        <v>0.80700000000000005</v>
      </c>
      <c r="L643" s="5">
        <v>0.63</v>
      </c>
      <c r="M643" s="5">
        <v>0.32</v>
      </c>
      <c r="N643" s="5">
        <v>0.11</v>
      </c>
      <c r="O643" s="5">
        <v>7.4995799999999999</v>
      </c>
      <c r="P643" s="5">
        <v>100.00001002686599</v>
      </c>
      <c r="Q643" s="6">
        <v>56.98921</v>
      </c>
      <c r="R643" s="5">
        <v>-43.010800026864999</v>
      </c>
      <c r="S643" s="7">
        <v>0.56989204285700001</v>
      </c>
    </row>
    <row r="644" spans="1:19" ht="13.5" hidden="1" customHeight="1" thickBot="1" x14ac:dyDescent="0.25">
      <c r="A644" s="16" t="s">
        <v>655</v>
      </c>
      <c r="B644" s="3">
        <v>4000.0004010746302</v>
      </c>
      <c r="C644" s="4">
        <v>333.33336675621899</v>
      </c>
      <c r="D644" s="5">
        <v>0</v>
      </c>
      <c r="E644" s="5">
        <v>54.737000000000002</v>
      </c>
      <c r="F644" s="5">
        <v>835.5</v>
      </c>
      <c r="G644" s="5">
        <v>632.39599999999996</v>
      </c>
      <c r="H644" s="5">
        <v>180</v>
      </c>
      <c r="I644" s="5">
        <v>75</v>
      </c>
      <c r="J644" s="5">
        <v>0</v>
      </c>
      <c r="K644" s="5">
        <v>100</v>
      </c>
      <c r="L644" s="5">
        <v>120</v>
      </c>
      <c r="M644" s="5">
        <v>3210</v>
      </c>
      <c r="N644" s="5">
        <v>1351.143</v>
      </c>
      <c r="O644" s="5">
        <v>513.36563000000001</v>
      </c>
      <c r="P644" s="5">
        <v>4000.0004010746302</v>
      </c>
      <c r="Q644" s="6">
        <v>7072.1416300000001</v>
      </c>
      <c r="R644" s="5">
        <v>3072.1412289253699</v>
      </c>
      <c r="S644" s="7">
        <v>1.7680352302210001</v>
      </c>
    </row>
    <row r="645" spans="1:19" ht="13.5" hidden="1" customHeight="1" thickBot="1" x14ac:dyDescent="0.25">
      <c r="A645" s="16" t="s">
        <v>656</v>
      </c>
      <c r="B645" s="3">
        <v>11514.0011544933</v>
      </c>
      <c r="C645" s="4">
        <v>959.50009620777701</v>
      </c>
      <c r="D645" s="5">
        <v>1014.13636</v>
      </c>
      <c r="E645" s="5">
        <v>1007.15454</v>
      </c>
      <c r="F645" s="5">
        <v>1062.7909099999999</v>
      </c>
      <c r="G645" s="5">
        <v>1045.4454599999999</v>
      </c>
      <c r="H645" s="5">
        <v>1095.02727</v>
      </c>
      <c r="I645" s="5">
        <v>1054.52728</v>
      </c>
      <c r="J645" s="5">
        <v>805.85455000000002</v>
      </c>
      <c r="K645" s="5">
        <v>940.55454999999995</v>
      </c>
      <c r="L645" s="5">
        <v>1022.4</v>
      </c>
      <c r="M645" s="5">
        <v>1032.49091</v>
      </c>
      <c r="N645" s="5">
        <v>1078.0909099999999</v>
      </c>
      <c r="O645" s="5">
        <v>1001.1052100000001</v>
      </c>
      <c r="P645" s="5">
        <v>11514.0011544933</v>
      </c>
      <c r="Q645" s="6">
        <v>12159.577950000001</v>
      </c>
      <c r="R645" s="5">
        <v>645.57679550668195</v>
      </c>
      <c r="S645" s="7">
        <v>1.056068849294</v>
      </c>
    </row>
    <row r="646" spans="1:19" ht="13.5" thickBot="1" x14ac:dyDescent="0.25">
      <c r="A646" s="16" t="s">
        <v>665</v>
      </c>
      <c r="B646" s="3">
        <v>6060.0006076280597</v>
      </c>
      <c r="C646" s="4">
        <v>505.00005063567198</v>
      </c>
      <c r="D646" s="5">
        <v>496.01767000000001</v>
      </c>
      <c r="E646" s="5">
        <v>554.55157999999994</v>
      </c>
      <c r="F646" s="5">
        <v>554.93177000000003</v>
      </c>
      <c r="G646" s="5">
        <v>628.91026999999997</v>
      </c>
      <c r="H646" s="5">
        <v>627.05163000000005</v>
      </c>
      <c r="I646" s="5">
        <v>601.27209000000005</v>
      </c>
      <c r="J646" s="5">
        <v>382.42898000000002</v>
      </c>
      <c r="K646" s="5">
        <v>424.27791000000002</v>
      </c>
      <c r="L646" s="5">
        <v>479.96069</v>
      </c>
      <c r="M646" s="5">
        <v>482.03913</v>
      </c>
      <c r="N646" s="5">
        <v>547.58912999999995</v>
      </c>
      <c r="O646" s="5">
        <v>499.83152000000001</v>
      </c>
      <c r="P646" s="5">
        <v>6060.0006076280597</v>
      </c>
      <c r="Q646" s="6">
        <v>6278.8623699999998</v>
      </c>
      <c r="R646" s="5">
        <v>218.86176237193601</v>
      </c>
      <c r="S646" s="7">
        <v>1.03611579875</v>
      </c>
    </row>
    <row r="647" spans="1:19" ht="13.5" thickBot="1" x14ac:dyDescent="0.25">
      <c r="A647" s="16" t="s">
        <v>666</v>
      </c>
      <c r="B647" s="3">
        <v>986.00009886489602</v>
      </c>
      <c r="C647" s="4">
        <v>82.166674905408001</v>
      </c>
      <c r="D647" s="5">
        <v>118.10936</v>
      </c>
      <c r="E647" s="5">
        <v>35.210149999999999</v>
      </c>
      <c r="F647" s="5">
        <v>91.243719999999996</v>
      </c>
      <c r="G647" s="5">
        <v>88.812929999999994</v>
      </c>
      <c r="H647" s="5">
        <v>53.589399999999998</v>
      </c>
      <c r="I647" s="5">
        <v>132.89552</v>
      </c>
      <c r="J647" s="5">
        <v>205.86923999999999</v>
      </c>
      <c r="K647" s="5">
        <v>57.688679999999998</v>
      </c>
      <c r="L647" s="5">
        <v>119.67384</v>
      </c>
      <c r="M647" s="5">
        <v>217.35729000000001</v>
      </c>
      <c r="N647" s="5">
        <v>174.54795999999999</v>
      </c>
      <c r="O647" s="5">
        <v>72.730990000000006</v>
      </c>
      <c r="P647" s="5">
        <v>986.00009886489602</v>
      </c>
      <c r="Q647" s="6">
        <v>1367.7290800000001</v>
      </c>
      <c r="R647" s="5">
        <v>381.72898113510303</v>
      </c>
      <c r="S647" s="7">
        <v>1.3871490292690001</v>
      </c>
    </row>
    <row r="648" spans="1:19" ht="13.5" thickBot="1" x14ac:dyDescent="0.25">
      <c r="A648" s="16" t="s">
        <v>667</v>
      </c>
      <c r="B648" s="3">
        <v>347.00003479322402</v>
      </c>
      <c r="C648" s="4">
        <v>28.916669566102001</v>
      </c>
      <c r="D648" s="5">
        <v>335.48739</v>
      </c>
      <c r="E648" s="5">
        <v>5.5376700000000003</v>
      </c>
      <c r="F648" s="5">
        <v>-0.57852000000000003</v>
      </c>
      <c r="G648" s="5">
        <v>1.5706800000000001</v>
      </c>
      <c r="H648" s="5">
        <v>1.9832399999999999</v>
      </c>
      <c r="I648" s="5">
        <v>-2.47926</v>
      </c>
      <c r="J648" s="5">
        <v>12.2331</v>
      </c>
      <c r="K648" s="5">
        <v>4.0535199999999998</v>
      </c>
      <c r="L648" s="5">
        <v>3.6382400000000001</v>
      </c>
      <c r="M648" s="5">
        <v>1.2399199999999999</v>
      </c>
      <c r="N648" s="5">
        <v>26.497520000000002</v>
      </c>
      <c r="O648" s="5">
        <v>298.68020000000001</v>
      </c>
      <c r="P648" s="5">
        <v>347.00003479322402</v>
      </c>
      <c r="Q648" s="6">
        <v>687.86369999999897</v>
      </c>
      <c r="R648" s="5">
        <v>340.86366520677501</v>
      </c>
      <c r="S648" s="7">
        <v>1.982315939564</v>
      </c>
    </row>
    <row r="649" spans="1:19" ht="13.5" hidden="1" customHeight="1" thickBot="1" x14ac:dyDescent="0.25">
      <c r="A649" s="16" t="s">
        <v>672</v>
      </c>
      <c r="B649" s="3">
        <v>105.000010528209</v>
      </c>
      <c r="C649" s="4">
        <v>8.7500008773500006</v>
      </c>
      <c r="D649" s="5">
        <v>48.204050000000002</v>
      </c>
      <c r="E649" s="5">
        <v>5.7847499999999998</v>
      </c>
      <c r="F649" s="5">
        <v>14.875400000000001</v>
      </c>
      <c r="G649" s="5">
        <v>13.2226</v>
      </c>
      <c r="H649" s="5">
        <v>10.9094</v>
      </c>
      <c r="I649" s="5">
        <v>13.499420000000001</v>
      </c>
      <c r="J649" s="5">
        <v>21.817519999999998</v>
      </c>
      <c r="K649" s="5">
        <v>22.809920000000002</v>
      </c>
      <c r="L649" s="5">
        <v>9.9186200000000007</v>
      </c>
      <c r="M649" s="5">
        <v>13.388479999999999</v>
      </c>
      <c r="N649" s="5">
        <v>25.950240000000001</v>
      </c>
      <c r="O649" s="5">
        <v>35.04128</v>
      </c>
      <c r="P649" s="5">
        <v>105.000010528209</v>
      </c>
      <c r="Q649" s="6">
        <v>235.42168000000001</v>
      </c>
      <c r="R649" s="5">
        <v>130.42166947179101</v>
      </c>
      <c r="S649" s="7">
        <v>2.2421110132809998</v>
      </c>
    </row>
    <row r="650" spans="1:19" ht="13.5" hidden="1" customHeight="1" thickBot="1" x14ac:dyDescent="0.25">
      <c r="A650" s="16" t="s">
        <v>661</v>
      </c>
      <c r="B650" s="3">
        <v>11000.001102955201</v>
      </c>
      <c r="C650" s="4">
        <v>916.66675857960195</v>
      </c>
      <c r="D650" s="5">
        <v>1785.5372500000001</v>
      </c>
      <c r="E650" s="5">
        <v>1445.4711500000001</v>
      </c>
      <c r="F650" s="5">
        <v>603.34987000000001</v>
      </c>
      <c r="G650" s="5">
        <v>504.56486999999998</v>
      </c>
      <c r="H650" s="5">
        <v>581.46163000000001</v>
      </c>
      <c r="I650" s="5">
        <v>1001.21261</v>
      </c>
      <c r="J650" s="5">
        <v>67.812700000000007</v>
      </c>
      <c r="K650" s="5">
        <v>1094.67103</v>
      </c>
      <c r="L650" s="5">
        <v>989.28494999999998</v>
      </c>
      <c r="M650" s="5">
        <v>708.81277</v>
      </c>
      <c r="N650" s="5">
        <v>799.99851999999998</v>
      </c>
      <c r="O650" s="5">
        <v>433.92302000000001</v>
      </c>
      <c r="P650" s="5">
        <v>11000.001102955201</v>
      </c>
      <c r="Q650" s="6">
        <v>10016.10037</v>
      </c>
      <c r="R650" s="5">
        <v>-983.90073295522802</v>
      </c>
      <c r="S650" s="7">
        <v>0.91055448779000003</v>
      </c>
    </row>
    <row r="651" spans="1:19" ht="13.5" hidden="1" customHeight="1" thickBot="1" x14ac:dyDescent="0.25">
      <c r="A651" s="16" t="s">
        <v>662</v>
      </c>
      <c r="B651" s="3">
        <v>8000.0008021492604</v>
      </c>
      <c r="C651" s="4">
        <v>666.66673351243799</v>
      </c>
      <c r="D651" s="5">
        <v>1106.8448000000001</v>
      </c>
      <c r="E651" s="5">
        <v>434.80160999999998</v>
      </c>
      <c r="F651" s="5">
        <v>150.10946999999999</v>
      </c>
      <c r="G651" s="5">
        <v>748.77443000000005</v>
      </c>
      <c r="H651" s="5">
        <v>539.58352000000002</v>
      </c>
      <c r="I651" s="5">
        <v>578.59203000000002</v>
      </c>
      <c r="J651" s="5">
        <v>532.10221999999999</v>
      </c>
      <c r="K651" s="5">
        <v>165.08803</v>
      </c>
      <c r="L651" s="5">
        <v>497.87263000000002</v>
      </c>
      <c r="M651" s="5">
        <v>588.97915999999998</v>
      </c>
      <c r="N651" s="5">
        <v>246.82210000000001</v>
      </c>
      <c r="O651" s="5">
        <v>216.72433000000001</v>
      </c>
      <c r="P651" s="5">
        <v>8000.0008021492604</v>
      </c>
      <c r="Q651" s="6">
        <v>5806.2943299999997</v>
      </c>
      <c r="R651" s="5">
        <v>-2193.7064721492602</v>
      </c>
      <c r="S651" s="7">
        <v>0.72578671847599996</v>
      </c>
    </row>
    <row r="652" spans="1:19" ht="13.5" thickBot="1" x14ac:dyDescent="0.25">
      <c r="A652" s="16" t="s">
        <v>672</v>
      </c>
      <c r="B652" s="3">
        <v>105.000010528209</v>
      </c>
      <c r="C652" s="4">
        <v>8.7500008773500006</v>
      </c>
      <c r="D652" s="5">
        <v>48.204050000000002</v>
      </c>
      <c r="E652" s="5">
        <v>5.7847499999999998</v>
      </c>
      <c r="F652" s="5">
        <v>14.875400000000001</v>
      </c>
      <c r="G652" s="5">
        <v>13.2226</v>
      </c>
      <c r="H652" s="5">
        <v>10.9094</v>
      </c>
      <c r="I652" s="5">
        <v>13.499420000000001</v>
      </c>
      <c r="J652" s="5">
        <v>21.817519999999998</v>
      </c>
      <c r="K652" s="5">
        <v>22.809920000000002</v>
      </c>
      <c r="L652" s="5">
        <v>9.9186200000000007</v>
      </c>
      <c r="M652" s="5">
        <v>13.388479999999999</v>
      </c>
      <c r="N652" s="5">
        <v>25.950240000000001</v>
      </c>
      <c r="O652" s="5">
        <v>35.04128</v>
      </c>
      <c r="P652" s="5">
        <v>105.000010528209</v>
      </c>
      <c r="Q652" s="6">
        <v>235.42168000000001</v>
      </c>
      <c r="R652" s="5">
        <v>130.42166947179101</v>
      </c>
      <c r="S652" s="7">
        <v>2.2421110132809998</v>
      </c>
    </row>
    <row r="653" spans="1:19" ht="13.5" hidden="1" customHeight="1" thickBot="1" x14ac:dyDescent="0.25">
      <c r="A653" s="16" t="s">
        <v>664</v>
      </c>
      <c r="B653" s="3">
        <v>500.00005013432798</v>
      </c>
      <c r="C653" s="4">
        <v>41.666670844526998</v>
      </c>
      <c r="D653" s="5">
        <v>147.66900000000001</v>
      </c>
      <c r="E653" s="5">
        <v>47.149979999999999</v>
      </c>
      <c r="F653" s="5">
        <v>90.45</v>
      </c>
      <c r="G653" s="5">
        <v>70.45</v>
      </c>
      <c r="H653" s="5">
        <v>25.15</v>
      </c>
      <c r="I653" s="5">
        <v>42.95</v>
      </c>
      <c r="J653" s="5">
        <v>26.875</v>
      </c>
      <c r="K653" s="5">
        <v>72</v>
      </c>
      <c r="L653" s="5">
        <v>63.3</v>
      </c>
      <c r="M653" s="5">
        <v>87.98</v>
      </c>
      <c r="N653" s="5">
        <v>67.05</v>
      </c>
      <c r="O653" s="5">
        <v>36.6</v>
      </c>
      <c r="P653" s="5">
        <v>500.00005013432798</v>
      </c>
      <c r="Q653" s="6">
        <v>777.62397999999996</v>
      </c>
      <c r="R653" s="5">
        <v>277.62392986567198</v>
      </c>
      <c r="S653" s="7">
        <v>1.5552478040569999</v>
      </c>
    </row>
    <row r="654" spans="1:19" ht="13.5" hidden="1" customHeight="1" thickBot="1" x14ac:dyDescent="0.25">
      <c r="A654" s="16" t="s">
        <v>665</v>
      </c>
      <c r="B654" s="3">
        <v>6060.0006076280597</v>
      </c>
      <c r="C654" s="4">
        <v>505.00005063567198</v>
      </c>
      <c r="D654" s="5">
        <v>496.01767000000001</v>
      </c>
      <c r="E654" s="5">
        <v>554.55157999999994</v>
      </c>
      <c r="F654" s="5">
        <v>554.93177000000003</v>
      </c>
      <c r="G654" s="5">
        <v>628.91026999999997</v>
      </c>
      <c r="H654" s="5">
        <v>627.05163000000005</v>
      </c>
      <c r="I654" s="5">
        <v>601.27209000000005</v>
      </c>
      <c r="J654" s="5">
        <v>382.42898000000002</v>
      </c>
      <c r="K654" s="5">
        <v>424.27791000000002</v>
      </c>
      <c r="L654" s="5">
        <v>479.96069</v>
      </c>
      <c r="M654" s="5">
        <v>482.03913</v>
      </c>
      <c r="N654" s="5">
        <v>547.58912999999995</v>
      </c>
      <c r="O654" s="5">
        <v>499.83152000000001</v>
      </c>
      <c r="P654" s="5">
        <v>6060.0006076280597</v>
      </c>
      <c r="Q654" s="6">
        <v>6278.8623699999998</v>
      </c>
      <c r="R654" s="5">
        <v>218.86176237193601</v>
      </c>
      <c r="S654" s="7">
        <v>1.03611579875</v>
      </c>
    </row>
    <row r="655" spans="1:19" ht="13.5" hidden="1" customHeight="1" thickBot="1" x14ac:dyDescent="0.25">
      <c r="A655" s="16" t="s">
        <v>666</v>
      </c>
      <c r="B655" s="3">
        <v>986.00009886489602</v>
      </c>
      <c r="C655" s="4">
        <v>82.166674905408001</v>
      </c>
      <c r="D655" s="5">
        <v>118.10936</v>
      </c>
      <c r="E655" s="5">
        <v>35.210149999999999</v>
      </c>
      <c r="F655" s="5">
        <v>91.243719999999996</v>
      </c>
      <c r="G655" s="5">
        <v>88.812929999999994</v>
      </c>
      <c r="H655" s="5">
        <v>53.589399999999998</v>
      </c>
      <c r="I655" s="5">
        <v>132.89552</v>
      </c>
      <c r="J655" s="5">
        <v>205.86923999999999</v>
      </c>
      <c r="K655" s="5">
        <v>57.688679999999998</v>
      </c>
      <c r="L655" s="5">
        <v>119.67384</v>
      </c>
      <c r="M655" s="5">
        <v>217.35729000000001</v>
      </c>
      <c r="N655" s="5">
        <v>174.54795999999999</v>
      </c>
      <c r="O655" s="5">
        <v>72.730990000000006</v>
      </c>
      <c r="P655" s="5">
        <v>986.00009886489602</v>
      </c>
      <c r="Q655" s="6">
        <v>1367.7290800000001</v>
      </c>
      <c r="R655" s="5">
        <v>381.72898113510303</v>
      </c>
      <c r="S655" s="7">
        <v>1.3871490292690001</v>
      </c>
    </row>
    <row r="656" spans="1:19" ht="13.5" hidden="1" customHeight="1" thickBot="1" x14ac:dyDescent="0.25">
      <c r="A656" s="16" t="s">
        <v>667</v>
      </c>
      <c r="B656" s="3">
        <v>347.00003479322402</v>
      </c>
      <c r="C656" s="4">
        <v>28.916669566102001</v>
      </c>
      <c r="D656" s="5">
        <v>335.48739</v>
      </c>
      <c r="E656" s="5">
        <v>5.5376700000000003</v>
      </c>
      <c r="F656" s="5">
        <v>-0.57852000000000003</v>
      </c>
      <c r="G656" s="5">
        <v>1.5706800000000001</v>
      </c>
      <c r="H656" s="5">
        <v>1.9832399999999999</v>
      </c>
      <c r="I656" s="5">
        <v>-2.47926</v>
      </c>
      <c r="J656" s="5">
        <v>12.2331</v>
      </c>
      <c r="K656" s="5">
        <v>4.0535199999999998</v>
      </c>
      <c r="L656" s="5">
        <v>3.6382400000000001</v>
      </c>
      <c r="M656" s="5">
        <v>1.2399199999999999</v>
      </c>
      <c r="N656" s="5">
        <v>26.497520000000002</v>
      </c>
      <c r="O656" s="5">
        <v>298.68020000000001</v>
      </c>
      <c r="P656" s="5">
        <v>347.00003479322402</v>
      </c>
      <c r="Q656" s="6">
        <v>687.86369999999897</v>
      </c>
      <c r="R656" s="5">
        <v>340.86366520677501</v>
      </c>
      <c r="S656" s="7">
        <v>1.982315939564</v>
      </c>
    </row>
    <row r="657" spans="1:19" ht="13.5" hidden="1" customHeight="1" thickBot="1" x14ac:dyDescent="0.25">
      <c r="A657" s="16" t="s">
        <v>668</v>
      </c>
      <c r="B657" s="3">
        <v>6000.0006016119396</v>
      </c>
      <c r="C657" s="4">
        <v>500.000050134329</v>
      </c>
      <c r="D657" s="5">
        <v>0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6000.0006016119396</v>
      </c>
      <c r="Q657" s="6">
        <v>0</v>
      </c>
      <c r="R657" s="5">
        <v>-6000.0006016119396</v>
      </c>
      <c r="S657" s="7">
        <v>0</v>
      </c>
    </row>
    <row r="658" spans="1:19" ht="13.5" hidden="1" customHeight="1" thickBot="1" x14ac:dyDescent="0.25">
      <c r="A658" s="16" t="s">
        <v>670</v>
      </c>
      <c r="B658" s="3">
        <v>1900.00019051045</v>
      </c>
      <c r="C658" s="4">
        <v>158.33334920920399</v>
      </c>
      <c r="D658" s="5">
        <v>146.57093</v>
      </c>
      <c r="E658" s="5">
        <v>119.73881</v>
      </c>
      <c r="F658" s="5">
        <v>336.48908999999998</v>
      </c>
      <c r="G658" s="5">
        <v>62.344659999999998</v>
      </c>
      <c r="H658" s="5">
        <v>46.408790000000003</v>
      </c>
      <c r="I658" s="5">
        <v>363.72710000000001</v>
      </c>
      <c r="J658" s="5">
        <v>40.441659999999999</v>
      </c>
      <c r="K658" s="5">
        <v>139.80743000000001</v>
      </c>
      <c r="L658" s="5">
        <v>329.85647</v>
      </c>
      <c r="M658" s="5">
        <v>77.905850000000001</v>
      </c>
      <c r="N658" s="5">
        <v>250.38212999999999</v>
      </c>
      <c r="O658" s="5">
        <v>6404.8611600000004</v>
      </c>
      <c r="P658" s="5">
        <v>1900.00019051045</v>
      </c>
      <c r="Q658" s="6">
        <v>8318.5340799999994</v>
      </c>
      <c r="R658" s="5">
        <v>6418.5338894895503</v>
      </c>
      <c r="S658" s="7">
        <v>4.3781753925849998</v>
      </c>
    </row>
    <row r="659" spans="1:19" ht="13.5" hidden="1" customHeight="1" thickBot="1" x14ac:dyDescent="0.25">
      <c r="A659" s="16" t="s">
        <v>671</v>
      </c>
      <c r="B659" s="3">
        <v>10.000001002686</v>
      </c>
      <c r="C659" s="4">
        <v>0.83333341688999996</v>
      </c>
      <c r="D659" s="5">
        <v>0.34694000000000003</v>
      </c>
      <c r="E659" s="5">
        <v>0.88417999999999997</v>
      </c>
      <c r="F659" s="5">
        <v>1.02</v>
      </c>
      <c r="G659" s="5">
        <v>1.3934599999999999</v>
      </c>
      <c r="H659" s="5">
        <v>1.7286999999999999</v>
      </c>
      <c r="I659" s="5">
        <v>1.69184</v>
      </c>
      <c r="J659" s="5">
        <v>1.33958</v>
      </c>
      <c r="K659" s="5">
        <v>1.4522999999999999</v>
      </c>
      <c r="L659" s="5">
        <v>3.9295300000000002</v>
      </c>
      <c r="M659" s="5">
        <v>1.83893</v>
      </c>
      <c r="N659" s="5">
        <v>0.89985999999999999</v>
      </c>
      <c r="O659" s="5">
        <v>1.08009</v>
      </c>
      <c r="P659" s="5">
        <v>10.000001002686</v>
      </c>
      <c r="Q659" s="6">
        <v>17.605409999999999</v>
      </c>
      <c r="R659" s="5">
        <v>7.6054089973129999</v>
      </c>
      <c r="S659" s="7">
        <v>1.7605408234719999</v>
      </c>
    </row>
    <row r="660" spans="1:19" ht="13.5" hidden="1" customHeight="1" thickBot="1" x14ac:dyDescent="0.25">
      <c r="A660" s="16" t="s">
        <v>672</v>
      </c>
      <c r="B660" s="3">
        <v>105.000010528209</v>
      </c>
      <c r="C660" s="4">
        <v>8.7500008773500006</v>
      </c>
      <c r="D660" s="5">
        <v>48.204050000000002</v>
      </c>
      <c r="E660" s="5">
        <v>5.7847499999999998</v>
      </c>
      <c r="F660" s="5">
        <v>14.875400000000001</v>
      </c>
      <c r="G660" s="5">
        <v>13.2226</v>
      </c>
      <c r="H660" s="5">
        <v>10.9094</v>
      </c>
      <c r="I660" s="5">
        <v>13.499420000000001</v>
      </c>
      <c r="J660" s="5">
        <v>21.817519999999998</v>
      </c>
      <c r="K660" s="5">
        <v>22.809920000000002</v>
      </c>
      <c r="L660" s="5">
        <v>9.9186200000000007</v>
      </c>
      <c r="M660" s="5">
        <v>13.388479999999999</v>
      </c>
      <c r="N660" s="5">
        <v>25.950240000000001</v>
      </c>
      <c r="O660" s="5">
        <v>35.04128</v>
      </c>
      <c r="P660" s="5">
        <v>105.000010528209</v>
      </c>
      <c r="Q660" s="6">
        <v>235.42168000000001</v>
      </c>
      <c r="R660" s="5">
        <v>130.42166947179101</v>
      </c>
      <c r="S660" s="7">
        <v>2.2421110132809998</v>
      </c>
    </row>
    <row r="661" spans="1:19" ht="13.5" hidden="1" thickBot="1" x14ac:dyDescent="0.25">
      <c r="A661" s="16" t="s">
        <v>682</v>
      </c>
      <c r="B661" s="3">
        <v>660.00006617731401</v>
      </c>
      <c r="C661" s="4">
        <v>55.000005514775999</v>
      </c>
      <c r="D661" s="5">
        <v>54.473059999999997</v>
      </c>
      <c r="E661" s="5">
        <v>55.017400000000002</v>
      </c>
      <c r="F661" s="5">
        <v>53.942860000000003</v>
      </c>
      <c r="G661" s="5">
        <v>53.867199999999997</v>
      </c>
      <c r="H661" s="5">
        <v>53.583799999999997</v>
      </c>
      <c r="I661" s="5">
        <v>43.687829999999998</v>
      </c>
      <c r="J661" s="5">
        <v>52.67371</v>
      </c>
      <c r="K661" s="5">
        <v>54.88908</v>
      </c>
      <c r="L661" s="5">
        <v>55.866280000000003</v>
      </c>
      <c r="M661" s="5">
        <v>55.495600000000003</v>
      </c>
      <c r="N661" s="5">
        <v>550.00005514776103</v>
      </c>
      <c r="O661" s="6">
        <v>533.49681999999996</v>
      </c>
      <c r="P661" s="5">
        <v>-16.503235147761</v>
      </c>
      <c r="Q661" s="7">
        <v>0.80832843410099997</v>
      </c>
    </row>
    <row r="662" spans="1:19" ht="13.5" hidden="1" thickBot="1" x14ac:dyDescent="0.25">
      <c r="A662" s="16" t="s">
        <v>683</v>
      </c>
      <c r="B662" s="3">
        <v>0</v>
      </c>
      <c r="C662" s="4">
        <v>0</v>
      </c>
      <c r="D662" s="5">
        <v>17.8306</v>
      </c>
      <c r="E662" s="5">
        <v>13.56901</v>
      </c>
      <c r="F662" s="5">
        <v>13.46138</v>
      </c>
      <c r="G662" s="5">
        <v>13.82028</v>
      </c>
      <c r="H662" s="5">
        <v>12.298830000000001</v>
      </c>
      <c r="I662" s="5">
        <v>22.14658</v>
      </c>
      <c r="J662" s="5">
        <v>13.46557</v>
      </c>
      <c r="K662" s="5">
        <v>12.666880000000001</v>
      </c>
      <c r="L662" s="5">
        <v>11.92337</v>
      </c>
      <c r="M662" s="5">
        <v>14.862909999999999</v>
      </c>
      <c r="N662" s="5">
        <v>0</v>
      </c>
      <c r="O662" s="6">
        <v>146.04541</v>
      </c>
      <c r="P662" s="5">
        <v>146.04541</v>
      </c>
      <c r="Q662" s="17" t="s">
        <v>25</v>
      </c>
    </row>
    <row r="663" spans="1:19" ht="13.5" hidden="1" thickBot="1" x14ac:dyDescent="0.25">
      <c r="A663" s="16" t="s">
        <v>684</v>
      </c>
      <c r="B663" s="3">
        <v>0</v>
      </c>
      <c r="C663" s="4">
        <v>0</v>
      </c>
      <c r="D663" s="5">
        <v>0.99963000000000002</v>
      </c>
      <c r="E663" s="5">
        <v>0.99963000000000002</v>
      </c>
      <c r="F663" s="5">
        <v>0.99963000000000002</v>
      </c>
      <c r="G663" s="5">
        <v>0.99963000000000002</v>
      </c>
      <c r="H663" s="5">
        <v>0.99963000000000002</v>
      </c>
      <c r="I663" s="5">
        <v>0.99963000000000002</v>
      </c>
      <c r="J663" s="5">
        <v>0.99963000000000002</v>
      </c>
      <c r="K663" s="5">
        <v>0.99963000000000002</v>
      </c>
      <c r="L663" s="5">
        <v>0.98309999999999997</v>
      </c>
      <c r="M663" s="5">
        <v>0.98309999999999997</v>
      </c>
      <c r="N663" s="5">
        <v>0</v>
      </c>
      <c r="O663" s="6">
        <v>9.9632400000000008</v>
      </c>
      <c r="P663" s="5">
        <v>9.9632400000000008</v>
      </c>
      <c r="Q663" s="17" t="s">
        <v>25</v>
      </c>
    </row>
    <row r="664" spans="1:19" ht="13.5" hidden="1" thickBot="1" x14ac:dyDescent="0.25">
      <c r="A664" s="10" t="s">
        <v>685</v>
      </c>
      <c r="B664" s="11">
        <v>1000.0001002689201</v>
      </c>
      <c r="C664" s="12">
        <v>83.333341689075993</v>
      </c>
      <c r="D664" s="13">
        <v>144.26652999999999</v>
      </c>
      <c r="E664" s="13">
        <v>94.424999999999997</v>
      </c>
      <c r="F664" s="13">
        <v>114.82048</v>
      </c>
      <c r="G664" s="13">
        <v>29.476610000000001</v>
      </c>
      <c r="H664" s="13">
        <v>31.91</v>
      </c>
      <c r="I664" s="13">
        <v>902.30200000000002</v>
      </c>
      <c r="J664" s="13">
        <v>18.372710000000001</v>
      </c>
      <c r="K664" s="13">
        <v>22.259</v>
      </c>
      <c r="L664" s="13">
        <v>56.704999999999998</v>
      </c>
      <c r="M664" s="13">
        <v>13.436</v>
      </c>
      <c r="N664" s="13">
        <v>833.33341689076701</v>
      </c>
      <c r="O664" s="14">
        <v>1427.97333</v>
      </c>
      <c r="P664" s="13">
        <v>594.63991310923302</v>
      </c>
      <c r="Q664" s="18">
        <v>1.4279731868179999</v>
      </c>
    </row>
    <row r="665" spans="1:19" ht="13.5" hidden="1" thickBot="1" x14ac:dyDescent="0.25">
      <c r="A665" s="16" t="s">
        <v>686</v>
      </c>
      <c r="B665" s="3">
        <v>1000.0001002689201</v>
      </c>
      <c r="C665" s="4">
        <v>83.333341689075993</v>
      </c>
      <c r="D665" s="5">
        <v>144.26652999999999</v>
      </c>
      <c r="E665" s="5">
        <v>94.424999999999997</v>
      </c>
      <c r="F665" s="5">
        <v>114.82048</v>
      </c>
      <c r="G665" s="5">
        <v>29.476610000000001</v>
      </c>
      <c r="H665" s="5">
        <v>31.91</v>
      </c>
      <c r="I665" s="5">
        <v>902.30200000000002</v>
      </c>
      <c r="J665" s="5">
        <v>18.372710000000001</v>
      </c>
      <c r="K665" s="5">
        <v>22.259</v>
      </c>
      <c r="L665" s="5">
        <v>56.704999999999998</v>
      </c>
      <c r="M665" s="5">
        <v>13.436</v>
      </c>
      <c r="N665" s="5">
        <v>833.33341689076701</v>
      </c>
      <c r="O665" s="6">
        <v>1427.97333</v>
      </c>
      <c r="P665" s="5">
        <v>594.63991310923302</v>
      </c>
      <c r="Q665" s="7">
        <v>1.4279731868179999</v>
      </c>
    </row>
    <row r="666" spans="1:19" ht="13.5" hidden="1" thickBot="1" x14ac:dyDescent="0.25">
      <c r="A666" s="8" t="s">
        <v>687</v>
      </c>
      <c r="B666" s="3">
        <v>900.00009024179099</v>
      </c>
      <c r="C666" s="4">
        <v>75.000007520148998</v>
      </c>
      <c r="D666" s="5">
        <v>139.47895</v>
      </c>
      <c r="E666" s="5">
        <v>205.32283000000001</v>
      </c>
      <c r="F666" s="5">
        <v>154.12716</v>
      </c>
      <c r="G666" s="5">
        <v>167.02493000000001</v>
      </c>
      <c r="H666" s="5">
        <v>184.36955</v>
      </c>
      <c r="I666" s="5">
        <v>170.76801</v>
      </c>
      <c r="J666" s="5">
        <v>169.82479000000001</v>
      </c>
      <c r="K666" s="5">
        <v>191.07329999999999</v>
      </c>
      <c r="L666" s="5">
        <v>164.51204000000001</v>
      </c>
      <c r="M666" s="5">
        <v>56.009219999999999</v>
      </c>
      <c r="N666" s="5">
        <v>750.00007520149302</v>
      </c>
      <c r="O666" s="6">
        <v>1602.5107800000001</v>
      </c>
      <c r="P666" s="5">
        <v>852.51070479850705</v>
      </c>
      <c r="Q666" s="7">
        <v>1.7805673547980001</v>
      </c>
    </row>
    <row r="667" spans="1:19" ht="13.5" hidden="1" thickBot="1" x14ac:dyDescent="0.25">
      <c r="A667" s="19" t="s">
        <v>688</v>
      </c>
      <c r="B667" s="11">
        <v>900.00009024179099</v>
      </c>
      <c r="C667" s="12">
        <v>75.000007520148998</v>
      </c>
      <c r="D667" s="13">
        <v>139.47895</v>
      </c>
      <c r="E667" s="13">
        <v>144.41218000000001</v>
      </c>
      <c r="F667" s="13">
        <v>154.13301000000001</v>
      </c>
      <c r="G667" s="13">
        <v>159.01757000000001</v>
      </c>
      <c r="H667" s="13">
        <v>184.62132</v>
      </c>
      <c r="I667" s="13">
        <v>170.01312999999999</v>
      </c>
      <c r="J667" s="13">
        <v>169.74457000000001</v>
      </c>
      <c r="K667" s="13">
        <v>191.0667</v>
      </c>
      <c r="L667" s="13">
        <v>164.45771999999999</v>
      </c>
      <c r="M667" s="13">
        <v>54.922930000000001</v>
      </c>
      <c r="N667" s="13">
        <v>750.00007520149302</v>
      </c>
      <c r="O667" s="14">
        <v>1531.86808</v>
      </c>
      <c r="P667" s="13">
        <v>781.86800479850695</v>
      </c>
      <c r="Q667" s="18">
        <v>1.702075473779</v>
      </c>
    </row>
    <row r="668" spans="1:19" ht="13.5" hidden="1" thickBot="1" x14ac:dyDescent="0.25">
      <c r="A668" s="10" t="s">
        <v>689</v>
      </c>
      <c r="B668" s="11">
        <v>900.00009024179099</v>
      </c>
      <c r="C668" s="12">
        <v>75.000007520148998</v>
      </c>
      <c r="D668" s="13">
        <v>139.47895</v>
      </c>
      <c r="E668" s="13">
        <v>144.41218000000001</v>
      </c>
      <c r="F668" s="13">
        <v>154.13301000000001</v>
      </c>
      <c r="G668" s="13">
        <v>159.01757000000001</v>
      </c>
      <c r="H668" s="13">
        <v>184.62132</v>
      </c>
      <c r="I668" s="13">
        <v>170.01312999999999</v>
      </c>
      <c r="J668" s="13">
        <v>169.74457000000001</v>
      </c>
      <c r="K668" s="13">
        <v>191.0667</v>
      </c>
      <c r="L668" s="13">
        <v>164.45771999999999</v>
      </c>
      <c r="M668" s="13">
        <v>54.922930000000001</v>
      </c>
      <c r="N668" s="13">
        <v>750.00007520149302</v>
      </c>
      <c r="O668" s="14">
        <v>1531.86808</v>
      </c>
      <c r="P668" s="13">
        <v>781.86800479850695</v>
      </c>
      <c r="Q668" s="18">
        <v>1.702075473779</v>
      </c>
    </row>
    <row r="669" spans="1:19" ht="13.5" hidden="1" thickBot="1" x14ac:dyDescent="0.25">
      <c r="A669" s="16" t="s">
        <v>690</v>
      </c>
      <c r="B669" s="3">
        <v>900.00009024179099</v>
      </c>
      <c r="C669" s="4">
        <v>75.000007520148998</v>
      </c>
      <c r="D669" s="5">
        <v>139.47895</v>
      </c>
      <c r="E669" s="5">
        <v>144.41218000000001</v>
      </c>
      <c r="F669" s="5">
        <v>154.13301000000001</v>
      </c>
      <c r="G669" s="5">
        <v>159.01757000000001</v>
      </c>
      <c r="H669" s="5">
        <v>184.62132</v>
      </c>
      <c r="I669" s="5">
        <v>170.01312999999999</v>
      </c>
      <c r="J669" s="5">
        <v>169.74457000000001</v>
      </c>
      <c r="K669" s="5">
        <v>191.0667</v>
      </c>
      <c r="L669" s="5">
        <v>164.45771999999999</v>
      </c>
      <c r="M669" s="5">
        <v>54.922930000000001</v>
      </c>
      <c r="N669" s="5">
        <v>750.00007520149302</v>
      </c>
      <c r="O669" s="6">
        <v>1531.86808</v>
      </c>
      <c r="P669" s="5">
        <v>781.86800479850695</v>
      </c>
      <c r="Q669" s="7">
        <v>1.702075473779</v>
      </c>
    </row>
    <row r="670" spans="1:19" ht="13.5" hidden="1" thickBot="1" x14ac:dyDescent="0.25">
      <c r="A670" s="19" t="s">
        <v>691</v>
      </c>
      <c r="B670" s="11">
        <v>0</v>
      </c>
      <c r="C670" s="12">
        <v>0</v>
      </c>
      <c r="D670" s="13">
        <v>0</v>
      </c>
      <c r="E670" s="13">
        <v>1.065E-2</v>
      </c>
      <c r="F670" s="13">
        <v>-5.8500000000000002E-3</v>
      </c>
      <c r="G670" s="13">
        <v>7.3600000000000002E-3</v>
      </c>
      <c r="H670" s="13">
        <v>-0.25176999999999999</v>
      </c>
      <c r="I670" s="13">
        <v>0.75488</v>
      </c>
      <c r="J670" s="13">
        <v>8.022E-2</v>
      </c>
      <c r="K670" s="13">
        <v>6.6E-3</v>
      </c>
      <c r="L670" s="13">
        <v>5.432E-2</v>
      </c>
      <c r="M670" s="13">
        <v>1.08629</v>
      </c>
      <c r="N670" s="13">
        <v>0</v>
      </c>
      <c r="O670" s="14">
        <v>1.7426999999999999</v>
      </c>
      <c r="P670" s="13">
        <v>1.7426999999999999</v>
      </c>
      <c r="Q670" s="15" t="s">
        <v>25</v>
      </c>
    </row>
    <row r="671" spans="1:19" ht="13.5" hidden="1" thickBot="1" x14ac:dyDescent="0.25">
      <c r="A671" s="10" t="s">
        <v>692</v>
      </c>
      <c r="B671" s="11">
        <v>0</v>
      </c>
      <c r="C671" s="12">
        <v>0</v>
      </c>
      <c r="D671" s="13">
        <v>0</v>
      </c>
      <c r="E671" s="13">
        <v>1.065E-2</v>
      </c>
      <c r="F671" s="13">
        <v>-5.8500000000000002E-3</v>
      </c>
      <c r="G671" s="13">
        <v>7.3600000000000002E-3</v>
      </c>
      <c r="H671" s="13">
        <v>-0.25176999999999999</v>
      </c>
      <c r="I671" s="13">
        <v>0.75488</v>
      </c>
      <c r="J671" s="13">
        <v>8.022E-2</v>
      </c>
      <c r="K671" s="13">
        <v>6.6E-3</v>
      </c>
      <c r="L671" s="13">
        <v>5.432E-2</v>
      </c>
      <c r="M671" s="13">
        <v>1.08629</v>
      </c>
      <c r="N671" s="13">
        <v>0</v>
      </c>
      <c r="O671" s="14">
        <v>1.7426999999999999</v>
      </c>
      <c r="P671" s="13">
        <v>1.7426999999999999</v>
      </c>
      <c r="Q671" s="15" t="s">
        <v>25</v>
      </c>
    </row>
    <row r="672" spans="1:19" ht="13.5" hidden="1" thickBot="1" x14ac:dyDescent="0.25">
      <c r="A672" s="16" t="s">
        <v>693</v>
      </c>
      <c r="B672" s="3">
        <v>0</v>
      </c>
      <c r="C672" s="4">
        <v>0</v>
      </c>
      <c r="D672" s="5">
        <v>0</v>
      </c>
      <c r="E672" s="5">
        <v>1.065E-2</v>
      </c>
      <c r="F672" s="5">
        <v>-5.8500000000000002E-3</v>
      </c>
      <c r="G672" s="5">
        <v>7.3600000000000002E-3</v>
      </c>
      <c r="H672" s="5">
        <v>-0.25176999999999999</v>
      </c>
      <c r="I672" s="5">
        <v>0.75488</v>
      </c>
      <c r="J672" s="5">
        <v>8.022E-2</v>
      </c>
      <c r="K672" s="5">
        <v>6.6E-3</v>
      </c>
      <c r="L672" s="5">
        <v>5.432E-2</v>
      </c>
      <c r="M672" s="5">
        <v>1.08629</v>
      </c>
      <c r="N672" s="5">
        <v>0</v>
      </c>
      <c r="O672" s="6">
        <v>1.7426999999999999</v>
      </c>
      <c r="P672" s="5">
        <v>1.7426999999999999</v>
      </c>
      <c r="Q672" s="17" t="s">
        <v>25</v>
      </c>
    </row>
    <row r="673" spans="1:17" ht="13.5" hidden="1" thickBot="1" x14ac:dyDescent="0.25">
      <c r="A673" s="9" t="s">
        <v>794</v>
      </c>
      <c r="B673" s="3">
        <v>0</v>
      </c>
      <c r="C673" s="4">
        <v>0</v>
      </c>
      <c r="D673" s="5">
        <v>0</v>
      </c>
      <c r="E673" s="5">
        <v>60.9</v>
      </c>
      <c r="F673" s="5">
        <v>0</v>
      </c>
      <c r="G673" s="5">
        <v>8</v>
      </c>
      <c r="H673" s="5">
        <v>0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6">
        <v>68.900000000000006</v>
      </c>
      <c r="P673" s="5">
        <v>68.900000000000006</v>
      </c>
      <c r="Q673" s="17" t="s">
        <v>39</v>
      </c>
    </row>
    <row r="674" spans="1:17" ht="13.5" hidden="1" thickBot="1" x14ac:dyDescent="0.25">
      <c r="A674" s="10" t="s">
        <v>795</v>
      </c>
      <c r="B674" s="11">
        <v>0</v>
      </c>
      <c r="C674" s="12">
        <v>0</v>
      </c>
      <c r="D674" s="13">
        <v>0</v>
      </c>
      <c r="E674" s="13">
        <v>60.9</v>
      </c>
      <c r="F674" s="13">
        <v>0</v>
      </c>
      <c r="G674" s="13">
        <v>8</v>
      </c>
      <c r="H674" s="13">
        <v>0</v>
      </c>
      <c r="I674" s="13">
        <v>0</v>
      </c>
      <c r="J674" s="13">
        <v>0</v>
      </c>
      <c r="K674" s="13">
        <v>0</v>
      </c>
      <c r="L674" s="13">
        <v>0</v>
      </c>
      <c r="M674" s="13">
        <v>0</v>
      </c>
      <c r="N674" s="13">
        <v>0</v>
      </c>
      <c r="O674" s="14">
        <v>68.900000000000006</v>
      </c>
      <c r="P674" s="13">
        <v>68.900000000000006</v>
      </c>
      <c r="Q674" s="15" t="s">
        <v>39</v>
      </c>
    </row>
    <row r="675" spans="1:17" ht="13.5" hidden="1" thickBot="1" x14ac:dyDescent="0.25">
      <c r="A675" s="16" t="s">
        <v>796</v>
      </c>
      <c r="B675" s="3">
        <v>0</v>
      </c>
      <c r="C675" s="4">
        <v>0</v>
      </c>
      <c r="D675" s="5">
        <v>0</v>
      </c>
      <c r="E675" s="5">
        <v>60.9</v>
      </c>
      <c r="F675" s="5">
        <v>0</v>
      </c>
      <c r="G675" s="5">
        <v>8</v>
      </c>
      <c r="H675" s="5">
        <v>0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6">
        <v>68.900000000000006</v>
      </c>
      <c r="P675" s="5">
        <v>68.900000000000006</v>
      </c>
      <c r="Q675" s="17" t="s">
        <v>39</v>
      </c>
    </row>
    <row r="676" spans="1:17" ht="13.5" hidden="1" thickBot="1" x14ac:dyDescent="0.25">
      <c r="A676" s="8" t="s">
        <v>694</v>
      </c>
      <c r="B676" s="3">
        <v>14444.0014482805</v>
      </c>
      <c r="C676" s="4">
        <v>1203.6667873567101</v>
      </c>
      <c r="D676" s="5">
        <v>39.234000000000002</v>
      </c>
      <c r="E676" s="5">
        <v>1060.999</v>
      </c>
      <c r="F676" s="5">
        <v>6324.9139999999998</v>
      </c>
      <c r="G676" s="5">
        <v>2502.8218400000001</v>
      </c>
      <c r="H676" s="5">
        <v>10728.329680000001</v>
      </c>
      <c r="I676" s="5">
        <v>2238.2484199999999</v>
      </c>
      <c r="J676" s="5">
        <v>1067.5207499999999</v>
      </c>
      <c r="K676" s="5">
        <v>834.33712000000003</v>
      </c>
      <c r="L676" s="5">
        <v>606.09505000000001</v>
      </c>
      <c r="M676" s="5">
        <v>123.21118</v>
      </c>
      <c r="N676" s="5">
        <v>12036.667873567099</v>
      </c>
      <c r="O676" s="6">
        <v>25525.711039999998</v>
      </c>
      <c r="P676" s="5">
        <v>13489.043166432901</v>
      </c>
      <c r="Q676" s="7">
        <v>1.7672188092329999</v>
      </c>
    </row>
    <row r="677" spans="1:17" ht="13.5" hidden="1" thickBot="1" x14ac:dyDescent="0.25">
      <c r="A677" s="19" t="s">
        <v>695</v>
      </c>
      <c r="B677" s="11">
        <v>14444.0014482805</v>
      </c>
      <c r="C677" s="12">
        <v>1203.6667873567101</v>
      </c>
      <c r="D677" s="13">
        <v>39.234000000000002</v>
      </c>
      <c r="E677" s="13">
        <v>1060.999</v>
      </c>
      <c r="F677" s="13">
        <v>6324.9139999999998</v>
      </c>
      <c r="G677" s="13">
        <v>2502.8218400000001</v>
      </c>
      <c r="H677" s="13">
        <v>10728.329680000001</v>
      </c>
      <c r="I677" s="13">
        <v>2238.2484199999999</v>
      </c>
      <c r="J677" s="13">
        <v>1067.5207499999999</v>
      </c>
      <c r="K677" s="13">
        <v>834.33712000000003</v>
      </c>
      <c r="L677" s="13">
        <v>606.09505000000001</v>
      </c>
      <c r="M677" s="13">
        <v>123.21118</v>
      </c>
      <c r="N677" s="13">
        <v>12036.667873567099</v>
      </c>
      <c r="O677" s="14">
        <v>25525.711039999998</v>
      </c>
      <c r="P677" s="13">
        <v>13489.043166432901</v>
      </c>
      <c r="Q677" s="18">
        <v>1.7672188092329999</v>
      </c>
    </row>
    <row r="678" spans="1:17" ht="13.5" hidden="1" thickBot="1" x14ac:dyDescent="0.25">
      <c r="A678" s="10" t="s">
        <v>696</v>
      </c>
      <c r="B678" s="11">
        <v>8845.0008868762707</v>
      </c>
      <c r="C678" s="12">
        <v>737.083407239689</v>
      </c>
      <c r="D678" s="13">
        <v>0</v>
      </c>
      <c r="E678" s="13">
        <v>1021.765</v>
      </c>
      <c r="F678" s="13">
        <v>5058</v>
      </c>
      <c r="G678" s="13">
        <v>2462.5398399999999</v>
      </c>
      <c r="H678" s="13">
        <v>4103.0476799999997</v>
      </c>
      <c r="I678" s="13">
        <v>754.96641999999997</v>
      </c>
      <c r="J678" s="13">
        <v>1027.23875</v>
      </c>
      <c r="K678" s="13">
        <v>70.055120000000002</v>
      </c>
      <c r="L678" s="13">
        <v>565.81304999999998</v>
      </c>
      <c r="M678" s="13">
        <v>82.641180000000006</v>
      </c>
      <c r="N678" s="13">
        <v>7370.8340723968904</v>
      </c>
      <c r="O678" s="14">
        <v>15146.06704</v>
      </c>
      <c r="P678" s="13">
        <v>7775.2329676031104</v>
      </c>
      <c r="Q678" s="18">
        <v>1.71238728336</v>
      </c>
    </row>
    <row r="679" spans="1:17" ht="13.5" hidden="1" thickBot="1" x14ac:dyDescent="0.25">
      <c r="A679" s="16" t="s">
        <v>697</v>
      </c>
      <c r="B679" s="3">
        <v>6193.0006209638004</v>
      </c>
      <c r="C679" s="4">
        <v>516.08338508031602</v>
      </c>
      <c r="D679" s="5">
        <v>0</v>
      </c>
      <c r="E679" s="5">
        <v>0</v>
      </c>
      <c r="F679" s="5">
        <v>5058</v>
      </c>
      <c r="G679" s="5">
        <v>16.539840000000002</v>
      </c>
      <c r="H679" s="5">
        <v>119.12868</v>
      </c>
      <c r="I679" s="5">
        <v>754.96641999999997</v>
      </c>
      <c r="J679" s="5">
        <v>1027.23875</v>
      </c>
      <c r="K679" s="5">
        <v>70.055120000000002</v>
      </c>
      <c r="L679" s="5">
        <v>52.89405</v>
      </c>
      <c r="M679" s="5">
        <v>82.641180000000006</v>
      </c>
      <c r="N679" s="5">
        <v>5160.8338508031602</v>
      </c>
      <c r="O679" s="6">
        <v>7181.4640399999998</v>
      </c>
      <c r="P679" s="5">
        <v>2020.6301891968401</v>
      </c>
      <c r="Q679" s="7">
        <v>1.1596097723109999</v>
      </c>
    </row>
    <row r="680" spans="1:17" ht="13.5" hidden="1" thickBot="1" x14ac:dyDescent="0.25">
      <c r="A680" s="16" t="s">
        <v>698</v>
      </c>
      <c r="B680" s="3">
        <v>922.00009244770195</v>
      </c>
      <c r="C680" s="4">
        <v>76.833341037308003</v>
      </c>
      <c r="D680" s="5">
        <v>0</v>
      </c>
      <c r="E680" s="5">
        <v>241.57300000000001</v>
      </c>
      <c r="F680" s="5">
        <v>0</v>
      </c>
      <c r="G680" s="5">
        <v>0</v>
      </c>
      <c r="H680" s="5">
        <v>1527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5">
        <v>768.33341037308503</v>
      </c>
      <c r="O680" s="6">
        <v>1768.5730000000001</v>
      </c>
      <c r="P680" s="5">
        <v>1000.23958962692</v>
      </c>
      <c r="Q680" s="7">
        <v>1.918191781635</v>
      </c>
    </row>
    <row r="681" spans="1:17" ht="13.5" hidden="1" thickBot="1" x14ac:dyDescent="0.25">
      <c r="A681" s="16" t="s">
        <v>699</v>
      </c>
      <c r="B681" s="3">
        <v>741.00007429907498</v>
      </c>
      <c r="C681" s="4">
        <v>61.750006191589002</v>
      </c>
      <c r="D681" s="5">
        <v>0</v>
      </c>
      <c r="E681" s="5">
        <v>780.19200000000001</v>
      </c>
      <c r="F681" s="5">
        <v>0</v>
      </c>
      <c r="G681" s="5">
        <v>0</v>
      </c>
      <c r="H681" s="5">
        <v>1944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617.50006191589603</v>
      </c>
      <c r="O681" s="6">
        <v>2724.192</v>
      </c>
      <c r="P681" s="5">
        <v>2106.6919380841</v>
      </c>
      <c r="Q681" s="7">
        <v>3.6763721010100001</v>
      </c>
    </row>
    <row r="682" spans="1:17" ht="13.5" hidden="1" thickBot="1" x14ac:dyDescent="0.25">
      <c r="A682" s="16" t="s">
        <v>700</v>
      </c>
      <c r="B682" s="3">
        <v>989.00009916570195</v>
      </c>
      <c r="C682" s="4">
        <v>82.416674930474997</v>
      </c>
      <c r="D682" s="5">
        <v>0</v>
      </c>
      <c r="E682" s="5">
        <v>0</v>
      </c>
      <c r="F682" s="5">
        <v>0</v>
      </c>
      <c r="G682" s="5">
        <v>0</v>
      </c>
      <c r="H682" s="5">
        <v>512.91899999999998</v>
      </c>
      <c r="I682" s="5">
        <v>0</v>
      </c>
      <c r="J682" s="5">
        <v>0</v>
      </c>
      <c r="K682" s="5">
        <v>0</v>
      </c>
      <c r="L682" s="5">
        <v>512.91899999999998</v>
      </c>
      <c r="M682" s="5">
        <v>0</v>
      </c>
      <c r="N682" s="5">
        <v>824.16674930475097</v>
      </c>
      <c r="O682" s="6">
        <v>1025.838</v>
      </c>
      <c r="P682" s="5">
        <v>201.671250695249</v>
      </c>
      <c r="Q682" s="7">
        <v>1.037247620971</v>
      </c>
    </row>
    <row r="683" spans="1:17" ht="13.5" hidden="1" thickBot="1" x14ac:dyDescent="0.25">
      <c r="A683" s="16" t="s">
        <v>701</v>
      </c>
      <c r="B683" s="3">
        <v>0</v>
      </c>
      <c r="C683" s="4">
        <v>0</v>
      </c>
      <c r="D683" s="5">
        <v>0</v>
      </c>
      <c r="E683" s="5">
        <v>0</v>
      </c>
      <c r="F683" s="5">
        <v>0</v>
      </c>
      <c r="G683" s="5">
        <v>2446</v>
      </c>
      <c r="H683" s="5">
        <v>0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6">
        <v>2446</v>
      </c>
      <c r="P683" s="5">
        <v>2446</v>
      </c>
      <c r="Q683" s="17" t="s">
        <v>25</v>
      </c>
    </row>
    <row r="684" spans="1:17" ht="13.5" hidden="1" thickBot="1" x14ac:dyDescent="0.25">
      <c r="A684" s="10" t="s">
        <v>703</v>
      </c>
      <c r="B684" s="11">
        <v>5199.0005212967399</v>
      </c>
      <c r="C684" s="12">
        <v>433.25004344139501</v>
      </c>
      <c r="D684" s="13">
        <v>0</v>
      </c>
      <c r="E684" s="13">
        <v>0</v>
      </c>
      <c r="F684" s="13">
        <v>1227.68</v>
      </c>
      <c r="G684" s="13">
        <v>0</v>
      </c>
      <c r="H684" s="13">
        <v>6585</v>
      </c>
      <c r="I684" s="13">
        <v>1443</v>
      </c>
      <c r="J684" s="13">
        <v>0</v>
      </c>
      <c r="K684" s="13">
        <v>724</v>
      </c>
      <c r="L684" s="13">
        <v>0</v>
      </c>
      <c r="M684" s="13">
        <v>0</v>
      </c>
      <c r="N684" s="13">
        <v>4332.5004344139497</v>
      </c>
      <c r="O684" s="14">
        <v>9979.68</v>
      </c>
      <c r="P684" s="13">
        <v>5647.1795655860496</v>
      </c>
      <c r="Q684" s="18">
        <v>1.9195381802939999</v>
      </c>
    </row>
    <row r="685" spans="1:17" ht="13.5" hidden="1" thickBot="1" x14ac:dyDescent="0.25">
      <c r="A685" s="16" t="s">
        <v>704</v>
      </c>
      <c r="B685" s="3">
        <v>2388.0002394415501</v>
      </c>
      <c r="C685" s="4">
        <v>199.00001995346301</v>
      </c>
      <c r="D685" s="5">
        <v>0</v>
      </c>
      <c r="E685" s="5">
        <v>0</v>
      </c>
      <c r="F685" s="5">
        <v>627.28</v>
      </c>
      <c r="G685" s="5">
        <v>0</v>
      </c>
      <c r="H685" s="5">
        <v>2366</v>
      </c>
      <c r="I685" s="5">
        <v>636.79999999999995</v>
      </c>
      <c r="J685" s="5">
        <v>0</v>
      </c>
      <c r="K685" s="5">
        <v>409</v>
      </c>
      <c r="L685" s="5">
        <v>0</v>
      </c>
      <c r="M685" s="5">
        <v>0</v>
      </c>
      <c r="N685" s="5">
        <v>1990.0001995346299</v>
      </c>
      <c r="O685" s="6">
        <v>4039.08</v>
      </c>
      <c r="P685" s="5">
        <v>2049.0798004653702</v>
      </c>
      <c r="Q685" s="7">
        <v>1.6914068655800001</v>
      </c>
    </row>
    <row r="686" spans="1:17" ht="13.5" hidden="1" thickBot="1" x14ac:dyDescent="0.25">
      <c r="A686" s="16" t="s">
        <v>705</v>
      </c>
      <c r="B686" s="3">
        <v>2811.0002818551902</v>
      </c>
      <c r="C686" s="4">
        <v>234.25002348793299</v>
      </c>
      <c r="D686" s="5">
        <v>0</v>
      </c>
      <c r="E686" s="5">
        <v>0</v>
      </c>
      <c r="F686" s="5">
        <v>600.4</v>
      </c>
      <c r="G686" s="5">
        <v>0</v>
      </c>
      <c r="H686" s="5">
        <v>4219</v>
      </c>
      <c r="I686" s="5">
        <v>806.2</v>
      </c>
      <c r="J686" s="5">
        <v>0</v>
      </c>
      <c r="K686" s="5">
        <v>315</v>
      </c>
      <c r="L686" s="5">
        <v>0</v>
      </c>
      <c r="M686" s="5">
        <v>0</v>
      </c>
      <c r="N686" s="5">
        <v>2342.50023487933</v>
      </c>
      <c r="O686" s="6">
        <v>5940.6</v>
      </c>
      <c r="P686" s="5">
        <v>3598.0997651206699</v>
      </c>
      <c r="Q686" s="7">
        <v>2.1133402363370002</v>
      </c>
    </row>
    <row r="687" spans="1:17" ht="13.5" hidden="1" thickBot="1" x14ac:dyDescent="0.25">
      <c r="A687" s="20" t="s">
        <v>707</v>
      </c>
      <c r="B687" s="3">
        <v>400.00004010746301</v>
      </c>
      <c r="C687" s="4">
        <v>33.333336675620998</v>
      </c>
      <c r="D687" s="5">
        <v>39.234000000000002</v>
      </c>
      <c r="E687" s="5">
        <v>39.234000000000002</v>
      </c>
      <c r="F687" s="5">
        <v>39.234000000000002</v>
      </c>
      <c r="G687" s="5">
        <v>40.281999999999996</v>
      </c>
      <c r="H687" s="5">
        <v>40.281999999999996</v>
      </c>
      <c r="I687" s="5">
        <v>40.281999999999996</v>
      </c>
      <c r="J687" s="5">
        <v>40.281999999999996</v>
      </c>
      <c r="K687" s="5">
        <v>40.281999999999996</v>
      </c>
      <c r="L687" s="5">
        <v>40.281999999999996</v>
      </c>
      <c r="M687" s="5">
        <v>40.57</v>
      </c>
      <c r="N687" s="5">
        <v>333.33336675621899</v>
      </c>
      <c r="O687" s="6">
        <v>399.964</v>
      </c>
      <c r="P687" s="5">
        <v>66.630633243779997</v>
      </c>
      <c r="Q687" s="7">
        <v>0.99990989974</v>
      </c>
    </row>
    <row r="688" spans="1:17" ht="13.5" hidden="1" thickBot="1" x14ac:dyDescent="0.25">
      <c r="A688" s="16" t="s">
        <v>708</v>
      </c>
      <c r="B688" s="3">
        <v>400.00004010746301</v>
      </c>
      <c r="C688" s="4">
        <v>33.333336675620998</v>
      </c>
      <c r="D688" s="5">
        <v>39.234000000000002</v>
      </c>
      <c r="E688" s="5">
        <v>39.234000000000002</v>
      </c>
      <c r="F688" s="5">
        <v>39.234000000000002</v>
      </c>
      <c r="G688" s="5">
        <v>40.281999999999996</v>
      </c>
      <c r="H688" s="5">
        <v>40.281999999999996</v>
      </c>
      <c r="I688" s="5">
        <v>40.281999999999996</v>
      </c>
      <c r="J688" s="5">
        <v>40.281999999999996</v>
      </c>
      <c r="K688" s="5">
        <v>40.281999999999996</v>
      </c>
      <c r="L688" s="5">
        <v>40.281999999999996</v>
      </c>
      <c r="M688" s="5">
        <v>40.57</v>
      </c>
      <c r="N688" s="5">
        <v>333.33336675621899</v>
      </c>
      <c r="O688" s="6">
        <v>399.964</v>
      </c>
      <c r="P688" s="5">
        <v>66.630633243779997</v>
      </c>
      <c r="Q688" s="7">
        <v>0.99990989974</v>
      </c>
    </row>
    <row r="689" spans="1:17" ht="13.5" hidden="1" thickBot="1" x14ac:dyDescent="0.25">
      <c r="A689" s="2" t="s">
        <v>709</v>
      </c>
      <c r="B689" s="3">
        <v>350363</v>
      </c>
      <c r="C689" s="4">
        <v>29196.916666666701</v>
      </c>
      <c r="D689" s="5">
        <v>30559.84431</v>
      </c>
      <c r="E689" s="5">
        <v>28826.019970000001</v>
      </c>
      <c r="F689" s="5">
        <v>30513.388859999999</v>
      </c>
      <c r="G689" s="5">
        <v>30958.709699999999</v>
      </c>
      <c r="H689" s="5">
        <v>29044.176899999999</v>
      </c>
      <c r="I689" s="5">
        <v>39136.857179999999</v>
      </c>
      <c r="J689" s="5">
        <v>33529.640910000002</v>
      </c>
      <c r="K689" s="5">
        <v>32341.22997</v>
      </c>
      <c r="L689" s="5">
        <v>32074.023659999999</v>
      </c>
      <c r="M689" s="5">
        <v>29558.976490000001</v>
      </c>
      <c r="N689" s="5">
        <v>291969.16666666698</v>
      </c>
      <c r="O689" s="6">
        <v>316542.86794999999</v>
      </c>
      <c r="P689" s="5">
        <v>24573.701283333099</v>
      </c>
      <c r="Q689" s="7">
        <v>0.90347116547600004</v>
      </c>
    </row>
    <row r="690" spans="1:17" ht="13.5" hidden="1" thickBot="1" x14ac:dyDescent="0.25">
      <c r="A690" s="21" t="s">
        <v>710</v>
      </c>
      <c r="B690" s="11">
        <v>350363</v>
      </c>
      <c r="C690" s="12">
        <v>29196.916666666701</v>
      </c>
      <c r="D690" s="13">
        <v>30559.84431</v>
      </c>
      <c r="E690" s="13">
        <v>28826.019970000001</v>
      </c>
      <c r="F690" s="13">
        <v>30513.388859999999</v>
      </c>
      <c r="G690" s="13">
        <v>30958.709699999999</v>
      </c>
      <c r="H690" s="13">
        <v>29044.176899999999</v>
      </c>
      <c r="I690" s="13">
        <v>39136.857179999999</v>
      </c>
      <c r="J690" s="13">
        <v>33529.640910000002</v>
      </c>
      <c r="K690" s="13">
        <v>32341.22997</v>
      </c>
      <c r="L690" s="13">
        <v>32074.023659999999</v>
      </c>
      <c r="M690" s="13">
        <v>29558.976490000001</v>
      </c>
      <c r="N690" s="13">
        <v>291969.16666666698</v>
      </c>
      <c r="O690" s="14">
        <v>316542.86794999999</v>
      </c>
      <c r="P690" s="13">
        <v>24573.701283333099</v>
      </c>
      <c r="Q690" s="18">
        <v>0.90347116547600004</v>
      </c>
    </row>
    <row r="691" spans="1:17" ht="13.5" hidden="1" thickBot="1" x14ac:dyDescent="0.25">
      <c r="A691" s="19" t="s">
        <v>711</v>
      </c>
      <c r="B691" s="11">
        <v>350363</v>
      </c>
      <c r="C691" s="12">
        <v>29196.916666666701</v>
      </c>
      <c r="D691" s="13">
        <v>30559.84431</v>
      </c>
      <c r="E691" s="13">
        <v>28826.019970000001</v>
      </c>
      <c r="F691" s="13">
        <v>30513.388859999999</v>
      </c>
      <c r="G691" s="13">
        <v>30958.709699999999</v>
      </c>
      <c r="H691" s="13">
        <v>29044.176899999999</v>
      </c>
      <c r="I691" s="13">
        <v>39136.857179999999</v>
      </c>
      <c r="J691" s="13">
        <v>33529.640910000002</v>
      </c>
      <c r="K691" s="13">
        <v>32341.22997</v>
      </c>
      <c r="L691" s="13">
        <v>32074.023659999999</v>
      </c>
      <c r="M691" s="13">
        <v>29558.976490000001</v>
      </c>
      <c r="N691" s="13">
        <v>291969.16666666698</v>
      </c>
      <c r="O691" s="14">
        <v>316542.86794999999</v>
      </c>
      <c r="P691" s="13">
        <v>24573.701283333099</v>
      </c>
      <c r="Q691" s="18">
        <v>0.90347116547600004</v>
      </c>
    </row>
    <row r="692" spans="1:17" ht="13.5" hidden="1" thickBot="1" x14ac:dyDescent="0.25">
      <c r="A692" s="10" t="s">
        <v>712</v>
      </c>
      <c r="B692" s="11">
        <v>0</v>
      </c>
      <c r="C692" s="12">
        <v>0</v>
      </c>
      <c r="D692" s="13">
        <v>0</v>
      </c>
      <c r="E692" s="13">
        <v>0</v>
      </c>
      <c r="F692" s="13">
        <v>-63.49653</v>
      </c>
      <c r="G692" s="13">
        <v>0</v>
      </c>
      <c r="H692" s="13">
        <v>0</v>
      </c>
      <c r="I692" s="13">
        <v>-69.892420000000001</v>
      </c>
      <c r="J692" s="13">
        <v>0</v>
      </c>
      <c r="K692" s="13">
        <v>0</v>
      </c>
      <c r="L692" s="13">
        <v>-57.332169999999998</v>
      </c>
      <c r="M692" s="13">
        <v>0</v>
      </c>
      <c r="N692" s="13">
        <v>0</v>
      </c>
      <c r="O692" s="14">
        <v>-190.72112000000001</v>
      </c>
      <c r="P692" s="13">
        <v>-190.72112000000001</v>
      </c>
      <c r="Q692" s="15" t="s">
        <v>39</v>
      </c>
    </row>
    <row r="693" spans="1:17" ht="13.5" hidden="1" thickBot="1" x14ac:dyDescent="0.25">
      <c r="A693" s="16" t="s">
        <v>713</v>
      </c>
      <c r="B693" s="3">
        <v>0</v>
      </c>
      <c r="C693" s="4">
        <v>0</v>
      </c>
      <c r="D693" s="5">
        <v>0</v>
      </c>
      <c r="E693" s="5">
        <v>0</v>
      </c>
      <c r="F693" s="5">
        <v>-63.49653</v>
      </c>
      <c r="G693" s="5">
        <v>0</v>
      </c>
      <c r="H693" s="5">
        <v>0</v>
      </c>
      <c r="I693" s="5">
        <v>-69.892420000000001</v>
      </c>
      <c r="J693" s="5">
        <v>0</v>
      </c>
      <c r="K693" s="5">
        <v>0</v>
      </c>
      <c r="L693" s="5">
        <v>-57.332169999999998</v>
      </c>
      <c r="M693" s="5">
        <v>0</v>
      </c>
      <c r="N693" s="5">
        <v>0</v>
      </c>
      <c r="O693" s="6">
        <v>-190.72112000000001</v>
      </c>
      <c r="P693" s="5">
        <v>-190.72112000000001</v>
      </c>
      <c r="Q693" s="17" t="s">
        <v>39</v>
      </c>
    </row>
    <row r="694" spans="1:17" ht="13.5" hidden="1" thickBot="1" x14ac:dyDescent="0.25">
      <c r="A694" s="10" t="s">
        <v>714</v>
      </c>
      <c r="B694" s="11">
        <v>5856</v>
      </c>
      <c r="C694" s="12">
        <v>488</v>
      </c>
      <c r="D694" s="13">
        <v>450.327</v>
      </c>
      <c r="E694" s="13">
        <v>443.42800000000102</v>
      </c>
      <c r="F694" s="13">
        <v>474.779</v>
      </c>
      <c r="G694" s="13">
        <v>443.54700000000003</v>
      </c>
      <c r="H694" s="13">
        <v>445.08300000000003</v>
      </c>
      <c r="I694" s="13">
        <v>441.63400000000001</v>
      </c>
      <c r="J694" s="13">
        <v>441.63400000000001</v>
      </c>
      <c r="K694" s="13">
        <v>440.51299999999998</v>
      </c>
      <c r="L694" s="13">
        <v>436.62400000000002</v>
      </c>
      <c r="M694" s="13">
        <v>442.38900000000001</v>
      </c>
      <c r="N694" s="13">
        <v>4880</v>
      </c>
      <c r="O694" s="14">
        <v>4459.9579999999996</v>
      </c>
      <c r="P694" s="13">
        <v>-420.04199999999599</v>
      </c>
      <c r="Q694" s="18">
        <v>0.76160484972599996</v>
      </c>
    </row>
    <row r="695" spans="1:17" ht="13.5" hidden="1" thickBot="1" x14ac:dyDescent="0.25">
      <c r="A695" s="16" t="s">
        <v>715</v>
      </c>
      <c r="B695" s="3">
        <v>5856</v>
      </c>
      <c r="C695" s="4">
        <v>488</v>
      </c>
      <c r="D695" s="5">
        <v>450.327</v>
      </c>
      <c r="E695" s="5">
        <v>443.42800000000102</v>
      </c>
      <c r="F695" s="5">
        <v>474.779</v>
      </c>
      <c r="G695" s="5">
        <v>443.54700000000003</v>
      </c>
      <c r="H695" s="5">
        <v>445.08300000000003</v>
      </c>
      <c r="I695" s="5">
        <v>441.63400000000001</v>
      </c>
      <c r="J695" s="5">
        <v>441.63400000000001</v>
      </c>
      <c r="K695" s="5">
        <v>440.51299999999998</v>
      </c>
      <c r="L695" s="5">
        <v>436.62400000000002</v>
      </c>
      <c r="M695" s="5">
        <v>442.38900000000001</v>
      </c>
      <c r="N695" s="5">
        <v>4880</v>
      </c>
      <c r="O695" s="6">
        <v>4459.9579999999996</v>
      </c>
      <c r="P695" s="5">
        <v>-420.04199999999599</v>
      </c>
      <c r="Q695" s="7">
        <v>0.76160484972599996</v>
      </c>
    </row>
    <row r="696" spans="1:17" ht="13.5" hidden="1" thickBot="1" x14ac:dyDescent="0.25">
      <c r="A696" s="10" t="s">
        <v>716</v>
      </c>
      <c r="B696" s="11">
        <v>29916.000000000098</v>
      </c>
      <c r="C696" s="12">
        <v>2493</v>
      </c>
      <c r="D696" s="13">
        <v>2225.6459399999999</v>
      </c>
      <c r="E696" s="13">
        <v>2123.6726800000001</v>
      </c>
      <c r="F696" s="13">
        <v>2253.44985</v>
      </c>
      <c r="G696" s="13">
        <v>2255.7534500000002</v>
      </c>
      <c r="H696" s="13">
        <v>2222.3728500000002</v>
      </c>
      <c r="I696" s="13">
        <v>2207.62842</v>
      </c>
      <c r="J696" s="13">
        <v>1774.4064800000001</v>
      </c>
      <c r="K696" s="13">
        <v>2088.9868099999999</v>
      </c>
      <c r="L696" s="13">
        <v>2092.5711700000002</v>
      </c>
      <c r="M696" s="13">
        <v>2127.3588800000002</v>
      </c>
      <c r="N696" s="13">
        <v>24930</v>
      </c>
      <c r="O696" s="14">
        <v>21371.846529999999</v>
      </c>
      <c r="P696" s="13">
        <v>-3558.1534700000402</v>
      </c>
      <c r="Q696" s="18">
        <v>0.71439519086699999</v>
      </c>
    </row>
    <row r="697" spans="1:17" ht="13.5" hidden="1" thickBot="1" x14ac:dyDescent="0.25">
      <c r="A697" s="16" t="s">
        <v>717</v>
      </c>
      <c r="B697" s="3">
        <v>16703</v>
      </c>
      <c r="C697" s="4">
        <v>1391.9166666666699</v>
      </c>
      <c r="D697" s="5">
        <v>1297.268</v>
      </c>
      <c r="E697" s="5">
        <v>1255.896</v>
      </c>
      <c r="F697" s="5">
        <v>1322.8140000000001</v>
      </c>
      <c r="G697" s="5">
        <v>1316.53</v>
      </c>
      <c r="H697" s="5">
        <v>1301.0039999999999</v>
      </c>
      <c r="I697" s="5">
        <v>1298.6759999999999</v>
      </c>
      <c r="J697" s="5">
        <v>975.92600000000004</v>
      </c>
      <c r="K697" s="5">
        <v>1157.508</v>
      </c>
      <c r="L697" s="5">
        <v>1172.1379999999999</v>
      </c>
      <c r="M697" s="5">
        <v>1212.7149999999999</v>
      </c>
      <c r="N697" s="5">
        <v>13919.166666666701</v>
      </c>
      <c r="O697" s="6">
        <v>12310.475</v>
      </c>
      <c r="P697" s="5">
        <v>-1608.69166666669</v>
      </c>
      <c r="Q697" s="7">
        <v>0.73702179249199995</v>
      </c>
    </row>
    <row r="698" spans="1:17" ht="13.5" hidden="1" thickBot="1" x14ac:dyDescent="0.25">
      <c r="A698" s="16" t="s">
        <v>718</v>
      </c>
      <c r="B698" s="3">
        <v>3307</v>
      </c>
      <c r="C698" s="4">
        <v>275.58333333333297</v>
      </c>
      <c r="D698" s="5">
        <v>167.4897</v>
      </c>
      <c r="E698" s="5">
        <v>118.7607</v>
      </c>
      <c r="F698" s="5">
        <v>150.34729999999999</v>
      </c>
      <c r="G698" s="5">
        <v>173.49260000000001</v>
      </c>
      <c r="H698" s="5">
        <v>142.64959999999999</v>
      </c>
      <c r="I698" s="5">
        <v>140.8201</v>
      </c>
      <c r="J698" s="5">
        <v>88.418199999999999</v>
      </c>
      <c r="K698" s="5">
        <v>132.3109</v>
      </c>
      <c r="L698" s="5">
        <v>160.45580000000001</v>
      </c>
      <c r="M698" s="5">
        <v>166.53550000000001</v>
      </c>
      <c r="N698" s="5">
        <v>2755.8333333333298</v>
      </c>
      <c r="O698" s="6">
        <v>1441.2804000000001</v>
      </c>
      <c r="P698" s="5">
        <v>-1314.55293333333</v>
      </c>
      <c r="Q698" s="7">
        <v>0.43582715451999998</v>
      </c>
    </row>
    <row r="699" spans="1:17" ht="13.5" hidden="1" thickBot="1" x14ac:dyDescent="0.25">
      <c r="A699" s="16" t="s">
        <v>719</v>
      </c>
      <c r="B699" s="3">
        <v>9906.00000000002</v>
      </c>
      <c r="C699" s="4">
        <v>825.50000000000102</v>
      </c>
      <c r="D699" s="5">
        <v>760.88824</v>
      </c>
      <c r="E699" s="5">
        <v>749.01598000000001</v>
      </c>
      <c r="F699" s="5">
        <v>780.28854999999999</v>
      </c>
      <c r="G699" s="5">
        <v>765.73085000000003</v>
      </c>
      <c r="H699" s="5">
        <v>778.71924999999999</v>
      </c>
      <c r="I699" s="5">
        <v>768.13232000000005</v>
      </c>
      <c r="J699" s="5">
        <v>710.06227999999999</v>
      </c>
      <c r="K699" s="5">
        <v>799.16791000000001</v>
      </c>
      <c r="L699" s="5">
        <v>759.97736999999995</v>
      </c>
      <c r="M699" s="5">
        <v>748.10838000000001</v>
      </c>
      <c r="N699" s="5">
        <v>8255.0000000000091</v>
      </c>
      <c r="O699" s="6">
        <v>7620.0911299999998</v>
      </c>
      <c r="P699" s="5">
        <v>-634.90887000001601</v>
      </c>
      <c r="Q699" s="7">
        <v>0.769239968705</v>
      </c>
    </row>
    <row r="700" spans="1:17" ht="13.5" hidden="1" thickBot="1" x14ac:dyDescent="0.25">
      <c r="A700" s="10" t="s">
        <v>720</v>
      </c>
      <c r="B700" s="11">
        <v>30636</v>
      </c>
      <c r="C700" s="12">
        <v>2553</v>
      </c>
      <c r="D700" s="13">
        <v>2348.83959</v>
      </c>
      <c r="E700" s="13">
        <v>2736.0909499999998</v>
      </c>
      <c r="F700" s="13">
        <v>2800.30744</v>
      </c>
      <c r="G700" s="13">
        <v>2709.4377100000002</v>
      </c>
      <c r="H700" s="13">
        <v>2923.4778799999999</v>
      </c>
      <c r="I700" s="13">
        <v>2818.76244</v>
      </c>
      <c r="J700" s="13">
        <v>2169.2760199999998</v>
      </c>
      <c r="K700" s="13">
        <v>2514.6655799999999</v>
      </c>
      <c r="L700" s="13">
        <v>2588.6485600000001</v>
      </c>
      <c r="M700" s="13">
        <v>2701.3724499999998</v>
      </c>
      <c r="N700" s="13">
        <v>25530</v>
      </c>
      <c r="O700" s="14">
        <v>26310.87862</v>
      </c>
      <c r="P700" s="13">
        <v>780.87862000000302</v>
      </c>
      <c r="Q700" s="18">
        <v>0.858822255516</v>
      </c>
    </row>
    <row r="701" spans="1:17" ht="13.5" hidden="1" thickBot="1" x14ac:dyDescent="0.25">
      <c r="A701" s="16" t="s">
        <v>721</v>
      </c>
      <c r="B701" s="3">
        <v>30636</v>
      </c>
      <c r="C701" s="4">
        <v>2553</v>
      </c>
      <c r="D701" s="5">
        <v>2348.83959</v>
      </c>
      <c r="E701" s="5">
        <v>2736.0909499999998</v>
      </c>
      <c r="F701" s="5">
        <v>2800.30744</v>
      </c>
      <c r="G701" s="5">
        <v>2709.4377100000002</v>
      </c>
      <c r="H701" s="5">
        <v>2923.4778799999999</v>
      </c>
      <c r="I701" s="5">
        <v>2818.76244</v>
      </c>
      <c r="J701" s="5">
        <v>2169.2760199999998</v>
      </c>
      <c r="K701" s="5">
        <v>2514.6655799999999</v>
      </c>
      <c r="L701" s="5">
        <v>2588.6485600000001</v>
      </c>
      <c r="M701" s="5">
        <v>2701.3724499999998</v>
      </c>
      <c r="N701" s="5">
        <v>25530</v>
      </c>
      <c r="O701" s="6">
        <v>26310.87862</v>
      </c>
      <c r="P701" s="5">
        <v>780.87862000000302</v>
      </c>
      <c r="Q701" s="7">
        <v>0.858822255516</v>
      </c>
    </row>
    <row r="702" spans="1:17" ht="13.5" hidden="1" thickBot="1" x14ac:dyDescent="0.25">
      <c r="A702" s="10" t="s">
        <v>722</v>
      </c>
      <c r="B702" s="11">
        <v>0</v>
      </c>
      <c r="C702" s="12">
        <v>0</v>
      </c>
      <c r="D702" s="13">
        <v>14.371</v>
      </c>
      <c r="E702" s="13">
        <v>13.603</v>
      </c>
      <c r="F702" s="13">
        <v>15.824</v>
      </c>
      <c r="G702" s="13">
        <v>18.07</v>
      </c>
      <c r="H702" s="13">
        <v>16.286000000000001</v>
      </c>
      <c r="I702" s="13">
        <v>20.724</v>
      </c>
      <c r="J702" s="13">
        <v>16.617000000000001</v>
      </c>
      <c r="K702" s="13">
        <v>16.207999999999998</v>
      </c>
      <c r="L702" s="13">
        <v>15.217000000000001</v>
      </c>
      <c r="M702" s="13">
        <v>18.236000000000001</v>
      </c>
      <c r="N702" s="13">
        <v>0</v>
      </c>
      <c r="O702" s="14">
        <v>165.15600000000001</v>
      </c>
      <c r="P702" s="13">
        <v>165.15600000000001</v>
      </c>
      <c r="Q702" s="15" t="s">
        <v>39</v>
      </c>
    </row>
    <row r="703" spans="1:17" ht="13.5" hidden="1" thickBot="1" x14ac:dyDescent="0.25">
      <c r="A703" s="16" t="s">
        <v>723</v>
      </c>
      <c r="B703" s="3">
        <v>0</v>
      </c>
      <c r="C703" s="4">
        <v>0</v>
      </c>
      <c r="D703" s="5">
        <v>14.371</v>
      </c>
      <c r="E703" s="5">
        <v>13.603</v>
      </c>
      <c r="F703" s="5">
        <v>15.824</v>
      </c>
      <c r="G703" s="5">
        <v>18.07</v>
      </c>
      <c r="H703" s="5">
        <v>16.286000000000001</v>
      </c>
      <c r="I703" s="5">
        <v>20.724</v>
      </c>
      <c r="J703" s="5">
        <v>16.617000000000001</v>
      </c>
      <c r="K703" s="5">
        <v>16.207999999999998</v>
      </c>
      <c r="L703" s="5">
        <v>15.217000000000001</v>
      </c>
      <c r="M703" s="5">
        <v>18.236000000000001</v>
      </c>
      <c r="N703" s="5">
        <v>0</v>
      </c>
      <c r="O703" s="6">
        <v>165.15600000000001</v>
      </c>
      <c r="P703" s="5">
        <v>165.15600000000001</v>
      </c>
      <c r="Q703" s="17" t="s">
        <v>39</v>
      </c>
    </row>
    <row r="704" spans="1:17" ht="13.5" hidden="1" thickBot="1" x14ac:dyDescent="0.25">
      <c r="A704" s="10" t="s">
        <v>724</v>
      </c>
      <c r="B704" s="11">
        <v>69228.000000000102</v>
      </c>
      <c r="C704" s="12">
        <v>5769</v>
      </c>
      <c r="D704" s="13">
        <v>4080.4915500000002</v>
      </c>
      <c r="E704" s="13">
        <v>5477.7460700000101</v>
      </c>
      <c r="F704" s="13">
        <v>3916.01612999999</v>
      </c>
      <c r="G704" s="13">
        <v>3689.5356299999999</v>
      </c>
      <c r="H704" s="13">
        <v>4132.7343199999996</v>
      </c>
      <c r="I704" s="13">
        <v>10526.501550000001</v>
      </c>
      <c r="J704" s="13">
        <v>4190.0692799999997</v>
      </c>
      <c r="K704" s="13">
        <v>4775.7920800000002</v>
      </c>
      <c r="L704" s="13">
        <v>5613.2995199999996</v>
      </c>
      <c r="M704" s="13">
        <v>5905.0156900000002</v>
      </c>
      <c r="N704" s="13">
        <v>57690</v>
      </c>
      <c r="O704" s="14">
        <v>52307.201820000002</v>
      </c>
      <c r="P704" s="13">
        <v>-5382.7981800000498</v>
      </c>
      <c r="Q704" s="18">
        <v>0.75557869388099996</v>
      </c>
    </row>
    <row r="705" spans="1:17" ht="13.5" hidden="1" thickBot="1" x14ac:dyDescent="0.25">
      <c r="A705" s="16" t="s">
        <v>725</v>
      </c>
      <c r="B705" s="3">
        <v>69228.000000000102</v>
      </c>
      <c r="C705" s="4">
        <v>5769</v>
      </c>
      <c r="D705" s="5">
        <v>4080.4915500000002</v>
      </c>
      <c r="E705" s="5">
        <v>5477.7460700000101</v>
      </c>
      <c r="F705" s="5">
        <v>3916.01612999999</v>
      </c>
      <c r="G705" s="5">
        <v>3689.5356299999999</v>
      </c>
      <c r="H705" s="5">
        <v>4132.7343199999996</v>
      </c>
      <c r="I705" s="5">
        <v>10526.501550000001</v>
      </c>
      <c r="J705" s="5">
        <v>4190.0692799999997</v>
      </c>
      <c r="K705" s="5">
        <v>4775.7920800000002</v>
      </c>
      <c r="L705" s="5">
        <v>5613.2995199999996</v>
      </c>
      <c r="M705" s="5">
        <v>5905.0156900000002</v>
      </c>
      <c r="N705" s="5">
        <v>57690</v>
      </c>
      <c r="O705" s="6">
        <v>52307.201820000002</v>
      </c>
      <c r="P705" s="5">
        <v>-5382.7981800000498</v>
      </c>
      <c r="Q705" s="7">
        <v>0.75557869388099996</v>
      </c>
    </row>
    <row r="706" spans="1:17" ht="13.5" hidden="1" thickBot="1" x14ac:dyDescent="0.25">
      <c r="A706" s="10" t="s">
        <v>726</v>
      </c>
      <c r="B706" s="11">
        <v>0</v>
      </c>
      <c r="C706" s="12">
        <v>0</v>
      </c>
      <c r="D706" s="13">
        <v>3492.0486299999998</v>
      </c>
      <c r="E706" s="13">
        <v>4669.9216500000002</v>
      </c>
      <c r="F706" s="13">
        <v>3479.8951200000001</v>
      </c>
      <c r="G706" s="13">
        <v>3833.2984200000001</v>
      </c>
      <c r="H706" s="13">
        <v>3755.8523700000001</v>
      </c>
      <c r="I706" s="13">
        <v>3622.8051599999999</v>
      </c>
      <c r="J706" s="13">
        <v>5154.3098499999996</v>
      </c>
      <c r="K706" s="13">
        <v>3662.6105499999999</v>
      </c>
      <c r="L706" s="13">
        <v>3667.9047700000001</v>
      </c>
      <c r="M706" s="13">
        <v>3931.9879599999999</v>
      </c>
      <c r="N706" s="13">
        <v>0</v>
      </c>
      <c r="O706" s="14">
        <v>39270.634480000001</v>
      </c>
      <c r="P706" s="13">
        <v>39270.634480000001</v>
      </c>
      <c r="Q706" s="15" t="s">
        <v>39</v>
      </c>
    </row>
    <row r="707" spans="1:17" ht="13.5" hidden="1" thickBot="1" x14ac:dyDescent="0.25">
      <c r="A707" s="16" t="s">
        <v>727</v>
      </c>
      <c r="B707" s="3">
        <v>0</v>
      </c>
      <c r="C707" s="4">
        <v>0</v>
      </c>
      <c r="D707" s="5">
        <v>0</v>
      </c>
      <c r="E707" s="5">
        <v>0</v>
      </c>
      <c r="F707" s="5">
        <v>37.902200000000001</v>
      </c>
      <c r="G707" s="5">
        <v>0</v>
      </c>
      <c r="H707" s="5">
        <v>20.11788</v>
      </c>
      <c r="I707" s="5">
        <v>105.10808</v>
      </c>
      <c r="J707" s="5">
        <v>14.96246</v>
      </c>
      <c r="K707" s="5">
        <v>0</v>
      </c>
      <c r="L707" s="5">
        <v>56.956400000000002</v>
      </c>
      <c r="M707" s="5">
        <v>43.383420000000001</v>
      </c>
      <c r="N707" s="5">
        <v>0</v>
      </c>
      <c r="O707" s="6">
        <v>278.43043999999998</v>
      </c>
      <c r="P707" s="5">
        <v>278.43043999999998</v>
      </c>
      <c r="Q707" s="17" t="s">
        <v>39</v>
      </c>
    </row>
    <row r="708" spans="1:17" ht="13.5" hidden="1" thickBot="1" x14ac:dyDescent="0.25">
      <c r="A708" s="16" t="s">
        <v>728</v>
      </c>
      <c r="B708" s="3">
        <v>0</v>
      </c>
      <c r="C708" s="4">
        <v>0</v>
      </c>
      <c r="D708" s="5">
        <v>3037.2330499999998</v>
      </c>
      <c r="E708" s="5">
        <v>2985.2792199999999</v>
      </c>
      <c r="F708" s="5">
        <v>3092.51145</v>
      </c>
      <c r="G708" s="5">
        <v>2593.1770900000001</v>
      </c>
      <c r="H708" s="5">
        <v>2306.3974899999998</v>
      </c>
      <c r="I708" s="5">
        <v>2880.1490800000001</v>
      </c>
      <c r="J708" s="5">
        <v>4827.7274600000001</v>
      </c>
      <c r="K708" s="5">
        <v>3234.9418999999998</v>
      </c>
      <c r="L708" s="5">
        <v>2814.96857</v>
      </c>
      <c r="M708" s="5">
        <v>3007.7265900000002</v>
      </c>
      <c r="N708" s="5">
        <v>0</v>
      </c>
      <c r="O708" s="6">
        <v>30780.1119</v>
      </c>
      <c r="P708" s="5">
        <v>30780.1119</v>
      </c>
      <c r="Q708" s="17" t="s">
        <v>39</v>
      </c>
    </row>
    <row r="709" spans="1:17" ht="13.5" hidden="1" thickBot="1" x14ac:dyDescent="0.25">
      <c r="A709" s="16" t="s">
        <v>729</v>
      </c>
      <c r="B709" s="3">
        <v>0</v>
      </c>
      <c r="C709" s="4">
        <v>0</v>
      </c>
      <c r="D709" s="5">
        <v>0</v>
      </c>
      <c r="E709" s="5">
        <v>0</v>
      </c>
      <c r="F709" s="5">
        <v>0</v>
      </c>
      <c r="G709" s="5">
        <v>0</v>
      </c>
      <c r="H709" s="5">
        <v>0</v>
      </c>
      <c r="I709" s="5">
        <v>0</v>
      </c>
      <c r="J709" s="5">
        <v>0</v>
      </c>
      <c r="K709" s="5">
        <v>0.99704999999999999</v>
      </c>
      <c r="L709" s="5">
        <v>0</v>
      </c>
      <c r="M709" s="5">
        <v>0</v>
      </c>
      <c r="N709" s="5">
        <v>0</v>
      </c>
      <c r="O709" s="6">
        <v>0.99704999999999999</v>
      </c>
      <c r="P709" s="5">
        <v>0.99704999999999999</v>
      </c>
      <c r="Q709" s="17" t="s">
        <v>39</v>
      </c>
    </row>
    <row r="710" spans="1:17" ht="13.5" hidden="1" thickBot="1" x14ac:dyDescent="0.25">
      <c r="A710" s="16" t="s">
        <v>730</v>
      </c>
      <c r="B710" s="3">
        <v>0</v>
      </c>
      <c r="C710" s="4">
        <v>0</v>
      </c>
      <c r="D710" s="5">
        <v>454.81558000000001</v>
      </c>
      <c r="E710" s="5">
        <v>1684.6424300000001</v>
      </c>
      <c r="F710" s="5">
        <v>349.48147</v>
      </c>
      <c r="G710" s="5">
        <v>1240.1213299999999</v>
      </c>
      <c r="H710" s="5">
        <v>1429.337</v>
      </c>
      <c r="I710" s="5">
        <v>637.548</v>
      </c>
      <c r="J710" s="5">
        <v>311.61993000000001</v>
      </c>
      <c r="K710" s="5">
        <v>426.67160000000001</v>
      </c>
      <c r="L710" s="5">
        <v>795.97979999999995</v>
      </c>
      <c r="M710" s="5">
        <v>880.87795000000006</v>
      </c>
      <c r="N710" s="5">
        <v>0</v>
      </c>
      <c r="O710" s="6">
        <v>8211.0950900000007</v>
      </c>
      <c r="P710" s="5">
        <v>8211.0950900000007</v>
      </c>
      <c r="Q710" s="17" t="s">
        <v>39</v>
      </c>
    </row>
    <row r="711" spans="1:17" ht="13.5" hidden="1" thickBot="1" x14ac:dyDescent="0.25">
      <c r="A711" s="10" t="s">
        <v>731</v>
      </c>
      <c r="B711" s="11">
        <v>214727</v>
      </c>
      <c r="C711" s="12">
        <v>17893.916666666701</v>
      </c>
      <c r="D711" s="13">
        <v>17948.120599999998</v>
      </c>
      <c r="E711" s="13">
        <v>13361.55762</v>
      </c>
      <c r="F711" s="13">
        <v>17573.117320000001</v>
      </c>
      <c r="G711" s="13">
        <v>18009.067490000001</v>
      </c>
      <c r="H711" s="13">
        <v>15548.37048</v>
      </c>
      <c r="I711" s="13">
        <v>19498.801609999999</v>
      </c>
      <c r="J711" s="13">
        <v>19783.328280000002</v>
      </c>
      <c r="K711" s="13">
        <v>18842.453949999999</v>
      </c>
      <c r="L711" s="13">
        <v>17659.75864</v>
      </c>
      <c r="M711" s="13">
        <v>14432.61651</v>
      </c>
      <c r="N711" s="13">
        <v>178939.16666666701</v>
      </c>
      <c r="O711" s="14">
        <v>172657.1925</v>
      </c>
      <c r="P711" s="13">
        <v>-6281.9741666666496</v>
      </c>
      <c r="Q711" s="18">
        <v>0.80407770098700004</v>
      </c>
    </row>
    <row r="712" spans="1:17" ht="13.5" hidden="1" thickBot="1" x14ac:dyDescent="0.25">
      <c r="A712" s="16" t="s">
        <v>732</v>
      </c>
      <c r="B712" s="3">
        <v>214727</v>
      </c>
      <c r="C712" s="4">
        <v>17893.916666666701</v>
      </c>
      <c r="D712" s="5">
        <v>17948.120599999998</v>
      </c>
      <c r="E712" s="5">
        <v>13361.55762</v>
      </c>
      <c r="F712" s="5">
        <v>17573.117320000001</v>
      </c>
      <c r="G712" s="5">
        <v>18009.067490000001</v>
      </c>
      <c r="H712" s="5">
        <v>15548.37048</v>
      </c>
      <c r="I712" s="5">
        <v>19498.801609999999</v>
      </c>
      <c r="J712" s="5">
        <v>19783.328280000002</v>
      </c>
      <c r="K712" s="5">
        <v>18842.453949999999</v>
      </c>
      <c r="L712" s="5">
        <v>17659.75864</v>
      </c>
      <c r="M712" s="5">
        <v>14432.61651</v>
      </c>
      <c r="N712" s="5">
        <v>178939.16666666701</v>
      </c>
      <c r="O712" s="6">
        <v>172657.1925</v>
      </c>
      <c r="P712" s="5">
        <v>-6281.9741666666496</v>
      </c>
      <c r="Q712" s="7">
        <v>0.80407770098700004</v>
      </c>
    </row>
    <row r="713" spans="1:17" ht="13.5" hidden="1" thickBot="1" x14ac:dyDescent="0.25">
      <c r="A713" s="10" t="s">
        <v>735</v>
      </c>
      <c r="B713" s="11">
        <v>0</v>
      </c>
      <c r="C713" s="12">
        <v>0</v>
      </c>
      <c r="D713" s="13">
        <v>0</v>
      </c>
      <c r="E713" s="13">
        <v>0</v>
      </c>
      <c r="F713" s="13">
        <v>63.49653</v>
      </c>
      <c r="G713" s="13">
        <v>0</v>
      </c>
      <c r="H713" s="13">
        <v>0</v>
      </c>
      <c r="I713" s="13">
        <v>69.892420000000001</v>
      </c>
      <c r="J713" s="13">
        <v>0</v>
      </c>
      <c r="K713" s="13">
        <v>0</v>
      </c>
      <c r="L713" s="13">
        <v>57.332169999999998</v>
      </c>
      <c r="M713" s="13">
        <v>0</v>
      </c>
      <c r="N713" s="13">
        <v>0</v>
      </c>
      <c r="O713" s="14">
        <v>190.72112000000001</v>
      </c>
      <c r="P713" s="13">
        <v>190.72112000000001</v>
      </c>
      <c r="Q713" s="15" t="s">
        <v>39</v>
      </c>
    </row>
    <row r="714" spans="1:17" ht="13.5" hidden="1" thickBot="1" x14ac:dyDescent="0.25">
      <c r="A714" s="16" t="s">
        <v>736</v>
      </c>
      <c r="B714" s="3">
        <v>0</v>
      </c>
      <c r="C714" s="4">
        <v>0</v>
      </c>
      <c r="D714" s="5">
        <v>0</v>
      </c>
      <c r="E714" s="5">
        <v>0</v>
      </c>
      <c r="F714" s="5">
        <v>1.1551800000000001</v>
      </c>
      <c r="G714" s="5">
        <v>0</v>
      </c>
      <c r="H714" s="5">
        <v>0</v>
      </c>
      <c r="I714" s="5">
        <v>1.1229</v>
      </c>
      <c r="J714" s="5">
        <v>0</v>
      </c>
      <c r="K714" s="5">
        <v>0</v>
      </c>
      <c r="L714" s="5">
        <v>0.86882999999999999</v>
      </c>
      <c r="M714" s="5">
        <v>0</v>
      </c>
      <c r="N714" s="5">
        <v>0</v>
      </c>
      <c r="O714" s="6">
        <v>3.1469100000000001</v>
      </c>
      <c r="P714" s="5">
        <v>3.1469100000000001</v>
      </c>
      <c r="Q714" s="17" t="s">
        <v>39</v>
      </c>
    </row>
    <row r="715" spans="1:17" ht="13.5" hidden="1" thickBot="1" x14ac:dyDescent="0.25">
      <c r="A715" s="16" t="s">
        <v>737</v>
      </c>
      <c r="B715" s="3">
        <v>0</v>
      </c>
      <c r="C715" s="4">
        <v>0</v>
      </c>
      <c r="D715" s="5">
        <v>0</v>
      </c>
      <c r="E715" s="5">
        <v>0</v>
      </c>
      <c r="F715" s="5">
        <v>2.997E-2</v>
      </c>
      <c r="G715" s="5">
        <v>0</v>
      </c>
      <c r="H715" s="5">
        <v>0</v>
      </c>
      <c r="I715" s="5">
        <v>5.5649999999999998E-2</v>
      </c>
      <c r="J715" s="5">
        <v>0</v>
      </c>
      <c r="K715" s="5">
        <v>0</v>
      </c>
      <c r="L715" s="5">
        <v>1.227E-2</v>
      </c>
      <c r="M715" s="5">
        <v>0</v>
      </c>
      <c r="N715" s="5">
        <v>0</v>
      </c>
      <c r="O715" s="6">
        <v>9.7890000000000005E-2</v>
      </c>
      <c r="P715" s="5">
        <v>9.7890000000000005E-2</v>
      </c>
      <c r="Q715" s="17" t="s">
        <v>39</v>
      </c>
    </row>
    <row r="716" spans="1:17" ht="13.5" hidden="1" thickBot="1" x14ac:dyDescent="0.25">
      <c r="A716" s="16" t="s">
        <v>738</v>
      </c>
      <c r="B716" s="3">
        <v>0</v>
      </c>
      <c r="C716" s="4">
        <v>0</v>
      </c>
      <c r="D716" s="5">
        <v>0</v>
      </c>
      <c r="E716" s="5">
        <v>0</v>
      </c>
      <c r="F716" s="5">
        <v>2.5631499999999998</v>
      </c>
      <c r="G716" s="5">
        <v>0</v>
      </c>
      <c r="H716" s="5">
        <v>0</v>
      </c>
      <c r="I716" s="5">
        <v>3.6932299999999998</v>
      </c>
      <c r="J716" s="5">
        <v>0</v>
      </c>
      <c r="K716" s="5">
        <v>0</v>
      </c>
      <c r="L716" s="5">
        <v>1.6008</v>
      </c>
      <c r="M716" s="5">
        <v>0</v>
      </c>
      <c r="N716" s="5">
        <v>0</v>
      </c>
      <c r="O716" s="6">
        <v>7.8571799999999996</v>
      </c>
      <c r="P716" s="5">
        <v>7.8571799999999996</v>
      </c>
      <c r="Q716" s="17" t="s">
        <v>39</v>
      </c>
    </row>
    <row r="717" spans="1:17" ht="13.5" hidden="1" thickBot="1" x14ac:dyDescent="0.25">
      <c r="A717" s="16" t="s">
        <v>739</v>
      </c>
      <c r="B717" s="3">
        <v>0</v>
      </c>
      <c r="C717" s="4">
        <v>0</v>
      </c>
      <c r="D717" s="5">
        <v>0</v>
      </c>
      <c r="E717" s="5">
        <v>0</v>
      </c>
      <c r="F717" s="5">
        <v>11.38781</v>
      </c>
      <c r="G717" s="5">
        <v>0</v>
      </c>
      <c r="H717" s="5">
        <v>0</v>
      </c>
      <c r="I717" s="5">
        <v>15.065950000000001</v>
      </c>
      <c r="J717" s="5">
        <v>0</v>
      </c>
      <c r="K717" s="5">
        <v>0</v>
      </c>
      <c r="L717" s="5">
        <v>9.5890000000000004</v>
      </c>
      <c r="M717" s="5">
        <v>0</v>
      </c>
      <c r="N717" s="5">
        <v>0</v>
      </c>
      <c r="O717" s="6">
        <v>36.042760000000001</v>
      </c>
      <c r="P717" s="5">
        <v>36.042760000000001</v>
      </c>
      <c r="Q717" s="17" t="s">
        <v>39</v>
      </c>
    </row>
    <row r="718" spans="1:17" ht="13.5" hidden="1" thickBot="1" x14ac:dyDescent="0.25">
      <c r="A718" s="16" t="s">
        <v>740</v>
      </c>
      <c r="B718" s="3">
        <v>0</v>
      </c>
      <c r="C718" s="4">
        <v>0</v>
      </c>
      <c r="D718" s="5">
        <v>0</v>
      </c>
      <c r="E718" s="5">
        <v>0</v>
      </c>
      <c r="F718" s="5">
        <v>48.360419999999998</v>
      </c>
      <c r="G718" s="5">
        <v>0</v>
      </c>
      <c r="H718" s="5">
        <v>0</v>
      </c>
      <c r="I718" s="5">
        <v>49.954689999999999</v>
      </c>
      <c r="J718" s="5">
        <v>0</v>
      </c>
      <c r="K718" s="5">
        <v>0</v>
      </c>
      <c r="L718" s="5">
        <v>45.261270000000003</v>
      </c>
      <c r="M718" s="5">
        <v>0</v>
      </c>
      <c r="N718" s="5">
        <v>0</v>
      </c>
      <c r="O718" s="6">
        <v>143.57638</v>
      </c>
      <c r="P718" s="5">
        <v>143.57638</v>
      </c>
      <c r="Q718" s="17" t="s">
        <v>39</v>
      </c>
    </row>
    <row r="719" spans="1:17" ht="13.5" hidden="1" thickBot="1" x14ac:dyDescent="0.25">
      <c r="A719" s="22" t="s">
        <v>741</v>
      </c>
      <c r="B719" s="11">
        <v>350363</v>
      </c>
      <c r="C719" s="12">
        <v>29196.916666666701</v>
      </c>
      <c r="D719" s="13">
        <v>30559.84431</v>
      </c>
      <c r="E719" s="13">
        <v>28826.019970000001</v>
      </c>
      <c r="F719" s="13">
        <v>30513.388859999999</v>
      </c>
      <c r="G719" s="13">
        <v>30958.709699999999</v>
      </c>
      <c r="H719" s="13">
        <v>29044.176899999999</v>
      </c>
      <c r="I719" s="13">
        <v>39136.857179999999</v>
      </c>
      <c r="J719" s="13">
        <v>33529.640910000002</v>
      </c>
      <c r="K719" s="13">
        <v>32341.22997</v>
      </c>
      <c r="L719" s="13">
        <v>32074.023659999999</v>
      </c>
      <c r="M719" s="13">
        <v>29558.976490000001</v>
      </c>
      <c r="N719" s="13">
        <v>291969.16666666698</v>
      </c>
      <c r="O719" s="14">
        <v>316542.86794999999</v>
      </c>
      <c r="P719" s="13">
        <v>24573.701283333299</v>
      </c>
      <c r="Q719" s="18">
        <v>0.90347116547600004</v>
      </c>
    </row>
    <row r="720" spans="1:17" ht="13.5" hidden="1" thickBot="1" x14ac:dyDescent="0.25">
      <c r="A720" s="21" t="s">
        <v>742</v>
      </c>
      <c r="B720" s="11">
        <v>350363</v>
      </c>
      <c r="C720" s="12">
        <v>29196.916666666701</v>
      </c>
      <c r="D720" s="13">
        <v>30559.84431</v>
      </c>
      <c r="E720" s="13">
        <v>28826.019970000001</v>
      </c>
      <c r="F720" s="13">
        <v>30513.388859999999</v>
      </c>
      <c r="G720" s="13">
        <v>30958.709699999999</v>
      </c>
      <c r="H720" s="13">
        <v>29044.176899999999</v>
      </c>
      <c r="I720" s="13">
        <v>39136.857179999999</v>
      </c>
      <c r="J720" s="13">
        <v>33529.640910000002</v>
      </c>
      <c r="K720" s="13">
        <v>32341.22997</v>
      </c>
      <c r="L720" s="13">
        <v>32074.023659999999</v>
      </c>
      <c r="M720" s="13">
        <v>29558.976490000001</v>
      </c>
      <c r="N720" s="13">
        <v>291969.16666666698</v>
      </c>
      <c r="O720" s="14">
        <v>316542.86794999999</v>
      </c>
      <c r="P720" s="13">
        <v>24573.701283333299</v>
      </c>
      <c r="Q720" s="18">
        <v>0.90347116547600004</v>
      </c>
    </row>
    <row r="721" spans="1:17" ht="13.5" hidden="1" thickBot="1" x14ac:dyDescent="0.25">
      <c r="A721" s="19" t="s">
        <v>743</v>
      </c>
      <c r="B721" s="11">
        <v>350363</v>
      </c>
      <c r="C721" s="12">
        <v>29196.916666666701</v>
      </c>
      <c r="D721" s="13">
        <v>30559.84431</v>
      </c>
      <c r="E721" s="13">
        <v>28826.019970000001</v>
      </c>
      <c r="F721" s="13">
        <v>30513.388859999999</v>
      </c>
      <c r="G721" s="13">
        <v>30958.709699999999</v>
      </c>
      <c r="H721" s="13">
        <v>29044.176899999999</v>
      </c>
      <c r="I721" s="13">
        <v>39136.857179999999</v>
      </c>
      <c r="J721" s="13">
        <v>33529.640910000002</v>
      </c>
      <c r="K721" s="13">
        <v>32341.22997</v>
      </c>
      <c r="L721" s="13">
        <v>32074.023659999999</v>
      </c>
      <c r="M721" s="13">
        <v>29558.976490000001</v>
      </c>
      <c r="N721" s="13">
        <v>291969.16666666698</v>
      </c>
      <c r="O721" s="14">
        <v>316542.86794999999</v>
      </c>
      <c r="P721" s="13">
        <v>24573.701283333299</v>
      </c>
      <c r="Q721" s="18">
        <v>0.90347116547600004</v>
      </c>
    </row>
    <row r="722" spans="1:17" ht="13.5" hidden="1" thickBot="1" x14ac:dyDescent="0.25">
      <c r="A722" s="10" t="s">
        <v>744</v>
      </c>
      <c r="B722" s="11">
        <v>5856</v>
      </c>
      <c r="C722" s="12">
        <v>488</v>
      </c>
      <c r="D722" s="13">
        <v>450.327</v>
      </c>
      <c r="E722" s="13">
        <v>443.428</v>
      </c>
      <c r="F722" s="13">
        <v>474.779</v>
      </c>
      <c r="G722" s="13">
        <v>443.54700000000003</v>
      </c>
      <c r="H722" s="13">
        <v>445.08300000000003</v>
      </c>
      <c r="I722" s="13">
        <v>441.63400000000001</v>
      </c>
      <c r="J722" s="13">
        <v>441.63400000000001</v>
      </c>
      <c r="K722" s="13">
        <v>440.51299999999998</v>
      </c>
      <c r="L722" s="13">
        <v>436.62400000000002</v>
      </c>
      <c r="M722" s="13">
        <v>442.38900000000001</v>
      </c>
      <c r="N722" s="13">
        <v>4880</v>
      </c>
      <c r="O722" s="14">
        <v>4459.9579999999996</v>
      </c>
      <c r="P722" s="13">
        <v>-420.04199999999901</v>
      </c>
      <c r="Q722" s="18">
        <v>0.76160484972599996</v>
      </c>
    </row>
    <row r="723" spans="1:17" ht="13.5" hidden="1" thickBot="1" x14ac:dyDescent="0.25">
      <c r="A723" s="16" t="s">
        <v>745</v>
      </c>
      <c r="B723" s="3">
        <v>5856</v>
      </c>
      <c r="C723" s="4">
        <v>488</v>
      </c>
      <c r="D723" s="5">
        <v>450.327</v>
      </c>
      <c r="E723" s="5">
        <v>443.428</v>
      </c>
      <c r="F723" s="5">
        <v>474.779</v>
      </c>
      <c r="G723" s="5">
        <v>443.54700000000003</v>
      </c>
      <c r="H723" s="5">
        <v>445.08300000000003</v>
      </c>
      <c r="I723" s="5">
        <v>441.63400000000001</v>
      </c>
      <c r="J723" s="5">
        <v>441.63400000000001</v>
      </c>
      <c r="K723" s="5">
        <v>440.51299999999998</v>
      </c>
      <c r="L723" s="5">
        <v>436.62400000000002</v>
      </c>
      <c r="M723" s="5">
        <v>442.38900000000001</v>
      </c>
      <c r="N723" s="5">
        <v>4880</v>
      </c>
      <c r="O723" s="6">
        <v>4459.9579999999996</v>
      </c>
      <c r="P723" s="5">
        <v>-420.04199999999901</v>
      </c>
      <c r="Q723" s="7">
        <v>0.76160484972599996</v>
      </c>
    </row>
    <row r="724" spans="1:17" ht="13.5" hidden="1" thickBot="1" x14ac:dyDescent="0.25">
      <c r="A724" s="10" t="s">
        <v>746</v>
      </c>
      <c r="B724" s="11">
        <v>29916</v>
      </c>
      <c r="C724" s="12">
        <v>2493</v>
      </c>
      <c r="D724" s="13">
        <v>2225.6459399999999</v>
      </c>
      <c r="E724" s="13">
        <v>2123.6726800000001</v>
      </c>
      <c r="F724" s="13">
        <v>2253.44985</v>
      </c>
      <c r="G724" s="13">
        <v>2255.7534500000002</v>
      </c>
      <c r="H724" s="13">
        <v>2222.3728500000002</v>
      </c>
      <c r="I724" s="13">
        <v>2207.62842</v>
      </c>
      <c r="J724" s="13">
        <v>1774.4064800000001</v>
      </c>
      <c r="K724" s="13">
        <v>2088.9868099999999</v>
      </c>
      <c r="L724" s="13">
        <v>2092.5711700000002</v>
      </c>
      <c r="M724" s="13">
        <v>2127.3588800000002</v>
      </c>
      <c r="N724" s="13">
        <v>24930</v>
      </c>
      <c r="O724" s="14">
        <v>21371.846529999999</v>
      </c>
      <c r="P724" s="13">
        <v>-3558.1534700000002</v>
      </c>
      <c r="Q724" s="18">
        <v>0.71439519086699999</v>
      </c>
    </row>
    <row r="725" spans="1:17" ht="13.5" hidden="1" thickBot="1" x14ac:dyDescent="0.25">
      <c r="A725" s="16" t="s">
        <v>747</v>
      </c>
      <c r="B725" s="3">
        <v>16703</v>
      </c>
      <c r="C725" s="4">
        <v>1391.9166666666699</v>
      </c>
      <c r="D725" s="5">
        <v>1297.268</v>
      </c>
      <c r="E725" s="5">
        <v>1255.896</v>
      </c>
      <c r="F725" s="5">
        <v>1322.8140000000001</v>
      </c>
      <c r="G725" s="5">
        <v>1316.53</v>
      </c>
      <c r="H725" s="5">
        <v>1301.0039999999999</v>
      </c>
      <c r="I725" s="5">
        <v>1298.6759999999999</v>
      </c>
      <c r="J725" s="5">
        <v>975.92600000000004</v>
      </c>
      <c r="K725" s="5">
        <v>1157.508</v>
      </c>
      <c r="L725" s="5">
        <v>1172.1379999999999</v>
      </c>
      <c r="M725" s="5">
        <v>1212.7149999999999</v>
      </c>
      <c r="N725" s="5">
        <v>13919.166666666701</v>
      </c>
      <c r="O725" s="6">
        <v>12310.475</v>
      </c>
      <c r="P725" s="5">
        <v>-1608.69166666667</v>
      </c>
      <c r="Q725" s="7">
        <v>0.73702179249199995</v>
      </c>
    </row>
    <row r="726" spans="1:17" ht="13.5" hidden="1" thickBot="1" x14ac:dyDescent="0.25">
      <c r="A726" s="16" t="s">
        <v>748</v>
      </c>
      <c r="B726" s="3">
        <v>3307</v>
      </c>
      <c r="C726" s="4">
        <v>275.58333333333297</v>
      </c>
      <c r="D726" s="5">
        <v>167.4897</v>
      </c>
      <c r="E726" s="5">
        <v>118.7607</v>
      </c>
      <c r="F726" s="5">
        <v>150.34729999999999</v>
      </c>
      <c r="G726" s="5">
        <v>173.49260000000001</v>
      </c>
      <c r="H726" s="5">
        <v>142.64959999999999</v>
      </c>
      <c r="I726" s="5">
        <v>140.8201</v>
      </c>
      <c r="J726" s="5">
        <v>88.418199999999999</v>
      </c>
      <c r="K726" s="5">
        <v>132.3109</v>
      </c>
      <c r="L726" s="5">
        <v>160.45580000000001</v>
      </c>
      <c r="M726" s="5">
        <v>166.53550000000001</v>
      </c>
      <c r="N726" s="5">
        <v>2755.8333333333298</v>
      </c>
      <c r="O726" s="6">
        <v>1441.2804000000001</v>
      </c>
      <c r="P726" s="5">
        <v>-1314.55293333333</v>
      </c>
      <c r="Q726" s="7">
        <v>0.43582715451999998</v>
      </c>
    </row>
    <row r="727" spans="1:17" ht="13.5" hidden="1" thickBot="1" x14ac:dyDescent="0.25">
      <c r="A727" s="16" t="s">
        <v>749</v>
      </c>
      <c r="B727" s="3">
        <v>9906</v>
      </c>
      <c r="C727" s="4">
        <v>825.5</v>
      </c>
      <c r="D727" s="5">
        <v>760.88824</v>
      </c>
      <c r="E727" s="5">
        <v>749.01598000000001</v>
      </c>
      <c r="F727" s="5">
        <v>780.28855000000101</v>
      </c>
      <c r="G727" s="5">
        <v>765.73085000000003</v>
      </c>
      <c r="H727" s="5">
        <v>778.71924999999999</v>
      </c>
      <c r="I727" s="5">
        <v>768.13232000000005</v>
      </c>
      <c r="J727" s="5">
        <v>710.06227999999999</v>
      </c>
      <c r="K727" s="5">
        <v>799.16791000000001</v>
      </c>
      <c r="L727" s="5">
        <v>759.97736999999995</v>
      </c>
      <c r="M727" s="5">
        <v>748.10838000000001</v>
      </c>
      <c r="N727" s="5">
        <v>8255</v>
      </c>
      <c r="O727" s="6">
        <v>7620.0911299999998</v>
      </c>
      <c r="P727" s="5">
        <v>-634.90886999999702</v>
      </c>
      <c r="Q727" s="7">
        <v>0.769239968705</v>
      </c>
    </row>
    <row r="728" spans="1:17" ht="13.5" hidden="1" thickBot="1" x14ac:dyDescent="0.25">
      <c r="A728" s="10" t="s">
        <v>750</v>
      </c>
      <c r="B728" s="11">
        <v>30636</v>
      </c>
      <c r="C728" s="12">
        <v>2553</v>
      </c>
      <c r="D728" s="13">
        <v>2348.83959</v>
      </c>
      <c r="E728" s="13">
        <v>2736.0909499999998</v>
      </c>
      <c r="F728" s="13">
        <v>2800.30744</v>
      </c>
      <c r="G728" s="13">
        <v>2709.4377100000002</v>
      </c>
      <c r="H728" s="13">
        <v>2923.4778799999999</v>
      </c>
      <c r="I728" s="13">
        <v>2818.76244</v>
      </c>
      <c r="J728" s="13">
        <v>2169.2760199999998</v>
      </c>
      <c r="K728" s="13">
        <v>2514.6655799999999</v>
      </c>
      <c r="L728" s="13">
        <v>2588.6485600000001</v>
      </c>
      <c r="M728" s="13">
        <v>2701.3724499999998</v>
      </c>
      <c r="N728" s="13">
        <v>25530</v>
      </c>
      <c r="O728" s="14">
        <v>26310.87862</v>
      </c>
      <c r="P728" s="13">
        <v>780.87862000000302</v>
      </c>
      <c r="Q728" s="18">
        <v>0.858822255516</v>
      </c>
    </row>
    <row r="729" spans="1:17" ht="13.5" hidden="1" thickBot="1" x14ac:dyDescent="0.25">
      <c r="A729" s="16" t="s">
        <v>751</v>
      </c>
      <c r="B729" s="3">
        <v>30636</v>
      </c>
      <c r="C729" s="4">
        <v>2553</v>
      </c>
      <c r="D729" s="5">
        <v>2348.83959</v>
      </c>
      <c r="E729" s="5">
        <v>2736.0909499999998</v>
      </c>
      <c r="F729" s="5">
        <v>2800.30744</v>
      </c>
      <c r="G729" s="5">
        <v>2709.4377100000002</v>
      </c>
      <c r="H729" s="5">
        <v>2923.4778799999999</v>
      </c>
      <c r="I729" s="5">
        <v>2818.76244</v>
      </c>
      <c r="J729" s="5">
        <v>2169.2760199999998</v>
      </c>
      <c r="K729" s="5">
        <v>2514.6655799999999</v>
      </c>
      <c r="L729" s="5">
        <v>2588.6485600000001</v>
      </c>
      <c r="M729" s="5">
        <v>2701.3724499999998</v>
      </c>
      <c r="N729" s="5">
        <v>25530</v>
      </c>
      <c r="O729" s="6">
        <v>26310.87862</v>
      </c>
      <c r="P729" s="5">
        <v>780.87862000000302</v>
      </c>
      <c r="Q729" s="7">
        <v>0.858822255516</v>
      </c>
    </row>
    <row r="730" spans="1:17" ht="13.5" hidden="1" thickBot="1" x14ac:dyDescent="0.25">
      <c r="A730" s="10" t="s">
        <v>752</v>
      </c>
      <c r="B730" s="11">
        <v>0</v>
      </c>
      <c r="C730" s="12">
        <v>0</v>
      </c>
      <c r="D730" s="13">
        <v>14.371</v>
      </c>
      <c r="E730" s="13">
        <v>13.603</v>
      </c>
      <c r="F730" s="13">
        <v>15.824</v>
      </c>
      <c r="G730" s="13">
        <v>18.07</v>
      </c>
      <c r="H730" s="13">
        <v>16.286000000000001</v>
      </c>
      <c r="I730" s="13">
        <v>20.724</v>
      </c>
      <c r="J730" s="13">
        <v>16.617000000000001</v>
      </c>
      <c r="K730" s="13">
        <v>16.207999999999998</v>
      </c>
      <c r="L730" s="13">
        <v>15.217000000000001</v>
      </c>
      <c r="M730" s="13">
        <v>18.236000000000001</v>
      </c>
      <c r="N730" s="13">
        <v>0</v>
      </c>
      <c r="O730" s="14">
        <v>165.15600000000001</v>
      </c>
      <c r="P730" s="13">
        <v>165.15600000000001</v>
      </c>
      <c r="Q730" s="15" t="s">
        <v>39</v>
      </c>
    </row>
    <row r="731" spans="1:17" ht="13.5" hidden="1" thickBot="1" x14ac:dyDescent="0.25">
      <c r="A731" s="16" t="s">
        <v>753</v>
      </c>
      <c r="B731" s="3">
        <v>0</v>
      </c>
      <c r="C731" s="4">
        <v>0</v>
      </c>
      <c r="D731" s="5">
        <v>14.371</v>
      </c>
      <c r="E731" s="5">
        <v>13.603</v>
      </c>
      <c r="F731" s="5">
        <v>15.824</v>
      </c>
      <c r="G731" s="5">
        <v>18.07</v>
      </c>
      <c r="H731" s="5">
        <v>16.286000000000001</v>
      </c>
      <c r="I731" s="5">
        <v>20.724</v>
      </c>
      <c r="J731" s="5">
        <v>16.617000000000001</v>
      </c>
      <c r="K731" s="5">
        <v>16.207999999999998</v>
      </c>
      <c r="L731" s="5">
        <v>15.217000000000001</v>
      </c>
      <c r="M731" s="5">
        <v>18.236000000000001</v>
      </c>
      <c r="N731" s="5">
        <v>0</v>
      </c>
      <c r="O731" s="6">
        <v>165.15600000000001</v>
      </c>
      <c r="P731" s="5">
        <v>165.15600000000001</v>
      </c>
      <c r="Q731" s="17" t="s">
        <v>39</v>
      </c>
    </row>
    <row r="732" spans="1:17" ht="13.5" hidden="1" thickBot="1" x14ac:dyDescent="0.25">
      <c r="A732" s="10" t="s">
        <v>754</v>
      </c>
      <c r="B732" s="11">
        <v>69228</v>
      </c>
      <c r="C732" s="12">
        <v>5769</v>
      </c>
      <c r="D732" s="13">
        <v>4080.4915500000002</v>
      </c>
      <c r="E732" s="13">
        <v>5477.7460700000001</v>
      </c>
      <c r="F732" s="13">
        <v>3916.01613</v>
      </c>
      <c r="G732" s="13">
        <v>3689.5356299999999</v>
      </c>
      <c r="H732" s="13">
        <v>4132.7343199999996</v>
      </c>
      <c r="I732" s="13">
        <v>10526.501550000001</v>
      </c>
      <c r="J732" s="13">
        <v>4190.0692799999997</v>
      </c>
      <c r="K732" s="13">
        <v>4775.7920800000002</v>
      </c>
      <c r="L732" s="13">
        <v>5613.2995199999996</v>
      </c>
      <c r="M732" s="13">
        <v>5905.0156900000002</v>
      </c>
      <c r="N732" s="13">
        <v>57690</v>
      </c>
      <c r="O732" s="14">
        <v>52307.201820000002</v>
      </c>
      <c r="P732" s="13">
        <v>-5382.7981799999998</v>
      </c>
      <c r="Q732" s="18">
        <v>0.75557869388099996</v>
      </c>
    </row>
    <row r="733" spans="1:17" ht="13.5" hidden="1" thickBot="1" x14ac:dyDescent="0.25">
      <c r="A733" s="16" t="s">
        <v>755</v>
      </c>
      <c r="B733" s="3">
        <v>69228</v>
      </c>
      <c r="C733" s="4">
        <v>5769</v>
      </c>
      <c r="D733" s="5">
        <v>4080.4915500000002</v>
      </c>
      <c r="E733" s="5">
        <v>5477.7460700000001</v>
      </c>
      <c r="F733" s="5">
        <v>3916.01613</v>
      </c>
      <c r="G733" s="5">
        <v>3689.5356299999999</v>
      </c>
      <c r="H733" s="5">
        <v>4132.7343199999996</v>
      </c>
      <c r="I733" s="5">
        <v>10526.501550000001</v>
      </c>
      <c r="J733" s="5">
        <v>4190.0692799999997</v>
      </c>
      <c r="K733" s="5">
        <v>4775.7920800000002</v>
      </c>
      <c r="L733" s="5">
        <v>5613.2995199999996</v>
      </c>
      <c r="M733" s="5">
        <v>5905.0156900000002</v>
      </c>
      <c r="N733" s="5">
        <v>57690</v>
      </c>
      <c r="O733" s="6">
        <v>52307.201820000002</v>
      </c>
      <c r="P733" s="5">
        <v>-5382.7981799999998</v>
      </c>
      <c r="Q733" s="7">
        <v>0.75557869388099996</v>
      </c>
    </row>
    <row r="734" spans="1:17" ht="13.5" hidden="1" thickBot="1" x14ac:dyDescent="0.25">
      <c r="A734" s="10" t="s">
        <v>756</v>
      </c>
      <c r="B734" s="11">
        <v>0</v>
      </c>
      <c r="C734" s="12">
        <v>0</v>
      </c>
      <c r="D734" s="13">
        <v>3492.0486299999998</v>
      </c>
      <c r="E734" s="13">
        <v>4669.9216500000002</v>
      </c>
      <c r="F734" s="13">
        <v>3479.8951200000001</v>
      </c>
      <c r="G734" s="13">
        <v>3833.2984200000001</v>
      </c>
      <c r="H734" s="13">
        <v>3755.8523700000001</v>
      </c>
      <c r="I734" s="13">
        <v>3622.8051599999999</v>
      </c>
      <c r="J734" s="13">
        <v>5154.3098499999996</v>
      </c>
      <c r="K734" s="13">
        <v>3662.6105499999999</v>
      </c>
      <c r="L734" s="13">
        <v>3667.9047700000001</v>
      </c>
      <c r="M734" s="13">
        <v>3931.9879599999999</v>
      </c>
      <c r="N734" s="13">
        <v>0</v>
      </c>
      <c r="O734" s="14">
        <v>39270.634480000001</v>
      </c>
      <c r="P734" s="13">
        <v>39270.634480000001</v>
      </c>
      <c r="Q734" s="15" t="s">
        <v>39</v>
      </c>
    </row>
    <row r="735" spans="1:17" ht="13.5" hidden="1" thickBot="1" x14ac:dyDescent="0.25">
      <c r="A735" s="16" t="s">
        <v>757</v>
      </c>
      <c r="B735" s="3">
        <v>0</v>
      </c>
      <c r="C735" s="4">
        <v>0</v>
      </c>
      <c r="D735" s="5">
        <v>0</v>
      </c>
      <c r="E735" s="5">
        <v>58.04</v>
      </c>
      <c r="F735" s="5">
        <v>37.902200000000001</v>
      </c>
      <c r="G735" s="5">
        <v>0</v>
      </c>
      <c r="H735" s="5">
        <v>-37.92212</v>
      </c>
      <c r="I735" s="5">
        <v>64.511080000000007</v>
      </c>
      <c r="J735" s="5">
        <v>14.595000000000001</v>
      </c>
      <c r="K735" s="5">
        <v>0</v>
      </c>
      <c r="L735" s="5">
        <v>56.956400000000002</v>
      </c>
      <c r="M735" s="5">
        <v>46.793419999999998</v>
      </c>
      <c r="N735" s="5">
        <v>0</v>
      </c>
      <c r="O735" s="6">
        <v>240.87598</v>
      </c>
      <c r="P735" s="5">
        <v>240.87598</v>
      </c>
      <c r="Q735" s="17" t="s">
        <v>39</v>
      </c>
    </row>
    <row r="736" spans="1:17" ht="13.5" hidden="1" thickBot="1" x14ac:dyDescent="0.25">
      <c r="A736" s="16" t="s">
        <v>758</v>
      </c>
      <c r="B736" s="3">
        <v>0</v>
      </c>
      <c r="C736" s="4">
        <v>0</v>
      </c>
      <c r="D736" s="5">
        <v>3037.2330499999998</v>
      </c>
      <c r="E736" s="5">
        <v>2985.2792199999999</v>
      </c>
      <c r="F736" s="5">
        <v>3092.51145</v>
      </c>
      <c r="G736" s="5">
        <v>2593.1770900000001</v>
      </c>
      <c r="H736" s="5">
        <v>2306.3974899999998</v>
      </c>
      <c r="I736" s="5">
        <v>2880.1490800000001</v>
      </c>
      <c r="J736" s="5">
        <v>4827.7274600000001</v>
      </c>
      <c r="K736" s="5">
        <v>3234.9418999999998</v>
      </c>
      <c r="L736" s="5">
        <v>2814.96857</v>
      </c>
      <c r="M736" s="5">
        <v>3007.7265900000002</v>
      </c>
      <c r="N736" s="5">
        <v>0</v>
      </c>
      <c r="O736" s="6">
        <v>30780.1119</v>
      </c>
      <c r="P736" s="5">
        <v>30780.1119</v>
      </c>
      <c r="Q736" s="17" t="s">
        <v>39</v>
      </c>
    </row>
    <row r="737" spans="1:17" ht="13.5" hidden="1" thickBot="1" x14ac:dyDescent="0.25">
      <c r="A737" s="16" t="s">
        <v>759</v>
      </c>
      <c r="B737" s="3">
        <v>0</v>
      </c>
      <c r="C737" s="4">
        <v>0</v>
      </c>
      <c r="D737" s="5">
        <v>0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0.99704999999999999</v>
      </c>
      <c r="L737" s="5">
        <v>0</v>
      </c>
      <c r="M737" s="5">
        <v>0</v>
      </c>
      <c r="N737" s="5">
        <v>0</v>
      </c>
      <c r="O737" s="6">
        <v>0.99704999999999999</v>
      </c>
      <c r="P737" s="5">
        <v>0.99704999999999999</v>
      </c>
      <c r="Q737" s="17" t="s">
        <v>39</v>
      </c>
    </row>
    <row r="738" spans="1:17" ht="13.5" hidden="1" thickBot="1" x14ac:dyDescent="0.25">
      <c r="A738" s="16" t="s">
        <v>760</v>
      </c>
      <c r="B738" s="3">
        <v>0</v>
      </c>
      <c r="C738" s="4">
        <v>0</v>
      </c>
      <c r="D738" s="5">
        <v>454.81558000000001</v>
      </c>
      <c r="E738" s="5">
        <v>1626.6024299999999</v>
      </c>
      <c r="F738" s="5">
        <v>349.48147</v>
      </c>
      <c r="G738" s="5">
        <v>1240.1213299999999</v>
      </c>
      <c r="H738" s="5">
        <v>1487.377</v>
      </c>
      <c r="I738" s="5">
        <v>678.14499999999998</v>
      </c>
      <c r="J738" s="5">
        <v>311.98739</v>
      </c>
      <c r="K738" s="5">
        <v>426.67160000000001</v>
      </c>
      <c r="L738" s="5">
        <v>795.97979999999995</v>
      </c>
      <c r="M738" s="5">
        <v>877.46794999999997</v>
      </c>
      <c r="N738" s="5">
        <v>0</v>
      </c>
      <c r="O738" s="6">
        <v>8248.6495500000001</v>
      </c>
      <c r="P738" s="5">
        <v>8248.6495500000001</v>
      </c>
      <c r="Q738" s="17" t="s">
        <v>39</v>
      </c>
    </row>
    <row r="739" spans="1:17" ht="13.5" hidden="1" thickBot="1" x14ac:dyDescent="0.25">
      <c r="A739" s="10" t="s">
        <v>761</v>
      </c>
      <c r="B739" s="11">
        <v>214727</v>
      </c>
      <c r="C739" s="12">
        <v>17893.916666666701</v>
      </c>
      <c r="D739" s="13">
        <v>17948.120599999998</v>
      </c>
      <c r="E739" s="13">
        <v>13361.55762</v>
      </c>
      <c r="F739" s="13">
        <v>17573.117320000001</v>
      </c>
      <c r="G739" s="13">
        <v>18009.067490000001</v>
      </c>
      <c r="H739" s="13">
        <v>15548.37048</v>
      </c>
      <c r="I739" s="13">
        <v>19498.801609999999</v>
      </c>
      <c r="J739" s="13">
        <v>19783.328280000002</v>
      </c>
      <c r="K739" s="13">
        <v>18842.453949999999</v>
      </c>
      <c r="L739" s="13">
        <v>17659.75864</v>
      </c>
      <c r="M739" s="13">
        <v>14432.61651</v>
      </c>
      <c r="N739" s="13">
        <v>178939.16666666701</v>
      </c>
      <c r="O739" s="14">
        <v>172657.1925</v>
      </c>
      <c r="P739" s="13">
        <v>-6281.9741666666796</v>
      </c>
      <c r="Q739" s="18">
        <v>0.80407770098700004</v>
      </c>
    </row>
    <row r="740" spans="1:17" ht="13.5" hidden="1" thickBot="1" x14ac:dyDescent="0.25">
      <c r="A740" s="16" t="s">
        <v>762</v>
      </c>
      <c r="B740" s="3">
        <v>214727</v>
      </c>
      <c r="C740" s="4">
        <v>17893.916666666701</v>
      </c>
      <c r="D740" s="5">
        <v>17948.120599999998</v>
      </c>
      <c r="E740" s="5">
        <v>13361.55762</v>
      </c>
      <c r="F740" s="5">
        <v>17573.117320000001</v>
      </c>
      <c r="G740" s="5">
        <v>18009.067490000001</v>
      </c>
      <c r="H740" s="5">
        <v>15548.37048</v>
      </c>
      <c r="I740" s="5">
        <v>19498.801609999999</v>
      </c>
      <c r="J740" s="5">
        <v>19783.328280000002</v>
      </c>
      <c r="K740" s="5">
        <v>18842.453949999999</v>
      </c>
      <c r="L740" s="5">
        <v>17659.75864</v>
      </c>
      <c r="M740" s="5">
        <v>14432.61651</v>
      </c>
      <c r="N740" s="5">
        <v>178939.16666666701</v>
      </c>
      <c r="O740" s="6">
        <v>172657.1925</v>
      </c>
      <c r="P740" s="5">
        <v>-6281.9741666666796</v>
      </c>
      <c r="Q740" s="7">
        <v>0.80407770098700004</v>
      </c>
    </row>
    <row r="741" spans="1:17" ht="13.5" hidden="1" thickBot="1" x14ac:dyDescent="0.25">
      <c r="A741" s="1"/>
      <c r="B741" s="3">
        <v>17781.097095274399</v>
      </c>
      <c r="C741" s="4">
        <v>1481.7580912728599</v>
      </c>
      <c r="D741" s="5">
        <v>20954.922759999699</v>
      </c>
      <c r="E741" s="5">
        <v>45216.676699999502</v>
      </c>
      <c r="F741" s="5">
        <v>26529.023569999699</v>
      </c>
      <c r="G741" s="5">
        <v>4897.7047599998205</v>
      </c>
      <c r="H741" s="5">
        <v>46244.443290000097</v>
      </c>
      <c r="I741" s="5">
        <v>-3906.7749400010198</v>
      </c>
      <c r="J741" s="5">
        <v>-38398.591439999997</v>
      </c>
      <c r="K741" s="5">
        <v>36131.814380000498</v>
      </c>
      <c r="L741" s="5">
        <v>1130.2823399999199</v>
      </c>
      <c r="M741" s="5">
        <v>3651.8882399997101</v>
      </c>
      <c r="N741" s="5">
        <v>14817.580912728599</v>
      </c>
      <c r="O741" s="6">
        <v>142451.38965999801</v>
      </c>
      <c r="P741" s="5">
        <v>127633.80874726899</v>
      </c>
      <c r="Q741" s="7">
        <v>8.0113948479509993</v>
      </c>
    </row>
    <row r="742" spans="1:17" ht="13.5" hidden="1" thickBot="1" x14ac:dyDescent="0.25">
      <c r="A742" s="23" t="s">
        <v>765</v>
      </c>
      <c r="B742" s="24">
        <v>17781.097095274399</v>
      </c>
      <c r="C742" s="25">
        <v>1481.7580912728599</v>
      </c>
      <c r="D742" s="26">
        <v>20954.922759999699</v>
      </c>
      <c r="E742" s="26">
        <v>45216.676699999502</v>
      </c>
      <c r="F742" s="26">
        <v>26529.023569999699</v>
      </c>
      <c r="G742" s="26">
        <v>4897.7047599998205</v>
      </c>
      <c r="H742" s="26">
        <v>46244.443290000097</v>
      </c>
      <c r="I742" s="26">
        <v>-3906.7749400010198</v>
      </c>
      <c r="J742" s="26">
        <v>-38398.591439999997</v>
      </c>
      <c r="K742" s="26">
        <v>36131.814380000498</v>
      </c>
      <c r="L742" s="26">
        <v>1130.2823399999199</v>
      </c>
      <c r="M742" s="26">
        <v>3651.8882399997101</v>
      </c>
      <c r="N742" s="27">
        <v>14817.580912728599</v>
      </c>
      <c r="O742" s="28">
        <v>142451.38965999801</v>
      </c>
      <c r="P742" s="27">
        <v>127633.80874726899</v>
      </c>
      <c r="Q742" s="29">
        <v>8.0113948479509993</v>
      </c>
    </row>
    <row r="743" spans="1:17" hidden="1" x14ac:dyDescent="0.2">
      <c r="A743" s="139">
        <v>42705</v>
      </c>
      <c r="B743" s="140"/>
      <c r="C743" s="140"/>
      <c r="D743" s="140"/>
      <c r="E743" s="140"/>
      <c r="F743" s="140"/>
      <c r="G743" s="141">
        <v>1</v>
      </c>
      <c r="H743" s="140"/>
      <c r="I743" s="140"/>
      <c r="J743" s="140"/>
      <c r="K743" s="140"/>
      <c r="L743" s="140"/>
      <c r="M743" s="142">
        <v>0.38596064000000002</v>
      </c>
      <c r="N743" s="140"/>
      <c r="O743" s="140"/>
      <c r="P743" s="140"/>
      <c r="Q743" s="140"/>
    </row>
  </sheetData>
  <mergeCells count="12">
    <mergeCell ref="A743:F743"/>
    <mergeCell ref="G743:L743"/>
    <mergeCell ref="M743:Q743"/>
    <mergeCell ref="A3:A4"/>
    <mergeCell ref="B3:B4"/>
    <mergeCell ref="C3:C4"/>
    <mergeCell ref="R3:R4"/>
    <mergeCell ref="P3:P4"/>
    <mergeCell ref="Q3:Q4"/>
    <mergeCell ref="A1:S1"/>
    <mergeCell ref="A2:S2"/>
    <mergeCell ref="S3:S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"/>
  <sheetViews>
    <sheetView workbookViewId="0">
      <selection activeCell="O5" sqref="O5:O8"/>
    </sheetView>
  </sheetViews>
  <sheetFormatPr defaultRowHeight="12.75" x14ac:dyDescent="0.2"/>
  <cols>
    <col min="1" max="1" width="61.5703125" bestFit="1" customWidth="1"/>
    <col min="2" max="2" width="8" bestFit="1" customWidth="1"/>
    <col min="3" max="3" width="14.85546875" bestFit="1" customWidth="1"/>
    <col min="4" max="7" width="9.42578125" bestFit="1" customWidth="1"/>
    <col min="8" max="10" width="9.42578125" style="76" customWidth="1"/>
    <col min="11" max="11" width="9.42578125" bestFit="1" customWidth="1"/>
    <col min="13" max="14" width="9.42578125" bestFit="1" customWidth="1"/>
  </cols>
  <sheetData>
    <row r="1" spans="1:19" ht="18" x14ac:dyDescent="0.2">
      <c r="A1" s="143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9" ht="13.5" thickBot="1" x14ac:dyDescent="0.25">
      <c r="A2" s="144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9" ht="13.5" thickBot="1" x14ac:dyDescent="0.25">
      <c r="A3" s="164"/>
      <c r="B3" s="166" t="s">
        <v>2</v>
      </c>
      <c r="C3" s="168" t="s">
        <v>3</v>
      </c>
      <c r="D3" s="69" t="s">
        <v>839</v>
      </c>
      <c r="E3" s="69" t="s">
        <v>840</v>
      </c>
      <c r="F3" s="69" t="s">
        <v>841</v>
      </c>
      <c r="G3" s="69" t="s">
        <v>842</v>
      </c>
      <c r="H3" s="69" t="s">
        <v>843</v>
      </c>
      <c r="I3" s="69" t="s">
        <v>844</v>
      </c>
      <c r="J3" s="69" t="s">
        <v>845</v>
      </c>
      <c r="K3" s="69" t="s">
        <v>846</v>
      </c>
      <c r="L3" s="69" t="s">
        <v>847</v>
      </c>
      <c r="M3" s="69" t="s">
        <v>848</v>
      </c>
      <c r="N3" s="69" t="s">
        <v>849</v>
      </c>
      <c r="O3" s="80" t="s">
        <v>850</v>
      </c>
      <c r="P3" s="158" t="s">
        <v>16</v>
      </c>
      <c r="Q3" s="160" t="s">
        <v>17</v>
      </c>
      <c r="R3" s="158" t="s">
        <v>18</v>
      </c>
      <c r="S3" s="162" t="s">
        <v>19</v>
      </c>
    </row>
    <row r="4" spans="1:19" ht="13.5" thickBot="1" x14ac:dyDescent="0.25">
      <c r="A4" s="165"/>
      <c r="B4" s="167"/>
      <c r="C4" s="169"/>
      <c r="D4" s="70" t="s">
        <v>20</v>
      </c>
      <c r="E4" s="70" t="s">
        <v>20</v>
      </c>
      <c r="F4" s="70" t="s">
        <v>20</v>
      </c>
      <c r="G4" s="70" t="s">
        <v>20</v>
      </c>
      <c r="H4" s="70" t="s">
        <v>20</v>
      </c>
      <c r="I4" s="70" t="s">
        <v>20</v>
      </c>
      <c r="J4" s="70" t="s">
        <v>20</v>
      </c>
      <c r="K4" s="70" t="s">
        <v>20</v>
      </c>
      <c r="L4" s="70" t="s">
        <v>20</v>
      </c>
      <c r="M4" s="70" t="s">
        <v>20</v>
      </c>
      <c r="N4" s="70" t="s">
        <v>20</v>
      </c>
      <c r="O4" s="70" t="s">
        <v>20</v>
      </c>
      <c r="P4" s="159"/>
      <c r="Q4" s="161"/>
      <c r="R4" s="159"/>
      <c r="S4" s="163"/>
    </row>
    <row r="5" spans="1:19" ht="13.5" thickBot="1" x14ac:dyDescent="0.25">
      <c r="A5" s="16" t="s">
        <v>665</v>
      </c>
      <c r="B5" s="3">
        <v>6300</v>
      </c>
      <c r="C5" s="4">
        <v>525</v>
      </c>
      <c r="D5" s="5">
        <v>491.24104</v>
      </c>
      <c r="E5" s="5">
        <v>508.90125999999998</v>
      </c>
      <c r="F5" s="5">
        <v>545.23397</v>
      </c>
      <c r="G5" s="5">
        <v>477.77492000000001</v>
      </c>
      <c r="H5" s="5">
        <v>525.40866000000005</v>
      </c>
      <c r="I5" s="5">
        <v>534.68079999999998</v>
      </c>
      <c r="J5" s="5">
        <v>437.16966000000002</v>
      </c>
      <c r="K5" s="5">
        <v>430.42631999999998</v>
      </c>
      <c r="L5" s="5">
        <v>499.45553999999998</v>
      </c>
      <c r="M5" s="5">
        <v>564.77828</v>
      </c>
      <c r="N5" s="5">
        <v>525.94574</v>
      </c>
      <c r="O5" s="5">
        <v>472.68837000000002</v>
      </c>
      <c r="P5" s="5">
        <v>6300</v>
      </c>
      <c r="Q5" s="6">
        <v>6013.7045600000001</v>
      </c>
      <c r="R5" s="5">
        <v>-286.295440000003</v>
      </c>
      <c r="S5" s="7">
        <v>0.95455627936499998</v>
      </c>
    </row>
    <row r="6" spans="1:19" ht="13.5" thickBot="1" x14ac:dyDescent="0.25">
      <c r="A6" s="16" t="s">
        <v>666</v>
      </c>
      <c r="B6" s="3">
        <v>1300</v>
      </c>
      <c r="C6" s="4">
        <v>108.333333333333</v>
      </c>
      <c r="D6" s="5">
        <v>57.360039999999998</v>
      </c>
      <c r="E6" s="5">
        <v>34.384279999999997</v>
      </c>
      <c r="F6" s="5">
        <v>61.161059999999999</v>
      </c>
      <c r="G6" s="5">
        <v>51.572960000000002</v>
      </c>
      <c r="H6" s="5">
        <v>37.0274</v>
      </c>
      <c r="I6" s="5">
        <v>121.98788</v>
      </c>
      <c r="J6" s="5">
        <v>160.99666999999999</v>
      </c>
      <c r="K6" s="5">
        <v>56.700479999999999</v>
      </c>
      <c r="L6" s="5">
        <v>134.55843999999999</v>
      </c>
      <c r="M6" s="5">
        <v>216.21704</v>
      </c>
      <c r="N6" s="5">
        <v>165.96356</v>
      </c>
      <c r="O6" s="5">
        <v>-644.24001999999996</v>
      </c>
      <c r="P6" s="5">
        <v>1300</v>
      </c>
      <c r="Q6" s="6">
        <v>453.68979000000002</v>
      </c>
      <c r="R6" s="5">
        <v>-846.31021000000101</v>
      </c>
      <c r="S6" s="7">
        <v>0.348992146153</v>
      </c>
    </row>
    <row r="7" spans="1:19" ht="13.5" thickBot="1" x14ac:dyDescent="0.25">
      <c r="A7" s="16" t="s">
        <v>667</v>
      </c>
      <c r="B7" s="3">
        <v>390</v>
      </c>
      <c r="C7" s="4">
        <v>32.5</v>
      </c>
      <c r="D7" s="5">
        <v>44.54636</v>
      </c>
      <c r="E7" s="5">
        <v>-2.47925</v>
      </c>
      <c r="F7" s="5">
        <v>6.1162400000000003</v>
      </c>
      <c r="G7" s="5">
        <v>1.6537599999999999</v>
      </c>
      <c r="H7" s="5">
        <v>0.16528000000000001</v>
      </c>
      <c r="I7" s="5">
        <v>0.57847999999999999</v>
      </c>
      <c r="J7" s="5">
        <v>-0.41320000000000001</v>
      </c>
      <c r="K7" s="5">
        <v>8.2640000000000005E-2</v>
      </c>
      <c r="L7" s="5">
        <v>14.87828</v>
      </c>
      <c r="M7" s="5">
        <v>3.3892799999999998</v>
      </c>
      <c r="N7" s="5">
        <v>22.72916</v>
      </c>
      <c r="O7" s="5">
        <v>-24.7958</v>
      </c>
      <c r="P7" s="5">
        <v>390</v>
      </c>
      <c r="Q7" s="6">
        <v>66.451229999999001</v>
      </c>
      <c r="R7" s="5">
        <v>-323.54876999999999</v>
      </c>
      <c r="S7" s="7">
        <v>0.17038776923000001</v>
      </c>
    </row>
    <row r="8" spans="1:19" ht="13.5" thickBot="1" x14ac:dyDescent="0.25">
      <c r="A8" s="16" t="s">
        <v>672</v>
      </c>
      <c r="B8" s="3">
        <v>220</v>
      </c>
      <c r="C8" s="4">
        <v>18.333333333333002</v>
      </c>
      <c r="D8" s="5">
        <v>29.421279999999999</v>
      </c>
      <c r="E8" s="5">
        <v>13.058400000000001</v>
      </c>
      <c r="F8" s="5">
        <v>12.7272</v>
      </c>
      <c r="G8" s="5">
        <v>16.36336</v>
      </c>
      <c r="H8" s="5">
        <v>5.1236800000000002</v>
      </c>
      <c r="I8" s="5">
        <v>12.0678</v>
      </c>
      <c r="J8" s="5">
        <v>20.49532</v>
      </c>
      <c r="K8" s="5">
        <v>11.40504</v>
      </c>
      <c r="L8" s="5">
        <v>7.7698400000000003</v>
      </c>
      <c r="M8" s="5">
        <v>23.471319999999999</v>
      </c>
      <c r="N8" s="5">
        <v>28.7606</v>
      </c>
      <c r="O8" s="5">
        <v>-70.408510000000007</v>
      </c>
      <c r="P8" s="5">
        <v>220</v>
      </c>
      <c r="Q8" s="6">
        <v>110.25533</v>
      </c>
      <c r="R8" s="5">
        <v>-109.74467</v>
      </c>
      <c r="S8" s="7">
        <v>0.501160590909</v>
      </c>
    </row>
  </sheetData>
  <mergeCells count="9">
    <mergeCell ref="Q3:Q4"/>
    <mergeCell ref="R3:R4"/>
    <mergeCell ref="S3:S4"/>
    <mergeCell ref="A1:N1"/>
    <mergeCell ref="A2:N2"/>
    <mergeCell ref="A3:A4"/>
    <mergeCell ref="B3:B4"/>
    <mergeCell ref="C3:C4"/>
    <mergeCell ref="P3:P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"/>
  <sheetViews>
    <sheetView workbookViewId="0">
      <selection activeCell="K5" sqref="K5:K8"/>
    </sheetView>
  </sheetViews>
  <sheetFormatPr defaultRowHeight="12.75" x14ac:dyDescent="0.2"/>
  <cols>
    <col min="1" max="1" width="61.5703125" bestFit="1" customWidth="1"/>
    <col min="2" max="2" width="8" bestFit="1" customWidth="1"/>
    <col min="3" max="3" width="14.85546875" bestFit="1" customWidth="1"/>
    <col min="4" max="4" width="9.42578125" bestFit="1" customWidth="1"/>
    <col min="5" max="6" width="9.42578125" style="83" customWidth="1"/>
    <col min="7" max="7" width="9.42578125" style="84" customWidth="1"/>
    <col min="8" max="8" width="9.42578125" bestFit="1" customWidth="1"/>
    <col min="10" max="10" width="9.42578125" bestFit="1" customWidth="1"/>
    <col min="11" max="11" width="9.42578125" style="89" customWidth="1"/>
    <col min="12" max="12" width="14.28515625" customWidth="1"/>
    <col min="14" max="14" width="11.28515625" customWidth="1"/>
    <col min="15" max="15" width="11.85546875" customWidth="1"/>
  </cols>
  <sheetData>
    <row r="1" spans="1:15" ht="18" x14ac:dyDescent="0.2">
      <c r="A1" s="143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5" ht="13.5" thickBot="1" x14ac:dyDescent="0.25">
      <c r="A2" s="144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5" s="32" customFormat="1" ht="13.5" customHeight="1" thickBot="1" x14ac:dyDescent="0.25">
      <c r="A3" s="164"/>
      <c r="B3" s="166" t="s">
        <v>2</v>
      </c>
      <c r="C3" s="168" t="s">
        <v>3</v>
      </c>
      <c r="D3" s="69" t="s">
        <v>854</v>
      </c>
      <c r="E3" s="69" t="s">
        <v>855</v>
      </c>
      <c r="F3" s="69" t="s">
        <v>856</v>
      </c>
      <c r="G3" s="69" t="s">
        <v>857</v>
      </c>
      <c r="H3" s="69" t="s">
        <v>858</v>
      </c>
      <c r="I3" s="69" t="s">
        <v>859</v>
      </c>
      <c r="J3" s="69" t="s">
        <v>860</v>
      </c>
      <c r="K3" s="69" t="s">
        <v>861</v>
      </c>
      <c r="L3" s="172" t="s">
        <v>16</v>
      </c>
      <c r="M3" s="174" t="s">
        <v>17</v>
      </c>
      <c r="N3" s="172" t="s">
        <v>18</v>
      </c>
      <c r="O3" s="170" t="s">
        <v>19</v>
      </c>
    </row>
    <row r="4" spans="1:15" s="32" customFormat="1" ht="13.5" thickBot="1" x14ac:dyDescent="0.25">
      <c r="A4" s="165"/>
      <c r="B4" s="167"/>
      <c r="C4" s="169"/>
      <c r="D4" s="70" t="s">
        <v>20</v>
      </c>
      <c r="E4" s="70" t="s">
        <v>20</v>
      </c>
      <c r="F4" s="70" t="s">
        <v>20</v>
      </c>
      <c r="G4" s="70" t="s">
        <v>20</v>
      </c>
      <c r="H4" s="70" t="s">
        <v>20</v>
      </c>
      <c r="I4" s="70" t="s">
        <v>20</v>
      </c>
      <c r="J4" s="70" t="s">
        <v>20</v>
      </c>
      <c r="K4" s="70" t="s">
        <v>20</v>
      </c>
      <c r="L4" s="173"/>
      <c r="M4" s="175"/>
      <c r="N4" s="173"/>
      <c r="O4" s="171"/>
    </row>
    <row r="5" spans="1:15" s="85" customFormat="1" ht="13.5" thickBot="1" x14ac:dyDescent="0.25">
      <c r="A5" s="16" t="s">
        <v>665</v>
      </c>
      <c r="B5" s="3">
        <v>6100</v>
      </c>
      <c r="C5" s="4">
        <v>508.33333333333297</v>
      </c>
      <c r="D5" s="5">
        <v>520.79732999999999</v>
      </c>
      <c r="E5" s="5">
        <v>476.82452000000001</v>
      </c>
      <c r="F5" s="5">
        <v>526.00774999999999</v>
      </c>
      <c r="G5" s="5">
        <v>498.11257999999998</v>
      </c>
      <c r="H5" s="5">
        <v>557.26256000000001</v>
      </c>
      <c r="I5" s="5">
        <v>504.23212999999998</v>
      </c>
      <c r="J5" s="5">
        <v>559.88742999999999</v>
      </c>
      <c r="K5" s="5">
        <v>559.59735999999998</v>
      </c>
      <c r="L5" s="5">
        <v>4066.6666666666702</v>
      </c>
      <c r="M5" s="6">
        <v>4202.7216600000002</v>
      </c>
      <c r="N5" s="5">
        <v>136.05499333333199</v>
      </c>
      <c r="O5" s="7">
        <v>0.68897076393400003</v>
      </c>
    </row>
    <row r="6" spans="1:15" s="85" customFormat="1" ht="13.5" thickBot="1" x14ac:dyDescent="0.25">
      <c r="A6" s="16" t="s">
        <v>666</v>
      </c>
      <c r="B6" s="3">
        <v>1200</v>
      </c>
      <c r="C6" s="4">
        <v>100</v>
      </c>
      <c r="D6" s="5">
        <v>776.31497999999999</v>
      </c>
      <c r="E6" s="5">
        <v>35.54016</v>
      </c>
      <c r="F6" s="5">
        <v>56.86412</v>
      </c>
      <c r="G6" s="5">
        <v>47.524500000000003</v>
      </c>
      <c r="H6" s="5">
        <v>48.931319999999999</v>
      </c>
      <c r="I6" s="5">
        <v>111.7428</v>
      </c>
      <c r="J6" s="5">
        <v>131.98892000000001</v>
      </c>
      <c r="K6" s="5">
        <v>75.377520000000004</v>
      </c>
      <c r="L6" s="5">
        <v>800</v>
      </c>
      <c r="M6" s="6">
        <v>1284.28432</v>
      </c>
      <c r="N6" s="5">
        <v>484.28431999999998</v>
      </c>
      <c r="O6" s="7">
        <v>1.070236933333</v>
      </c>
    </row>
    <row r="7" spans="1:15" s="85" customFormat="1" ht="13.5" thickBot="1" x14ac:dyDescent="0.25">
      <c r="A7" s="16" t="s">
        <v>667</v>
      </c>
      <c r="B7" s="3">
        <v>526</v>
      </c>
      <c r="C7" s="4">
        <v>43.833333333333002</v>
      </c>
      <c r="D7" s="5">
        <v>425.46120000000002</v>
      </c>
      <c r="E7" s="5">
        <v>1.90072</v>
      </c>
      <c r="F7" s="5">
        <v>0</v>
      </c>
      <c r="G7" s="5">
        <v>0</v>
      </c>
      <c r="H7" s="5">
        <v>0.66112000000000004</v>
      </c>
      <c r="I7" s="5">
        <v>1.1579999999999999</v>
      </c>
      <c r="J7" s="5">
        <v>10.9932</v>
      </c>
      <c r="K7" s="5">
        <v>8.2640000000000005E-2</v>
      </c>
      <c r="L7" s="5">
        <v>350.66666666666703</v>
      </c>
      <c r="M7" s="6">
        <v>440.25688000000002</v>
      </c>
      <c r="N7" s="5">
        <v>89.590213333332997</v>
      </c>
      <c r="O7" s="7">
        <v>0.83699026615899996</v>
      </c>
    </row>
    <row r="8" spans="1:15" s="85" customFormat="1" ht="13.5" thickBot="1" x14ac:dyDescent="0.25">
      <c r="A8" s="88" t="s">
        <v>672</v>
      </c>
      <c r="B8" s="3">
        <v>200</v>
      </c>
      <c r="C8" s="4">
        <v>16.666666666666</v>
      </c>
      <c r="D8" s="5">
        <v>120.82286999999999</v>
      </c>
      <c r="E8" s="5">
        <v>8.1</v>
      </c>
      <c r="F8" s="5">
        <v>10.08272</v>
      </c>
      <c r="G8" s="5">
        <v>16.363440000000001</v>
      </c>
      <c r="H8" s="5">
        <v>7.9348000000000001</v>
      </c>
      <c r="I8" s="5">
        <v>8.4312799999999992</v>
      </c>
      <c r="J8" s="5">
        <v>14.712160000000001</v>
      </c>
      <c r="K8" s="5">
        <v>8.9251199999999997</v>
      </c>
      <c r="L8" s="5">
        <v>133.333333333333</v>
      </c>
      <c r="M8" s="6">
        <v>195.37239</v>
      </c>
      <c r="N8" s="5">
        <v>62.039056666665999</v>
      </c>
      <c r="O8" s="7">
        <v>0.97686194999999998</v>
      </c>
    </row>
  </sheetData>
  <mergeCells count="9">
    <mergeCell ref="O3:O4"/>
    <mergeCell ref="N3:N4"/>
    <mergeCell ref="M3:M4"/>
    <mergeCell ref="A1:L1"/>
    <mergeCell ref="A2:L2"/>
    <mergeCell ref="A3:A4"/>
    <mergeCell ref="B3:B4"/>
    <mergeCell ref="C3:C4"/>
    <mergeCell ref="L3:L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Poplatky vjezd</vt:lpstr>
      <vt:lpstr>Počet karet</vt:lpstr>
      <vt:lpstr>VZZ 2015</vt:lpstr>
      <vt:lpstr>VZZ 2016</vt:lpstr>
      <vt:lpstr>VZZ 2017</vt:lpstr>
      <vt:lpstr>VZZ 2018</vt:lpstr>
      <vt:lpstr>'Poplatky vjezd'!Oblast_tisku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Lýsková Jana, Ing.</dc:creator>
  <cp:lastModifiedBy>Uživatel systému Windows</cp:lastModifiedBy>
  <cp:lastPrinted>2018-09-03T06:32:00Z</cp:lastPrinted>
  <dcterms:created xsi:type="dcterms:W3CDTF">2016-08-17T04:51:37Z</dcterms:created>
  <dcterms:modified xsi:type="dcterms:W3CDTF">2019-11-07T08:54:59Z</dcterms:modified>
</cp:coreProperties>
</file>