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_OEC\Kreuzingerová\Silna_Helena\"/>
    </mc:Choice>
  </mc:AlternateContent>
  <xr:revisionPtr revIDLastSave="0" documentId="13_ncr:1_{B317CFDE-5186-48D0-A9C0-F86126A1E43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649 24 549 - R 2020" sheetId="2" r:id="rId1"/>
    <sheet name="Sheet1" sheetId="1" r:id="rId2"/>
  </sheets>
  <calcPr calcId="191029"/>
  <pivotCaches>
    <pivotCache cacheId="12" r:id="rId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4" i="2" l="1"/>
  <c r="B43" i="2"/>
  <c r="B42" i="2"/>
  <c r="B40" i="2"/>
  <c r="B39" i="2"/>
  <c r="B37" i="2"/>
  <c r="B36" i="2"/>
  <c r="B34" i="2"/>
  <c r="B33" i="2"/>
</calcChain>
</file>

<file path=xl/sharedStrings.xml><?xml version="1.0" encoding="utf-8"?>
<sst xmlns="http://schemas.openxmlformats.org/spreadsheetml/2006/main" count="354" uniqueCount="130">
  <si>
    <t>Hospodářské středisko</t>
  </si>
  <si>
    <t>Evidenční číslo dokladu</t>
  </si>
  <si>
    <t>Datum zaúčtování</t>
  </si>
  <si>
    <t>Částka MD</t>
  </si>
  <si>
    <t>Částka DAL</t>
  </si>
  <si>
    <t>Protiúčet</t>
  </si>
  <si>
    <t>Obchodní partner</t>
  </si>
  <si>
    <t>Popis</t>
  </si>
  <si>
    <t>Poznámka k dokladu</t>
  </si>
  <si>
    <t>9401</t>
  </si>
  <si>
    <t>PP-2019-1-000624</t>
  </si>
  <si>
    <t>26101000</t>
  </si>
  <si>
    <t>Švrdlíková Pavlína</t>
  </si>
  <si>
    <t>praní prádla</t>
  </si>
  <si>
    <t>FV-2019-43-000203</t>
  </si>
  <si>
    <t>31105006</t>
  </si>
  <si>
    <t>RVmedCentrum privátní klinika s.r.o.</t>
  </si>
  <si>
    <t>praní prádla leden 2019</t>
  </si>
  <si>
    <t>FV-2019-43-000200</t>
  </si>
  <si>
    <t>MORAVSKÁ VODÁRENSKÁ, a.s.</t>
  </si>
  <si>
    <t>FV-2019-43-000206</t>
  </si>
  <si>
    <t>Státní veterinární ústav Olomouc</t>
  </si>
  <si>
    <t>FV-2019-43-000207</t>
  </si>
  <si>
    <t>Střední zdravotnická škola a Vyšší odborná škola zdravotnická Emanuela Pöttinga a Jazyková škola s právem státní jazykov</t>
  </si>
  <si>
    <t>FV-2019-43-000197</t>
  </si>
  <si>
    <t>Institute of Applied Biotechnologies a.s.</t>
  </si>
  <si>
    <t>FV-2019-43-000195</t>
  </si>
  <si>
    <t>Veolia Energie ČR, a.s.</t>
  </si>
  <si>
    <t>FV-2019-43-000196</t>
  </si>
  <si>
    <t>ELPREMO, spol. s r.o.</t>
  </si>
  <si>
    <t>FV-2019-43-000202</t>
  </si>
  <si>
    <t>MW-DIAS, a.s.</t>
  </si>
  <si>
    <t>FV-2019-43-000205</t>
  </si>
  <si>
    <t>SPEA Olomouc, s. r. o.</t>
  </si>
  <si>
    <t>FV-2019-43-000208</t>
  </si>
  <si>
    <t>PreventaMed s.r.o.</t>
  </si>
  <si>
    <t>FV-2019-43-000199</t>
  </si>
  <si>
    <t>FV-2019-43-000204</t>
  </si>
  <si>
    <t>SUEZ Využití zdrojů a.s.</t>
  </si>
  <si>
    <t>FV-2019-43-000198</t>
  </si>
  <si>
    <t>Krajská hygienická stanice Olomouckého kraje se sídlem v Olomouci</t>
  </si>
  <si>
    <t>FV-2019-43-000201</t>
  </si>
  <si>
    <t>Muzeum umění Olomouc, státní příspěvková organizace</t>
  </si>
  <si>
    <t>FV-2019-43-000209</t>
  </si>
  <si>
    <t>Zdravotní ústav se sídlem v Ostravě</t>
  </si>
  <si>
    <t>FV-2019-52-000004</t>
  </si>
  <si>
    <t>31105011</t>
  </si>
  <si>
    <t>Martin Vicherek</t>
  </si>
  <si>
    <t>Použitý textil - kód 6309 - únor 2019</t>
  </si>
  <si>
    <t>FV-2019-43-000470</t>
  </si>
  <si>
    <t>Praní prádla - únor 2019</t>
  </si>
  <si>
    <t>FV-2019-43-000473</t>
  </si>
  <si>
    <t>FV-2019-43-000475</t>
  </si>
  <si>
    <t>Střední škola, základní škola a mateřská škola pro sluchově postižené, Olomouc, Kosmonautů 4</t>
  </si>
  <si>
    <t>FV-2019-43-000465</t>
  </si>
  <si>
    <t>FV-2019-43-000469</t>
  </si>
  <si>
    <t>FV-2019-43-000474</t>
  </si>
  <si>
    <t>FV-2019-43-000480</t>
  </si>
  <si>
    <t>FV-2019-43-000476</t>
  </si>
  <si>
    <t>FV-2019-43-000472</t>
  </si>
  <si>
    <t>FV-2019-43-000477</t>
  </si>
  <si>
    <t>FV-2019-43-000479</t>
  </si>
  <si>
    <t>FV-2019-43-000468</t>
  </si>
  <si>
    <t>FV-2019-43-000478</t>
  </si>
  <si>
    <t>Faktura vydaná</t>
  </si>
  <si>
    <t>PP-2019-1-001194</t>
  </si>
  <si>
    <t>Darnadyová Monika</t>
  </si>
  <si>
    <t>FV-2019-43-000467</t>
  </si>
  <si>
    <t>FV-2019-43-000471</t>
  </si>
  <si>
    <t>FV-2019-43-000466</t>
  </si>
  <si>
    <t>FV-2019-43-000726</t>
  </si>
  <si>
    <t>Praní prádla - březen 2019</t>
  </si>
  <si>
    <t>FV-2019-43-000731</t>
  </si>
  <si>
    <t>FARMAK, a.s.</t>
  </si>
  <si>
    <t>FV-2019-43-000736</t>
  </si>
  <si>
    <t>FV-2019-43-000737</t>
  </si>
  <si>
    <t>FV-2019-43-000738</t>
  </si>
  <si>
    <t>FV-2019-43-000741</t>
  </si>
  <si>
    <t>FV-2019-43-000735</t>
  </si>
  <si>
    <t>FV-2019-43-000728</t>
  </si>
  <si>
    <t>FV-2019-43-000732</t>
  </si>
  <si>
    <t>GYNEKOLOGIE GEBAUER s.r.o.</t>
  </si>
  <si>
    <t>FV-2019-43-000734</t>
  </si>
  <si>
    <t>FV-2019-43-000740</t>
  </si>
  <si>
    <t>FV-2019-43-000727</t>
  </si>
  <si>
    <t>FV-2019-43-000739</t>
  </si>
  <si>
    <t>FV-2019-43-000743</t>
  </si>
  <si>
    <t>FV-2019-43-000729</t>
  </si>
  <si>
    <t>FV-2019-43-000730</t>
  </si>
  <si>
    <t>FV-2019-43-000742</t>
  </si>
  <si>
    <t>FV-2019-43-000733</t>
  </si>
  <si>
    <t>FV-2019-52-000009</t>
  </si>
  <si>
    <t>Použitý textil - kód 6309 - duben 2019</t>
  </si>
  <si>
    <t>9920</t>
  </si>
  <si>
    <t>FV-2019-43-001261</t>
  </si>
  <si>
    <t>Společenství vlastníků Hněvotínská 189/11, 190/13, 191/15 v Olomouci</t>
  </si>
  <si>
    <t>Užívání stavby na pozemku p. č. 185/1, dle Smlouvy o právu provést stavbu ze dne 13.4.2015, čl. III, odst. 4.</t>
  </si>
  <si>
    <t>ID-2019-01-000424</t>
  </si>
  <si>
    <t>39520000</t>
  </si>
  <si>
    <t>Oprava účt.FV-2019-52-000009</t>
  </si>
  <si>
    <t>3121</t>
  </si>
  <si>
    <t>FV-2019-43-001937</t>
  </si>
  <si>
    <t>BIO ILLUSION s.r.o.</t>
  </si>
  <si>
    <t>Sádrování vč. materiálu - k natáčení filmu "Případ mrtvého nebožtíka"</t>
  </si>
  <si>
    <t>9412</t>
  </si>
  <si>
    <t>FV-2019-52-000018</t>
  </si>
  <si>
    <t>Výkup hadrů</t>
  </si>
  <si>
    <t>Popisky řádků</t>
  </si>
  <si>
    <t>(prázdné)</t>
  </si>
  <si>
    <t>Celkový součet</t>
  </si>
  <si>
    <t>Součet z Částka DAL</t>
  </si>
  <si>
    <t>Popisky sloupců</t>
  </si>
  <si>
    <t>I</t>
  </si>
  <si>
    <t>II</t>
  </si>
  <si>
    <t>III</t>
  </si>
  <si>
    <t>IV</t>
  </si>
  <si>
    <t>V</t>
  </si>
  <si>
    <t>VIII</t>
  </si>
  <si>
    <t>Rozpočet 2016</t>
  </si>
  <si>
    <t>Skutečnost 2016</t>
  </si>
  <si>
    <t>Rozpočet 2017</t>
  </si>
  <si>
    <t>Skutečnost 2017</t>
  </si>
  <si>
    <t>Rozpočet 2018</t>
  </si>
  <si>
    <t>Skutečnost 2018</t>
  </si>
  <si>
    <t>Rozpočet 2019</t>
  </si>
  <si>
    <t>Skutečnost  1- 8 / 2019</t>
  </si>
  <si>
    <t>Dopočet     1- 12 / 2019</t>
  </si>
  <si>
    <t>Rozpočet 2020</t>
  </si>
  <si>
    <t>649 24 549  ostatní provozní služby (praní prádla, doprava)</t>
  </si>
  <si>
    <t>K 30.4.2019 byl zrušen provoz prádelny.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</si>
</sst>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\-0.00"/>
    <numFmt numFmtId="167" formatCode="_-* #,##0\ [$Kč-405]_-;\-* #,##0\ [$Kč-405]_-;_-* &quot;-&quot;??\ [$Kč-405]_-;_-@_-"/>
  </numFmts>
  <fonts count="4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  <xf numFmtId="167" fontId="0" fillId="0" borderId="0" xfId="0" applyNumberFormat="1"/>
    <xf numFmtId="0" fontId="0" fillId="0" borderId="0" xfId="0" applyAlignment="1">
      <alignment horizontal="left" wrapText="1"/>
    </xf>
    <xf numFmtId="167" fontId="2" fillId="0" borderId="1" xfId="0" applyNumberFormat="1" applyFont="1" applyBorder="1" applyAlignment="1">
      <alignment horizontal="right" vertical="top"/>
    </xf>
    <xf numFmtId="167" fontId="2" fillId="0" borderId="0" xfId="0" applyNumberFormat="1" applyFont="1"/>
    <xf numFmtId="0" fontId="0" fillId="2" borderId="0" xfId="0" applyFill="1"/>
    <xf numFmtId="0" fontId="1" fillId="0" borderId="0" xfId="0" applyFont="1"/>
    <xf numFmtId="0" fontId="3" fillId="0" borderId="0" xfId="0" applyFont="1"/>
  </cellXfs>
  <cellStyles count="1">
    <cellStyle name="Normální" xfId="0" builtinId="0"/>
  </cellStyles>
  <dxfs count="6">
    <dxf>
      <alignment wrapText="1"/>
    </dxf>
    <dxf>
      <numFmt numFmtId="166" formatCode="_-* #,##0.0\ [$Kč-405]_-;\-* #,##0.0\ [$Kč-405]_-;_-* &quot;-&quot;??\ [$Kč-405]_-;_-@_-"/>
    </dxf>
    <dxf>
      <numFmt numFmtId="167" formatCode="_-* #,##0\ [$Kč-405]_-;\-* #,##0\ [$Kč-405]_-;_-* &quot;-&quot;??\ [$Kč-405]_-;_-@_-"/>
    </dxf>
    <dxf>
      <numFmt numFmtId="166" formatCode="_-* #,##0.0\ [$Kč-405]_-;\-* #,##0.0\ [$Kč-405]_-;_-* &quot;-&quot;??\ [$Kč-405]_-;_-@_-"/>
    </dxf>
    <dxf>
      <numFmt numFmtId="165" formatCode="_-* #,##0.00\ [$Kč-405]_-;\-* #,##0.00\ [$Kč-405]_-;_-* &quot;-&quot;??\ [$Kč-405]_-;_-@_-"/>
    </dxf>
    <dxf>
      <numFmt numFmtId="165" formatCode="_-* #,##0.00\ [$Kč-405]_-;\-* #,##0.00\ [$Kč-405]_-;_-* &quot;-&quot;??\ [$Kč-405]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48.339783101852" createdVersion="6" refreshedVersion="6" minRefreshableVersion="3" recordCount="60" xr:uid="{B23704CB-1AC0-44CA-A1AE-9556E86D2674}">
  <cacheSource type="worksheet">
    <worksheetSource ref="A1:I61" sheet="Sheet1"/>
  </cacheSource>
  <cacheFields count="9">
    <cacheField name="Hospodářské středisko" numFmtId="0">
      <sharedItems/>
    </cacheField>
    <cacheField name="Evidenční číslo dokladu" numFmtId="0">
      <sharedItems/>
    </cacheField>
    <cacheField name="Datum zaúčtování" numFmtId="14">
      <sharedItems containsSemiMixedTypes="0" containsNonDate="0" containsDate="1" containsString="0" minDate="2019-01-31T00:00:00" maxDate="2019-10-01T00:00:00" count="8">
        <d v="2019-01-31T00:00:00"/>
        <d v="2019-02-22T00:00:00"/>
        <d v="2019-02-28T00:00:00"/>
        <d v="2019-03-31T00:00:00"/>
        <d v="2019-04-30T00:00:00"/>
        <d v="2019-05-31T00:00:00"/>
        <d v="2019-08-31T00:00:00"/>
        <d v="2019-09-30T00:00:00"/>
      </sharedItems>
      <fieldGroup base="2">
        <rangePr groupBy="months" startDate="2019-01-31T00:00:00" endDate="2019-10-01T00:00:00"/>
        <groupItems count="14">
          <s v="&lt;31.01.2019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01.10.2019"/>
        </groupItems>
      </fieldGroup>
    </cacheField>
    <cacheField name="Částka MD" numFmtId="0">
      <sharedItems containsNonDate="0" containsString="0" containsBlank="1"/>
    </cacheField>
    <cacheField name="Částka DAL" numFmtId="164">
      <sharedItems containsSemiMixedTypes="0" containsString="0" containsNumber="1" minValue="-3200" maxValue="87759.5"/>
    </cacheField>
    <cacheField name="Protiúčet" numFmtId="0">
      <sharedItems/>
    </cacheField>
    <cacheField name="Obchodní partner" numFmtId="0">
      <sharedItems containsBlank="1" count="23">
        <s v="Švrdlíková Pavlína"/>
        <s v="RVmedCentrum privátní klinika s.r.o."/>
        <s v="MORAVSKÁ VODÁRENSKÁ, a.s."/>
        <s v="Státní veterinární ústav Olomouc"/>
        <s v="Střední zdravotnická škola a Vyšší odborná škola zdravotnická Emanuela Pöttinga a Jazyková škola s právem státní jazykov"/>
        <s v="Institute of Applied Biotechnologies a.s."/>
        <s v="Veolia Energie ČR, a.s."/>
        <s v="ELPREMO, spol. s r.o."/>
        <s v="MW-DIAS, a.s."/>
        <s v="SPEA Olomouc, s. r. o."/>
        <s v="PreventaMed s.r.o."/>
        <s v="SUEZ Využití zdrojů a.s."/>
        <s v="Krajská hygienická stanice Olomouckého kraje se sídlem v Olomouci"/>
        <s v="Muzeum umění Olomouc, státní příspěvková organizace"/>
        <s v="Zdravotní ústav se sídlem v Ostravě"/>
        <s v="Martin Vicherek"/>
        <s v="Střední škola, základní škola a mateřská škola pro sluchově postižené, Olomouc, Kosmonautů 4"/>
        <s v="Darnadyová Monika"/>
        <s v="FARMAK, a.s."/>
        <s v="GYNEKOLOGIE GEBAUER s.r.o."/>
        <s v="Společenství vlastníků Hněvotínská 189/11, 190/13, 191/15 v Olomouci"/>
        <m/>
        <s v="BIO ILLUSION s.r.o."/>
      </sharedItems>
    </cacheField>
    <cacheField name="Popis" numFmtId="0">
      <sharedItems/>
    </cacheField>
    <cacheField name="Poznámka k dokladu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s v="9401"/>
    <s v="PP-2019-1-000624"/>
    <x v="0"/>
    <m/>
    <n v="84.29"/>
    <s v="26101000"/>
    <x v="0"/>
    <s v="praní prádla"/>
    <m/>
  </r>
  <r>
    <s v="9401"/>
    <s v="FV-2019-43-000203"/>
    <x v="0"/>
    <m/>
    <n v="717"/>
    <s v="31105006"/>
    <x v="1"/>
    <s v="praní prádla leden 2019"/>
    <m/>
  </r>
  <r>
    <s v="9401"/>
    <s v="FV-2019-43-000200"/>
    <x v="0"/>
    <m/>
    <n v="472.2"/>
    <s v="31105006"/>
    <x v="2"/>
    <s v="praní prádla leden 2019"/>
    <m/>
  </r>
  <r>
    <s v="9401"/>
    <s v="FV-2019-43-000206"/>
    <x v="0"/>
    <m/>
    <n v="6124.7"/>
    <s v="31105006"/>
    <x v="3"/>
    <s v="praní prádla leden 2019"/>
    <m/>
  </r>
  <r>
    <s v="9401"/>
    <s v="FV-2019-43-000207"/>
    <x v="0"/>
    <m/>
    <n v="1015.8"/>
    <s v="31105006"/>
    <x v="4"/>
    <s v="praní prádla leden 2019"/>
    <m/>
  </r>
  <r>
    <s v="9401"/>
    <s v="FV-2019-43-000197"/>
    <x v="0"/>
    <m/>
    <n v="420.11"/>
    <s v="31105006"/>
    <x v="5"/>
    <s v="praní prádla leden 2019"/>
    <m/>
  </r>
  <r>
    <s v="9401"/>
    <s v="FV-2019-43-000195"/>
    <x v="0"/>
    <m/>
    <n v="103.7"/>
    <s v="31105006"/>
    <x v="6"/>
    <s v="praní prádla leden 2019"/>
    <m/>
  </r>
  <r>
    <s v="9401"/>
    <s v="FV-2019-43-000196"/>
    <x v="0"/>
    <m/>
    <n v="670.2"/>
    <s v="31105006"/>
    <x v="7"/>
    <s v="praní prádla leden 2019"/>
    <m/>
  </r>
  <r>
    <s v="9401"/>
    <s v="FV-2019-43-000202"/>
    <x v="0"/>
    <m/>
    <n v="87759.5"/>
    <s v="31105006"/>
    <x v="8"/>
    <s v="praní prádla leden 2019"/>
    <m/>
  </r>
  <r>
    <s v="9401"/>
    <s v="FV-2019-43-000205"/>
    <x v="0"/>
    <m/>
    <n v="1005"/>
    <s v="31105006"/>
    <x v="9"/>
    <s v="praní prádla leden 2019"/>
    <m/>
  </r>
  <r>
    <s v="9401"/>
    <s v="FV-2019-43-000206"/>
    <x v="0"/>
    <m/>
    <n v="950"/>
    <s v="31105006"/>
    <x v="3"/>
    <s v="praní prádla leden 2019"/>
    <m/>
  </r>
  <r>
    <s v="9401"/>
    <s v="FV-2019-43-000208"/>
    <x v="0"/>
    <m/>
    <n v="871.8"/>
    <s v="31105006"/>
    <x v="10"/>
    <s v="praní prádla leden 2019"/>
    <m/>
  </r>
  <r>
    <s v="9401"/>
    <s v="FV-2019-43-000199"/>
    <x v="0"/>
    <m/>
    <n v="956.2"/>
    <s v="31105006"/>
    <x v="2"/>
    <s v="praní prádla leden 2019"/>
    <m/>
  </r>
  <r>
    <s v="9401"/>
    <s v="FV-2019-43-000204"/>
    <x v="0"/>
    <m/>
    <n v="684.34"/>
    <s v="31105006"/>
    <x v="11"/>
    <s v="praní prádla leden 2019"/>
    <m/>
  </r>
  <r>
    <s v="9401"/>
    <s v="FV-2019-43-000198"/>
    <x v="0"/>
    <m/>
    <n v="221.3"/>
    <s v="31105006"/>
    <x v="12"/>
    <s v="praní prádla leden 2019"/>
    <m/>
  </r>
  <r>
    <s v="9401"/>
    <s v="FV-2019-43-000201"/>
    <x v="0"/>
    <m/>
    <n v="141"/>
    <s v="31105006"/>
    <x v="13"/>
    <s v="praní prádla leden 2019"/>
    <m/>
  </r>
  <r>
    <s v="9401"/>
    <s v="FV-2019-43-000209"/>
    <x v="0"/>
    <m/>
    <n v="1531.9"/>
    <s v="31105006"/>
    <x v="14"/>
    <s v="praní prádla leden 2019"/>
    <m/>
  </r>
  <r>
    <s v="9401"/>
    <s v="FV-2019-52-000004"/>
    <x v="1"/>
    <m/>
    <n v="1640"/>
    <s v="31105011"/>
    <x v="15"/>
    <s v="Použitý textil - kód 6309 - únor 2019"/>
    <m/>
  </r>
  <r>
    <s v="9401"/>
    <s v="FV-2019-43-000470"/>
    <x v="2"/>
    <m/>
    <n v="550"/>
    <s v="31105006"/>
    <x v="2"/>
    <s v="Praní prádla - únor 2019"/>
    <m/>
  </r>
  <r>
    <s v="9401"/>
    <s v="FV-2019-43-000473"/>
    <x v="2"/>
    <m/>
    <n v="356.8"/>
    <s v="31105006"/>
    <x v="1"/>
    <s v="Praní prádla - únor 2019"/>
    <m/>
  </r>
  <r>
    <s v="9401"/>
    <s v="FV-2019-43-000475"/>
    <x v="2"/>
    <m/>
    <n v="2941.5"/>
    <s v="31105006"/>
    <x v="16"/>
    <s v="Praní prádla - únor 2019"/>
    <m/>
  </r>
  <r>
    <s v="9401"/>
    <s v="FV-2019-43-000465"/>
    <x v="2"/>
    <m/>
    <n v="120.7"/>
    <s v="31105006"/>
    <x v="6"/>
    <s v="Praní prádla - únor 2019"/>
    <m/>
  </r>
  <r>
    <s v="9401"/>
    <s v="FV-2019-43-000469"/>
    <x v="2"/>
    <m/>
    <n v="936.7"/>
    <s v="31105006"/>
    <x v="2"/>
    <s v="Praní prádla - únor 2019"/>
    <m/>
  </r>
  <r>
    <s v="9401"/>
    <s v="FV-2019-43-000474"/>
    <x v="2"/>
    <m/>
    <n v="573.76"/>
    <s v="31105006"/>
    <x v="11"/>
    <s v="Praní prádla - únor 2019"/>
    <m/>
  </r>
  <r>
    <s v="9401"/>
    <s v="FV-2019-43-000480"/>
    <x v="2"/>
    <m/>
    <n v="701.1"/>
    <s v="31105006"/>
    <x v="4"/>
    <s v="Praní prádla - únor 2019"/>
    <m/>
  </r>
  <r>
    <s v="9401"/>
    <s v="FV-2019-43-000476"/>
    <x v="2"/>
    <m/>
    <n v="816"/>
    <s v="31105006"/>
    <x v="9"/>
    <s v="Praní prádla - únor 2019"/>
    <m/>
  </r>
  <r>
    <s v="9401"/>
    <s v="FV-2019-43-000472"/>
    <x v="2"/>
    <m/>
    <n v="79675.5"/>
    <s v="31105006"/>
    <x v="8"/>
    <s v="Praní prádla - únor 2019"/>
    <m/>
  </r>
  <r>
    <s v="9401"/>
    <s v="FV-2019-43-000477"/>
    <x v="2"/>
    <m/>
    <n v="890"/>
    <s v="31105006"/>
    <x v="3"/>
    <s v="Praní prádla - únor 2019"/>
    <m/>
  </r>
  <r>
    <s v="9401"/>
    <s v="FV-2019-43-000479"/>
    <x v="2"/>
    <m/>
    <n v="1729.4"/>
    <s v="31105006"/>
    <x v="14"/>
    <s v="Praní prádla - únor 2019"/>
    <m/>
  </r>
  <r>
    <s v="9401"/>
    <s v="FV-2019-43-000468"/>
    <x v="2"/>
    <m/>
    <n v="190.4"/>
    <s v="31105006"/>
    <x v="12"/>
    <s v="Praní prádla - únor 2019"/>
    <m/>
  </r>
  <r>
    <s v="9401"/>
    <s v="FV-2019-43-000477"/>
    <x v="2"/>
    <m/>
    <n v="5912.3"/>
    <s v="31105006"/>
    <x v="3"/>
    <s v="Praní prádla - únor 2019"/>
    <m/>
  </r>
  <r>
    <s v="9401"/>
    <s v="FV-2019-43-000478"/>
    <x v="2"/>
    <m/>
    <n v="467.8"/>
    <s v="31105006"/>
    <x v="10"/>
    <s v="Faktura vydaná"/>
    <m/>
  </r>
  <r>
    <s v="9401"/>
    <s v="PP-2019-1-001194"/>
    <x v="2"/>
    <m/>
    <n v="96.69"/>
    <s v="26101000"/>
    <x v="17"/>
    <s v="praní prádla"/>
    <m/>
  </r>
  <r>
    <s v="9401"/>
    <s v="FV-2019-43-000467"/>
    <x v="2"/>
    <m/>
    <n v="526.26"/>
    <s v="31105006"/>
    <x v="5"/>
    <s v="Praní prádla - únor 2019"/>
    <m/>
  </r>
  <r>
    <s v="9401"/>
    <s v="FV-2019-43-000471"/>
    <x v="2"/>
    <m/>
    <n v="102"/>
    <s v="31105006"/>
    <x v="13"/>
    <s v="Praní prádla - únor 2019"/>
    <m/>
  </r>
  <r>
    <s v="9401"/>
    <s v="FV-2019-43-000466"/>
    <x v="2"/>
    <m/>
    <n v="698.1"/>
    <s v="31105006"/>
    <x v="7"/>
    <s v="Praní prádla - únor 2019"/>
    <m/>
  </r>
  <r>
    <s v="9401"/>
    <s v="FV-2019-43-000726"/>
    <x v="3"/>
    <m/>
    <n v="753"/>
    <s v="31105006"/>
    <x v="9"/>
    <s v="Praní prádla - březen 2019"/>
    <m/>
  </r>
  <r>
    <s v="9401"/>
    <s v="FV-2019-43-000731"/>
    <x v="3"/>
    <m/>
    <n v="448.2"/>
    <s v="31105006"/>
    <x v="18"/>
    <s v="Praní prádla - březen 2019"/>
    <m/>
  </r>
  <r>
    <s v="9401"/>
    <s v="FV-2019-43-000736"/>
    <x v="3"/>
    <m/>
    <n v="273"/>
    <s v="31105006"/>
    <x v="13"/>
    <s v="Praní prádla - březen 2019"/>
    <m/>
  </r>
  <r>
    <s v="9401"/>
    <s v="FV-2019-43-000737"/>
    <x v="3"/>
    <m/>
    <n v="82869.8"/>
    <s v="31105006"/>
    <x v="8"/>
    <s v="Praní prádla - březen 2019"/>
    <m/>
  </r>
  <r>
    <s v="9401"/>
    <s v="FV-2019-43-000738"/>
    <x v="3"/>
    <m/>
    <n v="634.4"/>
    <s v="31105006"/>
    <x v="1"/>
    <s v="Praní prádla - březen 2019"/>
    <m/>
  </r>
  <r>
    <s v="9401"/>
    <s v="FV-2019-43-000741"/>
    <x v="3"/>
    <m/>
    <n v="8568.9"/>
    <s v="31105006"/>
    <x v="3"/>
    <s v="Praní prádla - březen 2019"/>
    <m/>
  </r>
  <r>
    <s v="9401"/>
    <s v="FV-2019-43-000735"/>
    <x v="3"/>
    <m/>
    <n v="449.6"/>
    <s v="31105006"/>
    <x v="2"/>
    <s v="Praní prádla - březen 2019"/>
    <m/>
  </r>
  <r>
    <s v="9401"/>
    <s v="FV-2019-43-000728"/>
    <x v="3"/>
    <m/>
    <n v="1476"/>
    <s v="31105006"/>
    <x v="14"/>
    <s v="Praní prádla - březen 2019"/>
    <m/>
  </r>
  <r>
    <s v="9401"/>
    <s v="FV-2019-43-000732"/>
    <x v="3"/>
    <m/>
    <n v="135.6"/>
    <s v="31105006"/>
    <x v="19"/>
    <s v="Praní prádla - březen 2019"/>
    <m/>
  </r>
  <r>
    <s v="9401"/>
    <s v="FV-2019-43-000734"/>
    <x v="3"/>
    <m/>
    <n v="1460.6"/>
    <s v="31105006"/>
    <x v="2"/>
    <s v="Praní prádla - březen 2019"/>
    <m/>
  </r>
  <r>
    <s v="9401"/>
    <s v="FV-2019-43-000740"/>
    <x v="3"/>
    <m/>
    <n v="3181.6"/>
    <s v="31105006"/>
    <x v="16"/>
    <s v="Praní prádla - březen 2019"/>
    <m/>
  </r>
  <r>
    <s v="9401"/>
    <s v="FV-2019-43-000727"/>
    <x v="3"/>
    <m/>
    <n v="208"/>
    <s v="31105006"/>
    <x v="12"/>
    <s v="Praní prádla - březen 2019"/>
    <m/>
  </r>
  <r>
    <s v="9401"/>
    <s v="FV-2019-43-000739"/>
    <x v="3"/>
    <m/>
    <n v="267.7"/>
    <s v="31105006"/>
    <x v="11"/>
    <s v="Praní prádla - březen 2019"/>
    <m/>
  </r>
  <r>
    <s v="9401"/>
    <s v="FV-2019-43-000743"/>
    <x v="3"/>
    <m/>
    <n v="331.1"/>
    <s v="31105006"/>
    <x v="10"/>
    <s v="Praní prádla - březen 2019"/>
    <m/>
  </r>
  <r>
    <s v="9401"/>
    <s v="FV-2019-43-000729"/>
    <x v="3"/>
    <m/>
    <n v="58.9"/>
    <s v="31105006"/>
    <x v="6"/>
    <s v="Praní prádla - březen 2019"/>
    <m/>
  </r>
  <r>
    <s v="9401"/>
    <s v="FV-2019-43-000730"/>
    <x v="3"/>
    <m/>
    <n v="703.4"/>
    <s v="31105006"/>
    <x v="7"/>
    <s v="Praní prádla - březen 2019"/>
    <m/>
  </r>
  <r>
    <s v="9401"/>
    <s v="FV-2019-43-000741"/>
    <x v="3"/>
    <m/>
    <n v="1180"/>
    <s v="31105006"/>
    <x v="3"/>
    <s v="Praní prádla - březen 2019"/>
    <m/>
  </r>
  <r>
    <s v="9401"/>
    <s v="FV-2019-43-000742"/>
    <x v="3"/>
    <m/>
    <n v="836.9"/>
    <s v="31105006"/>
    <x v="4"/>
    <s v="Praní prádla - březen 2019"/>
    <m/>
  </r>
  <r>
    <s v="9401"/>
    <s v="FV-2019-43-000733"/>
    <x v="3"/>
    <m/>
    <n v="521.30999999999995"/>
    <s v="31105006"/>
    <x v="5"/>
    <s v="Praní prádla - březen 2019"/>
    <m/>
  </r>
  <r>
    <s v="9401"/>
    <s v="FV-2019-52-000009"/>
    <x v="4"/>
    <m/>
    <n v="3200"/>
    <s v="31105011"/>
    <x v="15"/>
    <s v="Použitý textil - kód 6309 - duben 2019"/>
    <m/>
  </r>
  <r>
    <s v="9920"/>
    <s v="FV-2019-43-001261"/>
    <x v="5"/>
    <m/>
    <n v="826.4"/>
    <s v="31105006"/>
    <x v="20"/>
    <s v="Užívání stavby na pozemku p. č. 185/1, dle Smlouvy o právu provést stavbu ze dne 13.4.2015, čl. III, odst. 4."/>
    <m/>
  </r>
  <r>
    <s v="9401"/>
    <s v="ID-2019-01-000424"/>
    <x v="5"/>
    <m/>
    <n v="-3200"/>
    <s v="39520000"/>
    <x v="21"/>
    <s v="Oprava účt.FV-2019-52-000009"/>
    <m/>
  </r>
  <r>
    <s v="3121"/>
    <s v="FV-2019-43-001937"/>
    <x v="6"/>
    <m/>
    <n v="4194.3599999999997"/>
    <s v="31105006"/>
    <x v="22"/>
    <s v="Sádrování vč. materiálu - k natáčení filmu &quot;Případ mrtvého nebožtíka&quot;"/>
    <m/>
  </r>
  <r>
    <s v="9412"/>
    <s v="FV-2019-52-000018"/>
    <x v="7"/>
    <m/>
    <n v="5280"/>
    <s v="31105011"/>
    <x v="15"/>
    <s v="Výkup hadrů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0ADFCA-4963-4255-BEFE-3807279610D8}" name="Kontingenční tabulka1" cacheId="1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4:H29" firstHeaderRow="1" firstDataRow="2" firstDataCol="1"/>
  <pivotFields count="9">
    <pivotField showAll="0"/>
    <pivotField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h="1" x="9"/>
        <item h="1" x="10"/>
        <item h="1" x="11"/>
        <item h="1" x="12"/>
        <item x="13"/>
        <item t="default"/>
      </items>
    </pivotField>
    <pivotField showAll="0"/>
    <pivotField dataField="1" numFmtId="164" showAll="0"/>
    <pivotField showAll="0"/>
    <pivotField axis="axisRow" showAll="0">
      <items count="24">
        <item x="22"/>
        <item x="17"/>
        <item x="7"/>
        <item x="18"/>
        <item x="19"/>
        <item x="5"/>
        <item x="12"/>
        <item x="15"/>
        <item x="2"/>
        <item x="13"/>
        <item x="8"/>
        <item x="10"/>
        <item x="1"/>
        <item x="9"/>
        <item x="20"/>
        <item x="3"/>
        <item x="16"/>
        <item x="4"/>
        <item x="11"/>
        <item x="0"/>
        <item x="6"/>
        <item x="14"/>
        <item x="21"/>
        <item t="default"/>
      </items>
    </pivotField>
    <pivotField showAll="0"/>
    <pivotField showAll="0"/>
  </pivotFields>
  <rowFields count="1">
    <field x="6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2"/>
  </colFields>
  <colItems count="7">
    <i>
      <x v="1"/>
    </i>
    <i>
      <x v="2"/>
    </i>
    <i>
      <x v="3"/>
    </i>
    <i>
      <x v="4"/>
    </i>
    <i>
      <x v="5"/>
    </i>
    <i>
      <x v="8"/>
    </i>
    <i t="grand">
      <x/>
    </i>
  </colItems>
  <dataFields count="1">
    <dataField name="Součet z Částka DAL" fld="4" baseField="0" baseItem="0" numFmtId="167"/>
  </dataFields>
  <formats count="2">
    <format dxfId="2">
      <pivotArea outline="0" collapsedLevelsAreSubtotals="1" fieldPosition="0"/>
    </format>
    <format dxfId="0">
      <pivotArea dataOnly="0" labelOnly="1" fieldPosition="0">
        <references count="1">
          <reference field="6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24AD9-ECBA-4AA9-A8DA-4AD6B0C87EF8}">
  <dimension ref="A1:H48"/>
  <sheetViews>
    <sheetView tabSelected="1" topLeftCell="A16" workbookViewId="0">
      <selection activeCell="A50" sqref="A50"/>
    </sheetView>
  </sheetViews>
  <sheetFormatPr defaultRowHeight="12.75" x14ac:dyDescent="0.2"/>
  <cols>
    <col min="1" max="1" width="59.42578125" customWidth="1"/>
    <col min="2" max="2" width="18.140625" bestFit="1" customWidth="1"/>
    <col min="3" max="3" width="13.28515625" bestFit="1" customWidth="1"/>
    <col min="4" max="4" width="14.28515625" bestFit="1" customWidth="1"/>
    <col min="5" max="7" width="12.140625" bestFit="1" customWidth="1"/>
    <col min="8" max="8" width="14.85546875" bestFit="1" customWidth="1"/>
    <col min="9" max="9" width="14.7109375" bestFit="1" customWidth="1"/>
    <col min="10" max="10" width="10.28515625" bestFit="1" customWidth="1"/>
    <col min="11" max="11" width="7.5703125" bestFit="1" customWidth="1"/>
    <col min="12" max="12" width="9.7109375" bestFit="1" customWidth="1"/>
    <col min="13" max="13" width="8" bestFit="1" customWidth="1"/>
    <col min="14" max="14" width="11.42578125" bestFit="1" customWidth="1"/>
    <col min="15" max="15" width="5.42578125" bestFit="1" customWidth="1"/>
    <col min="16" max="16" width="10.28515625" bestFit="1" customWidth="1"/>
    <col min="17" max="17" width="14.7109375" bestFit="1" customWidth="1"/>
  </cols>
  <sheetData>
    <row r="1" spans="1:8" ht="15.75" x14ac:dyDescent="0.25">
      <c r="A1" s="13" t="s">
        <v>128</v>
      </c>
    </row>
    <row r="2" spans="1:8" ht="15.75" x14ac:dyDescent="0.25">
      <c r="A2" s="13"/>
    </row>
    <row r="4" spans="1:8" x14ac:dyDescent="0.2">
      <c r="A4" s="4" t="s">
        <v>110</v>
      </c>
      <c r="B4" s="4" t="s">
        <v>111</v>
      </c>
    </row>
    <row r="5" spans="1:8" x14ac:dyDescent="0.2">
      <c r="A5" s="4" t="s">
        <v>107</v>
      </c>
      <c r="B5" s="6" t="s">
        <v>112</v>
      </c>
      <c r="C5" s="6" t="s">
        <v>113</v>
      </c>
      <c r="D5" s="6" t="s">
        <v>114</v>
      </c>
      <c r="E5" s="6" t="s">
        <v>115</v>
      </c>
      <c r="F5" s="6" t="s">
        <v>116</v>
      </c>
      <c r="G5" s="6" t="s">
        <v>117</v>
      </c>
      <c r="H5" s="6" t="s">
        <v>109</v>
      </c>
    </row>
    <row r="6" spans="1:8" ht="15" customHeight="1" x14ac:dyDescent="0.2">
      <c r="A6" s="8" t="s">
        <v>102</v>
      </c>
      <c r="B6" s="7"/>
      <c r="C6" s="7"/>
      <c r="D6" s="7"/>
      <c r="E6" s="7"/>
      <c r="F6" s="7"/>
      <c r="G6" s="7">
        <v>4194.3599999999997</v>
      </c>
      <c r="H6" s="7">
        <v>4194.3599999999997</v>
      </c>
    </row>
    <row r="7" spans="1:8" ht="15" customHeight="1" x14ac:dyDescent="0.2">
      <c r="A7" s="8" t="s">
        <v>66</v>
      </c>
      <c r="B7" s="7"/>
      <c r="C7" s="7">
        <v>96.69</v>
      </c>
      <c r="D7" s="7"/>
      <c r="E7" s="7"/>
      <c r="F7" s="7"/>
      <c r="G7" s="7"/>
      <c r="H7" s="7">
        <v>96.69</v>
      </c>
    </row>
    <row r="8" spans="1:8" ht="15" customHeight="1" x14ac:dyDescent="0.2">
      <c r="A8" s="8" t="s">
        <v>29</v>
      </c>
      <c r="B8" s="7">
        <v>670.2</v>
      </c>
      <c r="C8" s="7">
        <v>698.1</v>
      </c>
      <c r="D8" s="7">
        <v>703.4</v>
      </c>
      <c r="E8" s="7"/>
      <c r="F8" s="7"/>
      <c r="G8" s="7"/>
      <c r="H8" s="7">
        <v>2071.7000000000003</v>
      </c>
    </row>
    <row r="9" spans="1:8" ht="15" customHeight="1" x14ac:dyDescent="0.2">
      <c r="A9" s="8" t="s">
        <v>73</v>
      </c>
      <c r="B9" s="7"/>
      <c r="C9" s="7"/>
      <c r="D9" s="7">
        <v>448.2</v>
      </c>
      <c r="E9" s="7"/>
      <c r="F9" s="7"/>
      <c r="G9" s="7"/>
      <c r="H9" s="7">
        <v>448.2</v>
      </c>
    </row>
    <row r="10" spans="1:8" ht="15" customHeight="1" x14ac:dyDescent="0.2">
      <c r="A10" s="8" t="s">
        <v>81</v>
      </c>
      <c r="B10" s="7"/>
      <c r="C10" s="7"/>
      <c r="D10" s="7">
        <v>135.6</v>
      </c>
      <c r="E10" s="7"/>
      <c r="F10" s="7"/>
      <c r="G10" s="7"/>
      <c r="H10" s="7">
        <v>135.6</v>
      </c>
    </row>
    <row r="11" spans="1:8" ht="15" customHeight="1" x14ac:dyDescent="0.2">
      <c r="A11" s="8" t="s">
        <v>25</v>
      </c>
      <c r="B11" s="7">
        <v>420.11</v>
      </c>
      <c r="C11" s="7">
        <v>526.26</v>
      </c>
      <c r="D11" s="7">
        <v>521.30999999999995</v>
      </c>
      <c r="E11" s="7"/>
      <c r="F11" s="7"/>
      <c r="G11" s="7"/>
      <c r="H11" s="7">
        <v>1467.6799999999998</v>
      </c>
    </row>
    <row r="12" spans="1:8" ht="15" customHeight="1" x14ac:dyDescent="0.2">
      <c r="A12" s="8" t="s">
        <v>40</v>
      </c>
      <c r="B12" s="7">
        <v>221.3</v>
      </c>
      <c r="C12" s="7">
        <v>190.4</v>
      </c>
      <c r="D12" s="7">
        <v>208</v>
      </c>
      <c r="E12" s="7"/>
      <c r="F12" s="7"/>
      <c r="G12" s="7"/>
      <c r="H12" s="7">
        <v>619.70000000000005</v>
      </c>
    </row>
    <row r="13" spans="1:8" ht="15" customHeight="1" x14ac:dyDescent="0.2">
      <c r="A13" s="8" t="s">
        <v>47</v>
      </c>
      <c r="B13" s="7"/>
      <c r="C13" s="7">
        <v>1640</v>
      </c>
      <c r="D13" s="7"/>
      <c r="E13" s="7">
        <v>3200</v>
      </c>
      <c r="F13" s="7"/>
      <c r="G13" s="7"/>
      <c r="H13" s="7">
        <v>4840</v>
      </c>
    </row>
    <row r="14" spans="1:8" ht="15" customHeight="1" x14ac:dyDescent="0.2">
      <c r="A14" s="8" t="s">
        <v>19</v>
      </c>
      <c r="B14" s="7">
        <v>1428.4</v>
      </c>
      <c r="C14" s="7">
        <v>1486.7</v>
      </c>
      <c r="D14" s="7">
        <v>1910.1999999999998</v>
      </c>
      <c r="E14" s="7"/>
      <c r="F14" s="7"/>
      <c r="G14" s="7"/>
      <c r="H14" s="7">
        <v>4825.3</v>
      </c>
    </row>
    <row r="15" spans="1:8" ht="15" customHeight="1" x14ac:dyDescent="0.2">
      <c r="A15" s="8" t="s">
        <v>42</v>
      </c>
      <c r="B15" s="7">
        <v>141</v>
      </c>
      <c r="C15" s="7">
        <v>102</v>
      </c>
      <c r="D15" s="7">
        <v>273</v>
      </c>
      <c r="E15" s="7"/>
      <c r="F15" s="7"/>
      <c r="G15" s="7"/>
      <c r="H15" s="7">
        <v>516</v>
      </c>
    </row>
    <row r="16" spans="1:8" ht="15" customHeight="1" x14ac:dyDescent="0.2">
      <c r="A16" s="8" t="s">
        <v>31</v>
      </c>
      <c r="B16" s="7">
        <v>87759.5</v>
      </c>
      <c r="C16" s="7">
        <v>79675.5</v>
      </c>
      <c r="D16" s="7">
        <v>82869.8</v>
      </c>
      <c r="E16" s="7"/>
      <c r="F16" s="7"/>
      <c r="G16" s="7"/>
      <c r="H16" s="7">
        <v>250304.8</v>
      </c>
    </row>
    <row r="17" spans="1:8" ht="15" customHeight="1" x14ac:dyDescent="0.2">
      <c r="A17" s="8" t="s">
        <v>35</v>
      </c>
      <c r="B17" s="7">
        <v>871.8</v>
      </c>
      <c r="C17" s="7">
        <v>467.8</v>
      </c>
      <c r="D17" s="7">
        <v>331.1</v>
      </c>
      <c r="E17" s="7"/>
      <c r="F17" s="7"/>
      <c r="G17" s="7"/>
      <c r="H17" s="7">
        <v>1670.6999999999998</v>
      </c>
    </row>
    <row r="18" spans="1:8" ht="15" customHeight="1" x14ac:dyDescent="0.2">
      <c r="A18" s="8" t="s">
        <v>16</v>
      </c>
      <c r="B18" s="7">
        <v>717</v>
      </c>
      <c r="C18" s="7">
        <v>356.8</v>
      </c>
      <c r="D18" s="7">
        <v>634.4</v>
      </c>
      <c r="E18" s="7"/>
      <c r="F18" s="7"/>
      <c r="G18" s="7"/>
      <c r="H18" s="7">
        <v>1708.1999999999998</v>
      </c>
    </row>
    <row r="19" spans="1:8" ht="15" customHeight="1" x14ac:dyDescent="0.2">
      <c r="A19" s="8" t="s">
        <v>33</v>
      </c>
      <c r="B19" s="7">
        <v>1005</v>
      </c>
      <c r="C19" s="7">
        <v>816</v>
      </c>
      <c r="D19" s="7">
        <v>753</v>
      </c>
      <c r="E19" s="7"/>
      <c r="F19" s="7"/>
      <c r="G19" s="7"/>
      <c r="H19" s="7">
        <v>2574</v>
      </c>
    </row>
    <row r="20" spans="1:8" ht="15" customHeight="1" x14ac:dyDescent="0.2">
      <c r="A20" s="8" t="s">
        <v>95</v>
      </c>
      <c r="B20" s="7"/>
      <c r="C20" s="7"/>
      <c r="D20" s="7"/>
      <c r="E20" s="7"/>
      <c r="F20" s="7">
        <v>826.4</v>
      </c>
      <c r="G20" s="7"/>
      <c r="H20" s="7">
        <v>826.4</v>
      </c>
    </row>
    <row r="21" spans="1:8" ht="15" customHeight="1" x14ac:dyDescent="0.2">
      <c r="A21" s="8" t="s">
        <v>21</v>
      </c>
      <c r="B21" s="7">
        <v>7074.7</v>
      </c>
      <c r="C21" s="7">
        <v>6802.3</v>
      </c>
      <c r="D21" s="7">
        <v>9748.9</v>
      </c>
      <c r="E21" s="7"/>
      <c r="F21" s="7"/>
      <c r="G21" s="7"/>
      <c r="H21" s="7">
        <v>23625.9</v>
      </c>
    </row>
    <row r="22" spans="1:8" ht="15" customHeight="1" x14ac:dyDescent="0.2">
      <c r="A22" s="8" t="s">
        <v>53</v>
      </c>
      <c r="B22" s="7"/>
      <c r="C22" s="7">
        <v>2941.5</v>
      </c>
      <c r="D22" s="7">
        <v>3181.6</v>
      </c>
      <c r="E22" s="7"/>
      <c r="F22" s="7"/>
      <c r="G22" s="7"/>
      <c r="H22" s="7">
        <v>6123.1</v>
      </c>
    </row>
    <row r="23" spans="1:8" ht="15" customHeight="1" x14ac:dyDescent="0.2">
      <c r="A23" s="8" t="s">
        <v>23</v>
      </c>
      <c r="B23" s="7">
        <v>1015.8</v>
      </c>
      <c r="C23" s="7">
        <v>701.1</v>
      </c>
      <c r="D23" s="7">
        <v>836.9</v>
      </c>
      <c r="E23" s="7"/>
      <c r="F23" s="7"/>
      <c r="G23" s="7"/>
      <c r="H23" s="7">
        <v>2553.8000000000002</v>
      </c>
    </row>
    <row r="24" spans="1:8" ht="15" customHeight="1" x14ac:dyDescent="0.2">
      <c r="A24" s="8" t="s">
        <v>38</v>
      </c>
      <c r="B24" s="7">
        <v>684.34</v>
      </c>
      <c r="C24" s="7">
        <v>573.76</v>
      </c>
      <c r="D24" s="7">
        <v>267.7</v>
      </c>
      <c r="E24" s="7"/>
      <c r="F24" s="7"/>
      <c r="G24" s="7"/>
      <c r="H24" s="7">
        <v>1525.8</v>
      </c>
    </row>
    <row r="25" spans="1:8" ht="15" customHeight="1" x14ac:dyDescent="0.2">
      <c r="A25" s="8" t="s">
        <v>12</v>
      </c>
      <c r="B25" s="7">
        <v>84.29</v>
      </c>
      <c r="C25" s="7"/>
      <c r="D25" s="7"/>
      <c r="E25" s="7"/>
      <c r="F25" s="7"/>
      <c r="G25" s="7"/>
      <c r="H25" s="7">
        <v>84.29</v>
      </c>
    </row>
    <row r="26" spans="1:8" ht="15" customHeight="1" x14ac:dyDescent="0.2">
      <c r="A26" s="8" t="s">
        <v>27</v>
      </c>
      <c r="B26" s="7">
        <v>103.7</v>
      </c>
      <c r="C26" s="7">
        <v>120.7</v>
      </c>
      <c r="D26" s="7">
        <v>58.9</v>
      </c>
      <c r="E26" s="7"/>
      <c r="F26" s="7"/>
      <c r="G26" s="7"/>
      <c r="H26" s="7">
        <v>283.3</v>
      </c>
    </row>
    <row r="27" spans="1:8" ht="15" customHeight="1" x14ac:dyDescent="0.2">
      <c r="A27" s="8" t="s">
        <v>44</v>
      </c>
      <c r="B27" s="7">
        <v>1531.9</v>
      </c>
      <c r="C27" s="7">
        <v>1729.4</v>
      </c>
      <c r="D27" s="7">
        <v>1476</v>
      </c>
      <c r="E27" s="7"/>
      <c r="F27" s="7"/>
      <c r="G27" s="7"/>
      <c r="H27" s="7">
        <v>4737.3</v>
      </c>
    </row>
    <row r="28" spans="1:8" ht="15" customHeight="1" x14ac:dyDescent="0.2">
      <c r="A28" s="8" t="s">
        <v>108</v>
      </c>
      <c r="B28" s="7"/>
      <c r="C28" s="7"/>
      <c r="D28" s="7"/>
      <c r="E28" s="7"/>
      <c r="F28" s="7">
        <v>-3200</v>
      </c>
      <c r="G28" s="7"/>
      <c r="H28" s="7">
        <v>-3200</v>
      </c>
    </row>
    <row r="29" spans="1:8" ht="15" customHeight="1" x14ac:dyDescent="0.2">
      <c r="A29" s="5" t="s">
        <v>109</v>
      </c>
      <c r="B29" s="7">
        <v>103729.03999999998</v>
      </c>
      <c r="C29" s="7">
        <v>98925.01</v>
      </c>
      <c r="D29" s="7">
        <v>104358.01</v>
      </c>
      <c r="E29" s="7">
        <v>3200</v>
      </c>
      <c r="F29" s="7">
        <v>-2373.6</v>
      </c>
      <c r="G29" s="7">
        <v>4194.3599999999997</v>
      </c>
      <c r="H29" s="7">
        <v>312032.81999999995</v>
      </c>
    </row>
    <row r="32" spans="1:8" ht="13.5" thickBot="1" x14ac:dyDescent="0.25"/>
    <row r="33" spans="1:2" ht="13.5" thickBot="1" x14ac:dyDescent="0.25">
      <c r="A33" t="s">
        <v>118</v>
      </c>
      <c r="B33" s="9">
        <f>1780.08356013589*1000</f>
        <v>1780083.5601358898</v>
      </c>
    </row>
    <row r="34" spans="1:2" ht="13.5" thickBot="1" x14ac:dyDescent="0.25">
      <c r="A34" t="s">
        <v>119</v>
      </c>
      <c r="B34" s="9">
        <f>1695.16747*1000</f>
        <v>1695167.4700000002</v>
      </c>
    </row>
    <row r="35" spans="1:2" ht="13.5" thickBot="1" x14ac:dyDescent="0.25">
      <c r="B35" s="10"/>
    </row>
    <row r="36" spans="1:2" ht="13.5" thickBot="1" x14ac:dyDescent="0.25">
      <c r="A36" t="s">
        <v>120</v>
      </c>
      <c r="B36" s="9">
        <f>1700*1000</f>
        <v>1700000</v>
      </c>
    </row>
    <row r="37" spans="1:2" ht="13.5" thickBot="1" x14ac:dyDescent="0.25">
      <c r="A37" t="s">
        <v>121</v>
      </c>
      <c r="B37" s="9">
        <f>1580.75793*1000</f>
        <v>1580757.93</v>
      </c>
    </row>
    <row r="38" spans="1:2" ht="13.5" thickBot="1" x14ac:dyDescent="0.25">
      <c r="B38" s="10"/>
    </row>
    <row r="39" spans="1:2" ht="13.5" thickBot="1" x14ac:dyDescent="0.25">
      <c r="A39" t="s">
        <v>122</v>
      </c>
      <c r="B39" s="9">
        <f>1600.00964908475*1000</f>
        <v>1600009.6490847501</v>
      </c>
    </row>
    <row r="40" spans="1:2" ht="13.5" thickBot="1" x14ac:dyDescent="0.25">
      <c r="A40" t="s">
        <v>123</v>
      </c>
      <c r="B40" s="9">
        <f>1269.28692*1000</f>
        <v>1269286.92</v>
      </c>
    </row>
    <row r="41" spans="1:2" ht="13.5" thickBot="1" x14ac:dyDescent="0.25">
      <c r="B41" s="10"/>
    </row>
    <row r="42" spans="1:2" ht="13.5" thickBot="1" x14ac:dyDescent="0.25">
      <c r="A42" t="s">
        <v>124</v>
      </c>
      <c r="B42" s="9">
        <f>2000*1000</f>
        <v>2000000</v>
      </c>
    </row>
    <row r="43" spans="1:2" ht="13.5" thickBot="1" x14ac:dyDescent="0.25">
      <c r="A43" t="s">
        <v>125</v>
      </c>
      <c r="B43" s="9">
        <f>312.03282*1000</f>
        <v>312032.82</v>
      </c>
    </row>
    <row r="44" spans="1:2" x14ac:dyDescent="0.2">
      <c r="A44" t="s">
        <v>126</v>
      </c>
      <c r="B44" s="10">
        <f>B43/8*12</f>
        <v>468049.23</v>
      </c>
    </row>
    <row r="46" spans="1:2" x14ac:dyDescent="0.2">
      <c r="A46" t="s">
        <v>127</v>
      </c>
      <c r="B46" s="11"/>
    </row>
    <row r="48" spans="1:2" x14ac:dyDescent="0.2">
      <c r="A48" s="12" t="s">
        <v>129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workbookViewId="0"/>
  </sheetViews>
  <sheetFormatPr defaultColWidth="11.42578125" defaultRowHeight="12.75" customHeight="1" x14ac:dyDescent="0.2"/>
  <cols>
    <col min="1" max="9" width="11.42578125" style="1" customWidth="1"/>
    <col min="10" max="16384" width="11.42578125" style="1"/>
  </cols>
  <sheetData>
    <row r="1" spans="1: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2.75" customHeight="1" x14ac:dyDescent="0.2">
      <c r="A2" s="1" t="s">
        <v>9</v>
      </c>
      <c r="B2" s="1" t="s">
        <v>10</v>
      </c>
      <c r="C2" s="2">
        <v>43496</v>
      </c>
      <c r="E2" s="3">
        <v>84.29</v>
      </c>
      <c r="F2" s="1" t="s">
        <v>11</v>
      </c>
      <c r="G2" s="1" t="s">
        <v>12</v>
      </c>
      <c r="H2" s="1" t="s">
        <v>13</v>
      </c>
    </row>
    <row r="3" spans="1:9" ht="12.75" customHeight="1" x14ac:dyDescent="0.2">
      <c r="A3" s="1" t="s">
        <v>9</v>
      </c>
      <c r="B3" s="1" t="s">
        <v>14</v>
      </c>
      <c r="C3" s="2">
        <v>43496</v>
      </c>
      <c r="E3" s="3">
        <v>717</v>
      </c>
      <c r="F3" s="1" t="s">
        <v>15</v>
      </c>
      <c r="G3" s="1" t="s">
        <v>16</v>
      </c>
      <c r="H3" s="1" t="s">
        <v>17</v>
      </c>
    </row>
    <row r="4" spans="1:9" ht="12.75" customHeight="1" x14ac:dyDescent="0.2">
      <c r="A4" s="1" t="s">
        <v>9</v>
      </c>
      <c r="B4" s="1" t="s">
        <v>18</v>
      </c>
      <c r="C4" s="2">
        <v>43496</v>
      </c>
      <c r="E4" s="3">
        <v>472.2</v>
      </c>
      <c r="F4" s="1" t="s">
        <v>15</v>
      </c>
      <c r="G4" s="1" t="s">
        <v>19</v>
      </c>
      <c r="H4" s="1" t="s">
        <v>17</v>
      </c>
    </row>
    <row r="5" spans="1:9" ht="12.75" customHeight="1" x14ac:dyDescent="0.2">
      <c r="A5" s="1" t="s">
        <v>9</v>
      </c>
      <c r="B5" s="1" t="s">
        <v>20</v>
      </c>
      <c r="C5" s="2">
        <v>43496</v>
      </c>
      <c r="E5" s="3">
        <v>6124.7</v>
      </c>
      <c r="F5" s="1" t="s">
        <v>15</v>
      </c>
      <c r="G5" s="1" t="s">
        <v>21</v>
      </c>
      <c r="H5" s="1" t="s">
        <v>17</v>
      </c>
    </row>
    <row r="6" spans="1:9" ht="12.75" customHeight="1" x14ac:dyDescent="0.2">
      <c r="A6" s="1" t="s">
        <v>9</v>
      </c>
      <c r="B6" s="1" t="s">
        <v>22</v>
      </c>
      <c r="C6" s="2">
        <v>43496</v>
      </c>
      <c r="E6" s="3">
        <v>1015.8</v>
      </c>
      <c r="F6" s="1" t="s">
        <v>15</v>
      </c>
      <c r="G6" s="1" t="s">
        <v>23</v>
      </c>
      <c r="H6" s="1" t="s">
        <v>17</v>
      </c>
    </row>
    <row r="7" spans="1:9" ht="12.75" customHeight="1" x14ac:dyDescent="0.2">
      <c r="A7" s="1" t="s">
        <v>9</v>
      </c>
      <c r="B7" s="1" t="s">
        <v>24</v>
      </c>
      <c r="C7" s="2">
        <v>43496</v>
      </c>
      <c r="E7" s="3">
        <v>420.11</v>
      </c>
      <c r="F7" s="1" t="s">
        <v>15</v>
      </c>
      <c r="G7" s="1" t="s">
        <v>25</v>
      </c>
      <c r="H7" s="1" t="s">
        <v>17</v>
      </c>
    </row>
    <row r="8" spans="1:9" ht="12.75" customHeight="1" x14ac:dyDescent="0.2">
      <c r="A8" s="1" t="s">
        <v>9</v>
      </c>
      <c r="B8" s="1" t="s">
        <v>26</v>
      </c>
      <c r="C8" s="2">
        <v>43496</v>
      </c>
      <c r="E8" s="3">
        <v>103.7</v>
      </c>
      <c r="F8" s="1" t="s">
        <v>15</v>
      </c>
      <c r="G8" s="1" t="s">
        <v>27</v>
      </c>
      <c r="H8" s="1" t="s">
        <v>17</v>
      </c>
    </row>
    <row r="9" spans="1:9" ht="12.75" customHeight="1" x14ac:dyDescent="0.2">
      <c r="A9" s="1" t="s">
        <v>9</v>
      </c>
      <c r="B9" s="1" t="s">
        <v>28</v>
      </c>
      <c r="C9" s="2">
        <v>43496</v>
      </c>
      <c r="E9" s="3">
        <v>670.2</v>
      </c>
      <c r="F9" s="1" t="s">
        <v>15</v>
      </c>
      <c r="G9" s="1" t="s">
        <v>29</v>
      </c>
      <c r="H9" s="1" t="s">
        <v>17</v>
      </c>
    </row>
    <row r="10" spans="1:9" ht="12.75" customHeight="1" x14ac:dyDescent="0.2">
      <c r="A10" s="1" t="s">
        <v>9</v>
      </c>
      <c r="B10" s="1" t="s">
        <v>30</v>
      </c>
      <c r="C10" s="2">
        <v>43496</v>
      </c>
      <c r="E10" s="3">
        <v>87759.5</v>
      </c>
      <c r="F10" s="1" t="s">
        <v>15</v>
      </c>
      <c r="G10" s="1" t="s">
        <v>31</v>
      </c>
      <c r="H10" s="1" t="s">
        <v>17</v>
      </c>
    </row>
    <row r="11" spans="1:9" ht="12.75" customHeight="1" x14ac:dyDescent="0.2">
      <c r="A11" s="1" t="s">
        <v>9</v>
      </c>
      <c r="B11" s="1" t="s">
        <v>32</v>
      </c>
      <c r="C11" s="2">
        <v>43496</v>
      </c>
      <c r="E11" s="3">
        <v>1005</v>
      </c>
      <c r="F11" s="1" t="s">
        <v>15</v>
      </c>
      <c r="G11" s="1" t="s">
        <v>33</v>
      </c>
      <c r="H11" s="1" t="s">
        <v>17</v>
      </c>
    </row>
    <row r="12" spans="1:9" ht="12.75" customHeight="1" x14ac:dyDescent="0.2">
      <c r="A12" s="1" t="s">
        <v>9</v>
      </c>
      <c r="B12" s="1" t="s">
        <v>20</v>
      </c>
      <c r="C12" s="2">
        <v>43496</v>
      </c>
      <c r="E12" s="3">
        <v>950</v>
      </c>
      <c r="F12" s="1" t="s">
        <v>15</v>
      </c>
      <c r="G12" s="1" t="s">
        <v>21</v>
      </c>
      <c r="H12" s="1" t="s">
        <v>17</v>
      </c>
    </row>
    <row r="13" spans="1:9" ht="12.75" customHeight="1" x14ac:dyDescent="0.2">
      <c r="A13" s="1" t="s">
        <v>9</v>
      </c>
      <c r="B13" s="1" t="s">
        <v>34</v>
      </c>
      <c r="C13" s="2">
        <v>43496</v>
      </c>
      <c r="E13" s="3">
        <v>871.8</v>
      </c>
      <c r="F13" s="1" t="s">
        <v>15</v>
      </c>
      <c r="G13" s="1" t="s">
        <v>35</v>
      </c>
      <c r="H13" s="1" t="s">
        <v>17</v>
      </c>
    </row>
    <row r="14" spans="1:9" ht="12.75" customHeight="1" x14ac:dyDescent="0.2">
      <c r="A14" s="1" t="s">
        <v>9</v>
      </c>
      <c r="B14" s="1" t="s">
        <v>36</v>
      </c>
      <c r="C14" s="2">
        <v>43496</v>
      </c>
      <c r="E14" s="3">
        <v>956.2</v>
      </c>
      <c r="F14" s="1" t="s">
        <v>15</v>
      </c>
      <c r="G14" s="1" t="s">
        <v>19</v>
      </c>
      <c r="H14" s="1" t="s">
        <v>17</v>
      </c>
    </row>
    <row r="15" spans="1:9" ht="12.75" customHeight="1" x14ac:dyDescent="0.2">
      <c r="A15" s="1" t="s">
        <v>9</v>
      </c>
      <c r="B15" s="1" t="s">
        <v>37</v>
      </c>
      <c r="C15" s="2">
        <v>43496</v>
      </c>
      <c r="E15" s="3">
        <v>684.34</v>
      </c>
      <c r="F15" s="1" t="s">
        <v>15</v>
      </c>
      <c r="G15" s="1" t="s">
        <v>38</v>
      </c>
      <c r="H15" s="1" t="s">
        <v>17</v>
      </c>
    </row>
    <row r="16" spans="1:9" ht="12.75" customHeight="1" x14ac:dyDescent="0.2">
      <c r="A16" s="1" t="s">
        <v>9</v>
      </c>
      <c r="B16" s="1" t="s">
        <v>39</v>
      </c>
      <c r="C16" s="2">
        <v>43496</v>
      </c>
      <c r="E16" s="3">
        <v>221.3</v>
      </c>
      <c r="F16" s="1" t="s">
        <v>15</v>
      </c>
      <c r="G16" s="1" t="s">
        <v>40</v>
      </c>
      <c r="H16" s="1" t="s">
        <v>17</v>
      </c>
    </row>
    <row r="17" spans="1:8" ht="12.75" customHeight="1" x14ac:dyDescent="0.2">
      <c r="A17" s="1" t="s">
        <v>9</v>
      </c>
      <c r="B17" s="1" t="s">
        <v>41</v>
      </c>
      <c r="C17" s="2">
        <v>43496</v>
      </c>
      <c r="E17" s="3">
        <v>141</v>
      </c>
      <c r="F17" s="1" t="s">
        <v>15</v>
      </c>
      <c r="G17" s="1" t="s">
        <v>42</v>
      </c>
      <c r="H17" s="1" t="s">
        <v>17</v>
      </c>
    </row>
    <row r="18" spans="1:8" ht="12.75" customHeight="1" x14ac:dyDescent="0.2">
      <c r="A18" s="1" t="s">
        <v>9</v>
      </c>
      <c r="B18" s="1" t="s">
        <v>43</v>
      </c>
      <c r="C18" s="2">
        <v>43496</v>
      </c>
      <c r="E18" s="3">
        <v>1531.9</v>
      </c>
      <c r="F18" s="1" t="s">
        <v>15</v>
      </c>
      <c r="G18" s="1" t="s">
        <v>44</v>
      </c>
      <c r="H18" s="1" t="s">
        <v>17</v>
      </c>
    </row>
    <row r="19" spans="1:8" ht="12.75" customHeight="1" x14ac:dyDescent="0.2">
      <c r="A19" s="1" t="s">
        <v>9</v>
      </c>
      <c r="B19" s="1" t="s">
        <v>45</v>
      </c>
      <c r="C19" s="2">
        <v>43518</v>
      </c>
      <c r="E19" s="3">
        <v>1640</v>
      </c>
      <c r="F19" s="1" t="s">
        <v>46</v>
      </c>
      <c r="G19" s="1" t="s">
        <v>47</v>
      </c>
      <c r="H19" s="1" t="s">
        <v>48</v>
      </c>
    </row>
    <row r="20" spans="1:8" ht="12.75" customHeight="1" x14ac:dyDescent="0.2">
      <c r="A20" s="1" t="s">
        <v>9</v>
      </c>
      <c r="B20" s="1" t="s">
        <v>49</v>
      </c>
      <c r="C20" s="2">
        <v>43524</v>
      </c>
      <c r="E20" s="3">
        <v>550</v>
      </c>
      <c r="F20" s="1" t="s">
        <v>15</v>
      </c>
      <c r="G20" s="1" t="s">
        <v>19</v>
      </c>
      <c r="H20" s="1" t="s">
        <v>50</v>
      </c>
    </row>
    <row r="21" spans="1:8" ht="12.75" customHeight="1" x14ac:dyDescent="0.2">
      <c r="A21" s="1" t="s">
        <v>9</v>
      </c>
      <c r="B21" s="1" t="s">
        <v>51</v>
      </c>
      <c r="C21" s="2">
        <v>43524</v>
      </c>
      <c r="E21" s="3">
        <v>356.8</v>
      </c>
      <c r="F21" s="1" t="s">
        <v>15</v>
      </c>
      <c r="G21" s="1" t="s">
        <v>16</v>
      </c>
      <c r="H21" s="1" t="s">
        <v>50</v>
      </c>
    </row>
    <row r="22" spans="1:8" ht="12.75" customHeight="1" x14ac:dyDescent="0.2">
      <c r="A22" s="1" t="s">
        <v>9</v>
      </c>
      <c r="B22" s="1" t="s">
        <v>52</v>
      </c>
      <c r="C22" s="2">
        <v>43524</v>
      </c>
      <c r="E22" s="3">
        <v>2941.5</v>
      </c>
      <c r="F22" s="1" t="s">
        <v>15</v>
      </c>
      <c r="G22" s="1" t="s">
        <v>53</v>
      </c>
      <c r="H22" s="1" t="s">
        <v>50</v>
      </c>
    </row>
    <row r="23" spans="1:8" ht="12.75" customHeight="1" x14ac:dyDescent="0.2">
      <c r="A23" s="1" t="s">
        <v>9</v>
      </c>
      <c r="B23" s="1" t="s">
        <v>54</v>
      </c>
      <c r="C23" s="2">
        <v>43524</v>
      </c>
      <c r="E23" s="3">
        <v>120.7</v>
      </c>
      <c r="F23" s="1" t="s">
        <v>15</v>
      </c>
      <c r="G23" s="1" t="s">
        <v>27</v>
      </c>
      <c r="H23" s="1" t="s">
        <v>50</v>
      </c>
    </row>
    <row r="24" spans="1:8" ht="12.75" customHeight="1" x14ac:dyDescent="0.2">
      <c r="A24" s="1" t="s">
        <v>9</v>
      </c>
      <c r="B24" s="1" t="s">
        <v>55</v>
      </c>
      <c r="C24" s="2">
        <v>43524</v>
      </c>
      <c r="E24" s="3">
        <v>936.7</v>
      </c>
      <c r="F24" s="1" t="s">
        <v>15</v>
      </c>
      <c r="G24" s="1" t="s">
        <v>19</v>
      </c>
      <c r="H24" s="1" t="s">
        <v>50</v>
      </c>
    </row>
    <row r="25" spans="1:8" ht="12.75" customHeight="1" x14ac:dyDescent="0.2">
      <c r="A25" s="1" t="s">
        <v>9</v>
      </c>
      <c r="B25" s="1" t="s">
        <v>56</v>
      </c>
      <c r="C25" s="2">
        <v>43524</v>
      </c>
      <c r="E25" s="3">
        <v>573.76</v>
      </c>
      <c r="F25" s="1" t="s">
        <v>15</v>
      </c>
      <c r="G25" s="1" t="s">
        <v>38</v>
      </c>
      <c r="H25" s="1" t="s">
        <v>50</v>
      </c>
    </row>
    <row r="26" spans="1:8" ht="12.75" customHeight="1" x14ac:dyDescent="0.2">
      <c r="A26" s="1" t="s">
        <v>9</v>
      </c>
      <c r="B26" s="1" t="s">
        <v>57</v>
      </c>
      <c r="C26" s="2">
        <v>43524</v>
      </c>
      <c r="E26" s="3">
        <v>701.1</v>
      </c>
      <c r="F26" s="1" t="s">
        <v>15</v>
      </c>
      <c r="G26" s="1" t="s">
        <v>23</v>
      </c>
      <c r="H26" s="1" t="s">
        <v>50</v>
      </c>
    </row>
    <row r="27" spans="1:8" ht="12.75" customHeight="1" x14ac:dyDescent="0.2">
      <c r="A27" s="1" t="s">
        <v>9</v>
      </c>
      <c r="B27" s="1" t="s">
        <v>58</v>
      </c>
      <c r="C27" s="2">
        <v>43524</v>
      </c>
      <c r="E27" s="3">
        <v>816</v>
      </c>
      <c r="F27" s="1" t="s">
        <v>15</v>
      </c>
      <c r="G27" s="1" t="s">
        <v>33</v>
      </c>
      <c r="H27" s="1" t="s">
        <v>50</v>
      </c>
    </row>
    <row r="28" spans="1:8" ht="12.75" customHeight="1" x14ac:dyDescent="0.2">
      <c r="A28" s="1" t="s">
        <v>9</v>
      </c>
      <c r="B28" s="1" t="s">
        <v>59</v>
      </c>
      <c r="C28" s="2">
        <v>43524</v>
      </c>
      <c r="E28" s="3">
        <v>79675.5</v>
      </c>
      <c r="F28" s="1" t="s">
        <v>15</v>
      </c>
      <c r="G28" s="1" t="s">
        <v>31</v>
      </c>
      <c r="H28" s="1" t="s">
        <v>50</v>
      </c>
    </row>
    <row r="29" spans="1:8" ht="12.75" customHeight="1" x14ac:dyDescent="0.2">
      <c r="A29" s="1" t="s">
        <v>9</v>
      </c>
      <c r="B29" s="1" t="s">
        <v>60</v>
      </c>
      <c r="C29" s="2">
        <v>43524</v>
      </c>
      <c r="E29" s="3">
        <v>890</v>
      </c>
      <c r="F29" s="1" t="s">
        <v>15</v>
      </c>
      <c r="G29" s="1" t="s">
        <v>21</v>
      </c>
      <c r="H29" s="1" t="s">
        <v>50</v>
      </c>
    </row>
    <row r="30" spans="1:8" ht="12.75" customHeight="1" x14ac:dyDescent="0.2">
      <c r="A30" s="1" t="s">
        <v>9</v>
      </c>
      <c r="B30" s="1" t="s">
        <v>61</v>
      </c>
      <c r="C30" s="2">
        <v>43524</v>
      </c>
      <c r="E30" s="3">
        <v>1729.4</v>
      </c>
      <c r="F30" s="1" t="s">
        <v>15</v>
      </c>
      <c r="G30" s="1" t="s">
        <v>44</v>
      </c>
      <c r="H30" s="1" t="s">
        <v>50</v>
      </c>
    </row>
    <row r="31" spans="1:8" ht="12.75" customHeight="1" x14ac:dyDescent="0.2">
      <c r="A31" s="1" t="s">
        <v>9</v>
      </c>
      <c r="B31" s="1" t="s">
        <v>62</v>
      </c>
      <c r="C31" s="2">
        <v>43524</v>
      </c>
      <c r="E31" s="3">
        <v>190.4</v>
      </c>
      <c r="F31" s="1" t="s">
        <v>15</v>
      </c>
      <c r="G31" s="1" t="s">
        <v>40</v>
      </c>
      <c r="H31" s="1" t="s">
        <v>50</v>
      </c>
    </row>
    <row r="32" spans="1:8" ht="12.75" customHeight="1" x14ac:dyDescent="0.2">
      <c r="A32" s="1" t="s">
        <v>9</v>
      </c>
      <c r="B32" s="1" t="s">
        <v>60</v>
      </c>
      <c r="C32" s="2">
        <v>43524</v>
      </c>
      <c r="E32" s="3">
        <v>5912.3</v>
      </c>
      <c r="F32" s="1" t="s">
        <v>15</v>
      </c>
      <c r="G32" s="1" t="s">
        <v>21</v>
      </c>
      <c r="H32" s="1" t="s">
        <v>50</v>
      </c>
    </row>
    <row r="33" spans="1:8" ht="12.75" customHeight="1" x14ac:dyDescent="0.2">
      <c r="A33" s="1" t="s">
        <v>9</v>
      </c>
      <c r="B33" s="1" t="s">
        <v>63</v>
      </c>
      <c r="C33" s="2">
        <v>43524</v>
      </c>
      <c r="E33" s="3">
        <v>467.8</v>
      </c>
      <c r="F33" s="1" t="s">
        <v>15</v>
      </c>
      <c r="G33" s="1" t="s">
        <v>35</v>
      </c>
      <c r="H33" s="1" t="s">
        <v>64</v>
      </c>
    </row>
    <row r="34" spans="1:8" ht="12.75" customHeight="1" x14ac:dyDescent="0.2">
      <c r="A34" s="1" t="s">
        <v>9</v>
      </c>
      <c r="B34" s="1" t="s">
        <v>65</v>
      </c>
      <c r="C34" s="2">
        <v>43524</v>
      </c>
      <c r="E34" s="3">
        <v>96.69</v>
      </c>
      <c r="F34" s="1" t="s">
        <v>11</v>
      </c>
      <c r="G34" s="1" t="s">
        <v>66</v>
      </c>
      <c r="H34" s="1" t="s">
        <v>13</v>
      </c>
    </row>
    <row r="35" spans="1:8" ht="12.75" customHeight="1" x14ac:dyDescent="0.2">
      <c r="A35" s="1" t="s">
        <v>9</v>
      </c>
      <c r="B35" s="1" t="s">
        <v>67</v>
      </c>
      <c r="C35" s="2">
        <v>43524</v>
      </c>
      <c r="E35" s="3">
        <v>526.26</v>
      </c>
      <c r="F35" s="1" t="s">
        <v>15</v>
      </c>
      <c r="G35" s="1" t="s">
        <v>25</v>
      </c>
      <c r="H35" s="1" t="s">
        <v>50</v>
      </c>
    </row>
    <row r="36" spans="1:8" ht="12.75" customHeight="1" x14ac:dyDescent="0.2">
      <c r="A36" s="1" t="s">
        <v>9</v>
      </c>
      <c r="B36" s="1" t="s">
        <v>68</v>
      </c>
      <c r="C36" s="2">
        <v>43524</v>
      </c>
      <c r="E36" s="3">
        <v>102</v>
      </c>
      <c r="F36" s="1" t="s">
        <v>15</v>
      </c>
      <c r="G36" s="1" t="s">
        <v>42</v>
      </c>
      <c r="H36" s="1" t="s">
        <v>50</v>
      </c>
    </row>
    <row r="37" spans="1:8" ht="12.75" customHeight="1" x14ac:dyDescent="0.2">
      <c r="A37" s="1" t="s">
        <v>9</v>
      </c>
      <c r="B37" s="1" t="s">
        <v>69</v>
      </c>
      <c r="C37" s="2">
        <v>43524</v>
      </c>
      <c r="E37" s="3">
        <v>698.1</v>
      </c>
      <c r="F37" s="1" t="s">
        <v>15</v>
      </c>
      <c r="G37" s="1" t="s">
        <v>29</v>
      </c>
      <c r="H37" s="1" t="s">
        <v>50</v>
      </c>
    </row>
    <row r="38" spans="1:8" ht="12.75" customHeight="1" x14ac:dyDescent="0.2">
      <c r="A38" s="1" t="s">
        <v>9</v>
      </c>
      <c r="B38" s="1" t="s">
        <v>70</v>
      </c>
      <c r="C38" s="2">
        <v>43555</v>
      </c>
      <c r="E38" s="3">
        <v>753</v>
      </c>
      <c r="F38" s="1" t="s">
        <v>15</v>
      </c>
      <c r="G38" s="1" t="s">
        <v>33</v>
      </c>
      <c r="H38" s="1" t="s">
        <v>71</v>
      </c>
    </row>
    <row r="39" spans="1:8" ht="12.75" customHeight="1" x14ac:dyDescent="0.2">
      <c r="A39" s="1" t="s">
        <v>9</v>
      </c>
      <c r="B39" s="1" t="s">
        <v>72</v>
      </c>
      <c r="C39" s="2">
        <v>43555</v>
      </c>
      <c r="E39" s="3">
        <v>448.2</v>
      </c>
      <c r="F39" s="1" t="s">
        <v>15</v>
      </c>
      <c r="G39" s="1" t="s">
        <v>73</v>
      </c>
      <c r="H39" s="1" t="s">
        <v>71</v>
      </c>
    </row>
    <row r="40" spans="1:8" ht="12.75" customHeight="1" x14ac:dyDescent="0.2">
      <c r="A40" s="1" t="s">
        <v>9</v>
      </c>
      <c r="B40" s="1" t="s">
        <v>74</v>
      </c>
      <c r="C40" s="2">
        <v>43555</v>
      </c>
      <c r="E40" s="3">
        <v>273</v>
      </c>
      <c r="F40" s="1" t="s">
        <v>15</v>
      </c>
      <c r="G40" s="1" t="s">
        <v>42</v>
      </c>
      <c r="H40" s="1" t="s">
        <v>71</v>
      </c>
    </row>
    <row r="41" spans="1:8" ht="12.75" customHeight="1" x14ac:dyDescent="0.2">
      <c r="A41" s="1" t="s">
        <v>9</v>
      </c>
      <c r="B41" s="1" t="s">
        <v>75</v>
      </c>
      <c r="C41" s="2">
        <v>43555</v>
      </c>
      <c r="E41" s="3">
        <v>82869.8</v>
      </c>
      <c r="F41" s="1" t="s">
        <v>15</v>
      </c>
      <c r="G41" s="1" t="s">
        <v>31</v>
      </c>
      <c r="H41" s="1" t="s">
        <v>71</v>
      </c>
    </row>
    <row r="42" spans="1:8" ht="12.75" customHeight="1" x14ac:dyDescent="0.2">
      <c r="A42" s="1" t="s">
        <v>9</v>
      </c>
      <c r="B42" s="1" t="s">
        <v>76</v>
      </c>
      <c r="C42" s="2">
        <v>43555</v>
      </c>
      <c r="E42" s="3">
        <v>634.4</v>
      </c>
      <c r="F42" s="1" t="s">
        <v>15</v>
      </c>
      <c r="G42" s="1" t="s">
        <v>16</v>
      </c>
      <c r="H42" s="1" t="s">
        <v>71</v>
      </c>
    </row>
    <row r="43" spans="1:8" ht="12.75" customHeight="1" x14ac:dyDescent="0.2">
      <c r="A43" s="1" t="s">
        <v>9</v>
      </c>
      <c r="B43" s="1" t="s">
        <v>77</v>
      </c>
      <c r="C43" s="2">
        <v>43555</v>
      </c>
      <c r="E43" s="3">
        <v>8568.9</v>
      </c>
      <c r="F43" s="1" t="s">
        <v>15</v>
      </c>
      <c r="G43" s="1" t="s">
        <v>21</v>
      </c>
      <c r="H43" s="1" t="s">
        <v>71</v>
      </c>
    </row>
    <row r="44" spans="1:8" ht="12.75" customHeight="1" x14ac:dyDescent="0.2">
      <c r="A44" s="1" t="s">
        <v>9</v>
      </c>
      <c r="B44" s="1" t="s">
        <v>78</v>
      </c>
      <c r="C44" s="2">
        <v>43555</v>
      </c>
      <c r="E44" s="3">
        <v>449.6</v>
      </c>
      <c r="F44" s="1" t="s">
        <v>15</v>
      </c>
      <c r="G44" s="1" t="s">
        <v>19</v>
      </c>
      <c r="H44" s="1" t="s">
        <v>71</v>
      </c>
    </row>
    <row r="45" spans="1:8" ht="12.75" customHeight="1" x14ac:dyDescent="0.2">
      <c r="A45" s="1" t="s">
        <v>9</v>
      </c>
      <c r="B45" s="1" t="s">
        <v>79</v>
      </c>
      <c r="C45" s="2">
        <v>43555</v>
      </c>
      <c r="E45" s="3">
        <v>1476</v>
      </c>
      <c r="F45" s="1" t="s">
        <v>15</v>
      </c>
      <c r="G45" s="1" t="s">
        <v>44</v>
      </c>
      <c r="H45" s="1" t="s">
        <v>71</v>
      </c>
    </row>
    <row r="46" spans="1:8" ht="12.75" customHeight="1" x14ac:dyDescent="0.2">
      <c r="A46" s="1" t="s">
        <v>9</v>
      </c>
      <c r="B46" s="1" t="s">
        <v>80</v>
      </c>
      <c r="C46" s="2">
        <v>43555</v>
      </c>
      <c r="E46" s="3">
        <v>135.6</v>
      </c>
      <c r="F46" s="1" t="s">
        <v>15</v>
      </c>
      <c r="G46" s="1" t="s">
        <v>81</v>
      </c>
      <c r="H46" s="1" t="s">
        <v>71</v>
      </c>
    </row>
    <row r="47" spans="1:8" ht="12.75" customHeight="1" x14ac:dyDescent="0.2">
      <c r="A47" s="1" t="s">
        <v>9</v>
      </c>
      <c r="B47" s="1" t="s">
        <v>82</v>
      </c>
      <c r="C47" s="2">
        <v>43555</v>
      </c>
      <c r="E47" s="3">
        <v>1460.6</v>
      </c>
      <c r="F47" s="1" t="s">
        <v>15</v>
      </c>
      <c r="G47" s="1" t="s">
        <v>19</v>
      </c>
      <c r="H47" s="1" t="s">
        <v>71</v>
      </c>
    </row>
    <row r="48" spans="1:8" ht="12.75" customHeight="1" x14ac:dyDescent="0.2">
      <c r="A48" s="1" t="s">
        <v>9</v>
      </c>
      <c r="B48" s="1" t="s">
        <v>83</v>
      </c>
      <c r="C48" s="2">
        <v>43555</v>
      </c>
      <c r="E48" s="3">
        <v>3181.6</v>
      </c>
      <c r="F48" s="1" t="s">
        <v>15</v>
      </c>
      <c r="G48" s="1" t="s">
        <v>53</v>
      </c>
      <c r="H48" s="1" t="s">
        <v>71</v>
      </c>
    </row>
    <row r="49" spans="1:8" ht="12.75" customHeight="1" x14ac:dyDescent="0.2">
      <c r="A49" s="1" t="s">
        <v>9</v>
      </c>
      <c r="B49" s="1" t="s">
        <v>84</v>
      </c>
      <c r="C49" s="2">
        <v>43555</v>
      </c>
      <c r="E49" s="3">
        <v>208</v>
      </c>
      <c r="F49" s="1" t="s">
        <v>15</v>
      </c>
      <c r="G49" s="1" t="s">
        <v>40</v>
      </c>
      <c r="H49" s="1" t="s">
        <v>71</v>
      </c>
    </row>
    <row r="50" spans="1:8" ht="12.75" customHeight="1" x14ac:dyDescent="0.2">
      <c r="A50" s="1" t="s">
        <v>9</v>
      </c>
      <c r="B50" s="1" t="s">
        <v>85</v>
      </c>
      <c r="C50" s="2">
        <v>43555</v>
      </c>
      <c r="E50" s="3">
        <v>267.7</v>
      </c>
      <c r="F50" s="1" t="s">
        <v>15</v>
      </c>
      <c r="G50" s="1" t="s">
        <v>38</v>
      </c>
      <c r="H50" s="1" t="s">
        <v>71</v>
      </c>
    </row>
    <row r="51" spans="1:8" ht="12.75" customHeight="1" x14ac:dyDescent="0.2">
      <c r="A51" s="1" t="s">
        <v>9</v>
      </c>
      <c r="B51" s="1" t="s">
        <v>86</v>
      </c>
      <c r="C51" s="2">
        <v>43555</v>
      </c>
      <c r="E51" s="3">
        <v>331.1</v>
      </c>
      <c r="F51" s="1" t="s">
        <v>15</v>
      </c>
      <c r="G51" s="1" t="s">
        <v>35</v>
      </c>
      <c r="H51" s="1" t="s">
        <v>71</v>
      </c>
    </row>
    <row r="52" spans="1:8" ht="12.75" customHeight="1" x14ac:dyDescent="0.2">
      <c r="A52" s="1" t="s">
        <v>9</v>
      </c>
      <c r="B52" s="1" t="s">
        <v>87</v>
      </c>
      <c r="C52" s="2">
        <v>43555</v>
      </c>
      <c r="E52" s="3">
        <v>58.9</v>
      </c>
      <c r="F52" s="1" t="s">
        <v>15</v>
      </c>
      <c r="G52" s="1" t="s">
        <v>27</v>
      </c>
      <c r="H52" s="1" t="s">
        <v>71</v>
      </c>
    </row>
    <row r="53" spans="1:8" ht="12.75" customHeight="1" x14ac:dyDescent="0.2">
      <c r="A53" s="1" t="s">
        <v>9</v>
      </c>
      <c r="B53" s="1" t="s">
        <v>88</v>
      </c>
      <c r="C53" s="2">
        <v>43555</v>
      </c>
      <c r="E53" s="3">
        <v>703.4</v>
      </c>
      <c r="F53" s="1" t="s">
        <v>15</v>
      </c>
      <c r="G53" s="1" t="s">
        <v>29</v>
      </c>
      <c r="H53" s="1" t="s">
        <v>71</v>
      </c>
    </row>
    <row r="54" spans="1:8" ht="12.75" customHeight="1" x14ac:dyDescent="0.2">
      <c r="A54" s="1" t="s">
        <v>9</v>
      </c>
      <c r="B54" s="1" t="s">
        <v>77</v>
      </c>
      <c r="C54" s="2">
        <v>43555</v>
      </c>
      <c r="E54" s="3">
        <v>1180</v>
      </c>
      <c r="F54" s="1" t="s">
        <v>15</v>
      </c>
      <c r="G54" s="1" t="s">
        <v>21</v>
      </c>
      <c r="H54" s="1" t="s">
        <v>71</v>
      </c>
    </row>
    <row r="55" spans="1:8" ht="12.75" customHeight="1" x14ac:dyDescent="0.2">
      <c r="A55" s="1" t="s">
        <v>9</v>
      </c>
      <c r="B55" s="1" t="s">
        <v>89</v>
      </c>
      <c r="C55" s="2">
        <v>43555</v>
      </c>
      <c r="E55" s="3">
        <v>836.9</v>
      </c>
      <c r="F55" s="1" t="s">
        <v>15</v>
      </c>
      <c r="G55" s="1" t="s">
        <v>23</v>
      </c>
      <c r="H55" s="1" t="s">
        <v>71</v>
      </c>
    </row>
    <row r="56" spans="1:8" ht="12.75" customHeight="1" x14ac:dyDescent="0.2">
      <c r="A56" s="1" t="s">
        <v>9</v>
      </c>
      <c r="B56" s="1" t="s">
        <v>90</v>
      </c>
      <c r="C56" s="2">
        <v>43555</v>
      </c>
      <c r="E56" s="3">
        <v>521.30999999999995</v>
      </c>
      <c r="F56" s="1" t="s">
        <v>15</v>
      </c>
      <c r="G56" s="1" t="s">
        <v>25</v>
      </c>
      <c r="H56" s="1" t="s">
        <v>71</v>
      </c>
    </row>
    <row r="57" spans="1:8" ht="12.75" customHeight="1" x14ac:dyDescent="0.2">
      <c r="A57" s="1" t="s">
        <v>9</v>
      </c>
      <c r="B57" s="1" t="s">
        <v>91</v>
      </c>
      <c r="C57" s="2">
        <v>43585</v>
      </c>
      <c r="E57" s="3">
        <v>3200</v>
      </c>
      <c r="F57" s="1" t="s">
        <v>46</v>
      </c>
      <c r="G57" s="1" t="s">
        <v>47</v>
      </c>
      <c r="H57" s="1" t="s">
        <v>92</v>
      </c>
    </row>
    <row r="58" spans="1:8" ht="12.75" customHeight="1" x14ac:dyDescent="0.2">
      <c r="A58" s="1" t="s">
        <v>93</v>
      </c>
      <c r="B58" s="1" t="s">
        <v>94</v>
      </c>
      <c r="C58" s="2">
        <v>43616</v>
      </c>
      <c r="E58" s="3">
        <v>826.4</v>
      </c>
      <c r="F58" s="1" t="s">
        <v>15</v>
      </c>
      <c r="G58" s="1" t="s">
        <v>95</v>
      </c>
      <c r="H58" s="1" t="s">
        <v>96</v>
      </c>
    </row>
    <row r="59" spans="1:8" ht="12.75" customHeight="1" x14ac:dyDescent="0.2">
      <c r="A59" s="1" t="s">
        <v>9</v>
      </c>
      <c r="B59" s="1" t="s">
        <v>97</v>
      </c>
      <c r="C59" s="2">
        <v>43616</v>
      </c>
      <c r="E59" s="3">
        <v>-3200</v>
      </c>
      <c r="F59" s="1" t="s">
        <v>98</v>
      </c>
      <c r="H59" s="1" t="s">
        <v>99</v>
      </c>
    </row>
    <row r="60" spans="1:8" ht="12.75" customHeight="1" x14ac:dyDescent="0.2">
      <c r="A60" s="1" t="s">
        <v>100</v>
      </c>
      <c r="B60" s="1" t="s">
        <v>101</v>
      </c>
      <c r="C60" s="2">
        <v>43708</v>
      </c>
      <c r="E60" s="3">
        <v>4194.3599999999997</v>
      </c>
      <c r="F60" s="1" t="s">
        <v>15</v>
      </c>
      <c r="G60" s="1" t="s">
        <v>102</v>
      </c>
      <c r="H60" s="1" t="s">
        <v>103</v>
      </c>
    </row>
    <row r="61" spans="1:8" ht="12.75" customHeight="1" x14ac:dyDescent="0.2">
      <c r="A61" s="1" t="s">
        <v>104</v>
      </c>
      <c r="B61" s="1" t="s">
        <v>105</v>
      </c>
      <c r="C61" s="2">
        <v>43738</v>
      </c>
      <c r="E61" s="3">
        <v>5280</v>
      </c>
      <c r="F61" s="1" t="s">
        <v>46</v>
      </c>
      <c r="G61" s="1" t="s">
        <v>47</v>
      </c>
      <c r="H61" s="1" t="s">
        <v>106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649 24 549 - R 2020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modified xsi:type="dcterms:W3CDTF">2019-10-10T06:44:10Z</dcterms:modified>
</cp:coreProperties>
</file>