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bookViews>
    <workbookView xWindow="-105" yWindow="-105" windowWidth="23250" windowHeight="125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5" i="1" l="1"/>
  <c r="J56" i="1" s="1"/>
  <c r="K46" i="1" l="1"/>
  <c r="I46" i="1" l="1"/>
  <c r="I49" i="1" s="1"/>
  <c r="K51" i="1" s="1"/>
  <c r="K52" i="1" s="1"/>
  <c r="K35" i="1" l="1"/>
  <c r="J35" i="1"/>
  <c r="I35" i="1"/>
  <c r="H35" i="1"/>
  <c r="G35" i="1"/>
  <c r="K44" i="1" l="1"/>
  <c r="J44" i="1"/>
  <c r="I44" i="1"/>
  <c r="H44" i="1"/>
  <c r="G44" i="1"/>
  <c r="K39" i="1"/>
  <c r="J39" i="1"/>
  <c r="I39" i="1"/>
  <c r="H39" i="1"/>
  <c r="G39" i="1"/>
</calcChain>
</file>

<file path=xl/comments1.xml><?xml version="1.0" encoding="utf-8"?>
<comments xmlns="http://schemas.openxmlformats.org/spreadsheetml/2006/main">
  <authors>
    <author>63222</author>
  </authors>
  <commentList>
    <comment ref="K41" authorId="0" shapeId="0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</t>
        </r>
      </text>
    </comment>
  </commentList>
</comments>
</file>

<file path=xl/sharedStrings.xml><?xml version="1.0" encoding="utf-8"?>
<sst xmlns="http://schemas.openxmlformats.org/spreadsheetml/2006/main" count="238" uniqueCount="131">
  <si>
    <t>Měsíc:</t>
  </si>
  <si>
    <t>Prosinec</t>
  </si>
  <si>
    <t>rozpočet</t>
  </si>
  <si>
    <t>Rok:</t>
  </si>
  <si>
    <t>2017</t>
  </si>
  <si>
    <t>2019</t>
  </si>
  <si>
    <t>Verze:</t>
  </si>
  <si>
    <t>Skutečnost</t>
  </si>
  <si>
    <t>Finanční plán FNOL</t>
  </si>
  <si>
    <t>HV</t>
  </si>
  <si>
    <t>GAR</t>
  </si>
  <si>
    <t>Suma</t>
  </si>
  <si>
    <t>(1-10)</t>
  </si>
  <si>
    <t>A504 95 360</t>
  </si>
  <si>
    <t>OBN</t>
  </si>
  <si>
    <t>H</t>
  </si>
  <si>
    <t xml:space="preserve">                    Nákl. na prodej - ostatní, dopl.pacientů</t>
  </si>
  <si>
    <t>A504 95 361</t>
  </si>
  <si>
    <t xml:space="preserve">                    Nákl. na prodej - deriváty zdrav.zař.a ostatním org.</t>
  </si>
  <si>
    <t>A504 95 363</t>
  </si>
  <si>
    <t xml:space="preserve">                    Nákl. na prodej - ostatním organizacím</t>
  </si>
  <si>
    <t>A504 95 365</t>
  </si>
  <si>
    <t xml:space="preserve">                    Nákl. na prodej - recepty ZP</t>
  </si>
  <si>
    <t>A504 95 366</t>
  </si>
  <si>
    <t xml:space="preserve">                    Nákl. na prodej - PZT</t>
  </si>
  <si>
    <t>A504 95 368</t>
  </si>
  <si>
    <t xml:space="preserve">                    Nákl. na prodej - poukazy ZP </t>
  </si>
  <si>
    <t>A504 95 370</t>
  </si>
  <si>
    <t xml:space="preserve">                    Nákl. na prodej - zdravotnickým zařízením</t>
  </si>
  <si>
    <t>A504 95 377</t>
  </si>
  <si>
    <t xml:space="preserve">                    Nákl. na prodej center - ZP</t>
  </si>
  <si>
    <t>A504 95 383</t>
  </si>
  <si>
    <t xml:space="preserve">                    Nákl. na prodej PZT FONI - ZP </t>
  </si>
  <si>
    <t>A504 95 384</t>
  </si>
  <si>
    <t xml:space="preserve">                    Nákl. na prodej PZT FONI - doplatky pacientů</t>
  </si>
  <si>
    <t>A504 95 560</t>
  </si>
  <si>
    <t xml:space="preserve">                    Nákl. na prodej - neléčiva</t>
  </si>
  <si>
    <t>A504 95 374</t>
  </si>
  <si>
    <t xml:space="preserve">                    Nákl. na prodej - enter.a parent.výživa - zdravotnickým zařízením</t>
  </si>
  <si>
    <t>A507 11 001</t>
  </si>
  <si>
    <t xml:space="preserve">                    Elaborace LEK (destil.voda)</t>
  </si>
  <si>
    <t>A507 11 002</t>
  </si>
  <si>
    <t xml:space="preserve">                    Taxalaborum LEK při výrobě</t>
  </si>
  <si>
    <t>A507 11 003</t>
  </si>
  <si>
    <t xml:space="preserve">                    Parenterální výživa </t>
  </si>
  <si>
    <t>A602 27 200</t>
  </si>
  <si>
    <t xml:space="preserve">                    Výkony ředění cytostat. - ZP</t>
  </si>
  <si>
    <t>A602 27 300</t>
  </si>
  <si>
    <t xml:space="preserve">                    Dispenzační poplatek lékárny</t>
  </si>
  <si>
    <t>A604 50 360</t>
  </si>
  <si>
    <t xml:space="preserve">                    Prodej - doplatky pacientů</t>
  </si>
  <si>
    <t>A604 50 361</t>
  </si>
  <si>
    <t xml:space="preserve">                    Prodej derivátů zdrav.zařízením a ostatním organizacím</t>
  </si>
  <si>
    <t>A604 50 363</t>
  </si>
  <si>
    <t xml:space="preserve">                    Prodej ostatním org.</t>
  </si>
  <si>
    <t>A604 50 365</t>
  </si>
  <si>
    <t xml:space="preserve">                    Recepty pro ZP</t>
  </si>
  <si>
    <t>A604 50 366</t>
  </si>
  <si>
    <t xml:space="preserve">                    Prodej ZPr za hotové - výdejna PZT</t>
  </si>
  <si>
    <t>A604 50 368</t>
  </si>
  <si>
    <t xml:space="preserve">                    Poukazy pro ZP</t>
  </si>
  <si>
    <t>A604 50 370</t>
  </si>
  <si>
    <t xml:space="preserve">                    Prodej léků zdravotnickým zařízením</t>
  </si>
  <si>
    <t>A604 50 377</t>
  </si>
  <si>
    <t xml:space="preserve">                    Prodej center - ZP</t>
  </si>
  <si>
    <t>A604 50 383</t>
  </si>
  <si>
    <t xml:space="preserve">                    Prodej PZT FONI - ZP</t>
  </si>
  <si>
    <t>A604 50 384</t>
  </si>
  <si>
    <t xml:space="preserve">                    Prodej PZT FONI - doplatky pacientů</t>
  </si>
  <si>
    <t>A604 50 560</t>
  </si>
  <si>
    <t xml:space="preserve">                    Prodej neléčiv</t>
  </si>
  <si>
    <t>A604 50 374</t>
  </si>
  <si>
    <t xml:space="preserve">                    Prodej - enter.a parent.výživa - zdravotnickým zařízením</t>
  </si>
  <si>
    <t>Lékárna</t>
  </si>
  <si>
    <t>A649 10 001</t>
  </si>
  <si>
    <t xml:space="preserve">                    Bonusy finanční - za léky (pro kliniky)</t>
  </si>
  <si>
    <t>A649 10 003</t>
  </si>
  <si>
    <t xml:space="preserve">                    Bonusy finanční - za léky (prodej)</t>
  </si>
  <si>
    <t>Odbor nákupu léků a diagnostik</t>
  </si>
  <si>
    <t>A558 01 001</t>
  </si>
  <si>
    <t>S</t>
  </si>
  <si>
    <t xml:space="preserve">                    DDHM - zdravotnické přístroje (sk.N_525)</t>
  </si>
  <si>
    <t>A558 01 002</t>
  </si>
  <si>
    <t xml:space="preserve">                    DDHM - zdravotnické nástroje (sk.Z_515)</t>
  </si>
  <si>
    <t>A649 10 002</t>
  </si>
  <si>
    <t xml:space="preserve">                    Bonusy finanční - za ZPr (pro kliniky)</t>
  </si>
  <si>
    <t>Odbor nákupu zdravotní techniky a ZPr</t>
  </si>
  <si>
    <t>602 27 200</t>
  </si>
  <si>
    <t>ředění cytostatik</t>
  </si>
  <si>
    <t xml:space="preserve">Z528 - zvýšené cytosety o 1,5 mil kč (myslím, že ONK je do nákladů nedala) </t>
  </si>
  <si>
    <t>celá 504</t>
  </si>
  <si>
    <t>N:</t>
  </si>
  <si>
    <t>celá 604</t>
  </si>
  <si>
    <t>V:</t>
  </si>
  <si>
    <t>plán 2019</t>
  </si>
  <si>
    <t>skutečnost 2018</t>
  </si>
  <si>
    <t>skutečnost 2019</t>
  </si>
  <si>
    <t>oproti</t>
  </si>
  <si>
    <t>Mgr. Čech</t>
  </si>
  <si>
    <t>rezerva</t>
  </si>
  <si>
    <t>2019: zaparkováno 9.600 tis. Kč</t>
  </si>
  <si>
    <t>reálné navýšení, ambice snížit o 19 mil Kč, navýšení pak 17 mil na 29 mil. Kč</t>
  </si>
  <si>
    <t>CÍLENÉ snížení požadavků na nákup DDHM u jedn.garantů</t>
  </si>
  <si>
    <t>mil. Kč</t>
  </si>
  <si>
    <t xml:space="preserve">   z toho zdr. prostř.z 25 mil. Kč na 15,5 mil. Kč (proti 2018 +cca 3,2 mil. Kč)</t>
  </si>
  <si>
    <t xml:space="preserve">                IT  14,9 mil. Kč na 10,9 mil. Kč (proti 2018 + cca 3 mil. Kč)</t>
  </si>
  <si>
    <t>KOMBINACE přesunu do rezervy a skutečného snížení</t>
  </si>
  <si>
    <t>SKUTEČNÉ SNÍŽENÍ plánu účtu 558                             (DDHM - zdrav.prostředky)</t>
  </si>
  <si>
    <t>PLÁN 2019</t>
  </si>
  <si>
    <t>558 01 ***</t>
  </si>
  <si>
    <t>celkem DDHM zdravotnický</t>
  </si>
  <si>
    <t>v tom na pomocném NS REZERVA</t>
  </si>
  <si>
    <t>Číslo</t>
  </si>
  <si>
    <t>Název</t>
  </si>
  <si>
    <t>Předp. 2018</t>
  </si>
  <si>
    <t>PLÁN - BP 2019</t>
  </si>
  <si>
    <t>Hodnota</t>
  </si>
  <si>
    <t>Index</t>
  </si>
  <si>
    <t>Ruční vstupy</t>
  </si>
  <si>
    <t>účtu</t>
  </si>
  <si>
    <t>ukazatele</t>
  </si>
  <si>
    <t>1 - 11 / 2018</t>
  </si>
  <si>
    <t>BP 2019 - Předp. 2018</t>
  </si>
  <si>
    <t>BP 2019 / Předp. 2018</t>
  </si>
  <si>
    <t>KOREKCE 2019</t>
  </si>
  <si>
    <t>REAL BUDGET</t>
  </si>
  <si>
    <t>REÁLNÝ NÁRŮST</t>
  </si>
  <si>
    <t>reálné navýšení</t>
  </si>
  <si>
    <t>AMBICE snížení plánu o</t>
  </si>
  <si>
    <t>BUDGET 2020 PŘEDPOKLAD</t>
  </si>
  <si>
    <t xml:space="preserve">tj. nárůst 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</si>
</sst>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1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indexed="8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3"/>
      <name val="Arial"/>
      <family val="2"/>
      <charset val="238"/>
    </font>
    <font>
      <b/>
      <sz val="10"/>
      <color rgb="FF7030A0"/>
      <name val="Arial"/>
      <family val="2"/>
      <charset val="238"/>
    </font>
    <font>
      <i/>
      <sz val="10"/>
      <color rgb="FF0070C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>
      <alignment horizontal="left"/>
    </xf>
    <xf numFmtId="0" fontId="2" fillId="3" borderId="0">
      <alignment horizontal="left"/>
    </xf>
    <xf numFmtId="0" fontId="9" fillId="5" borderId="0" applyNumberFormat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1" applyFont="1" applyFill="1">
      <alignment horizontal="left"/>
    </xf>
    <xf numFmtId="0" fontId="1" fillId="0" borderId="0" xfId="0" applyFont="1" applyAlignment="1">
      <alignment horizontal="center"/>
    </xf>
    <xf numFmtId="0" fontId="3" fillId="0" borderId="0" xfId="1" applyFont="1" applyFill="1">
      <alignment horizontal="left"/>
    </xf>
    <xf numFmtId="49" fontId="6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/>
    <xf numFmtId="3" fontId="7" fillId="0" borderId="0" xfId="0" applyNumberFormat="1" applyFont="1" applyFill="1"/>
    <xf numFmtId="3" fontId="8" fillId="0" borderId="0" xfId="0" applyNumberFormat="1" applyFont="1" applyFill="1"/>
    <xf numFmtId="0" fontId="1" fillId="0" borderId="0" xfId="1" applyFont="1" applyFill="1" applyBorder="1" applyAlignment="1">
      <alignment horizontal="left"/>
    </xf>
    <xf numFmtId="0" fontId="1" fillId="0" borderId="0" xfId="0" applyFont="1" applyFill="1" applyBorder="1" applyAlignment="1"/>
    <xf numFmtId="3" fontId="1" fillId="0" borderId="0" xfId="1" applyNumberFormat="1" applyFont="1" applyFill="1" applyBorder="1" applyAlignment="1">
      <alignment horizontal="right"/>
    </xf>
    <xf numFmtId="3" fontId="0" fillId="4" borderId="3" xfId="0" applyNumberFormat="1" applyFill="1" applyBorder="1"/>
    <xf numFmtId="0" fontId="0" fillId="4" borderId="0" xfId="0" applyFill="1" applyBorder="1"/>
    <xf numFmtId="3" fontId="0" fillId="4" borderId="0" xfId="0" applyNumberFormat="1" applyFill="1" applyBorder="1"/>
    <xf numFmtId="3" fontId="0" fillId="4" borderId="2" xfId="0" applyNumberFormat="1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1" fontId="3" fillId="0" borderId="1" xfId="0" applyNumberFormat="1" applyFont="1" applyBorder="1" applyAlignment="1">
      <alignment horizontal="center"/>
    </xf>
    <xf numFmtId="3" fontId="1" fillId="6" borderId="6" xfId="1" applyNumberFormat="1" applyFont="1" applyFill="1" applyBorder="1" applyAlignment="1">
      <alignment horizontal="right"/>
    </xf>
    <xf numFmtId="3" fontId="1" fillId="6" borderId="7" xfId="1" applyNumberFormat="1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center"/>
    </xf>
    <xf numFmtId="0" fontId="0" fillId="0" borderId="7" xfId="0" applyBorder="1"/>
    <xf numFmtId="3" fontId="1" fillId="6" borderId="8" xfId="1" applyNumberFormat="1" applyFont="1" applyFill="1" applyBorder="1" applyAlignment="1">
      <alignment horizontal="right"/>
    </xf>
    <xf numFmtId="3" fontId="0" fillId="4" borderId="9" xfId="0" applyNumberFormat="1" applyFill="1" applyBorder="1"/>
    <xf numFmtId="3" fontId="10" fillId="6" borderId="7" xfId="1" applyNumberFormat="1" applyFont="1" applyFill="1" applyBorder="1" applyAlignment="1">
      <alignment horizontal="right"/>
    </xf>
    <xf numFmtId="0" fontId="0" fillId="0" borderId="10" xfId="0" applyBorder="1"/>
    <xf numFmtId="3" fontId="1" fillId="6" borderId="11" xfId="1" applyNumberFormat="1" applyFont="1" applyFill="1" applyBorder="1" applyAlignment="1">
      <alignment horizontal="right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3" fontId="7" fillId="0" borderId="0" xfId="0" applyNumberFormat="1" applyFont="1"/>
    <xf numFmtId="164" fontId="7" fillId="0" borderId="0" xfId="0" applyNumberFormat="1" applyFont="1"/>
    <xf numFmtId="3" fontId="0" fillId="0" borderId="0" xfId="0" applyNumberFormat="1"/>
    <xf numFmtId="3" fontId="13" fillId="0" borderId="0" xfId="0" applyNumberFormat="1" applyFont="1"/>
    <xf numFmtId="3" fontId="14" fillId="0" borderId="0" xfId="0" applyNumberFormat="1" applyFont="1"/>
    <xf numFmtId="0" fontId="14" fillId="0" borderId="0" xfId="0" applyFont="1"/>
    <xf numFmtId="0" fontId="17" fillId="8" borderId="12" xfId="0" applyFont="1" applyFill="1" applyBorder="1"/>
    <xf numFmtId="0" fontId="13" fillId="0" borderId="0" xfId="0" applyFont="1"/>
    <xf numFmtId="0" fontId="20" fillId="9" borderId="0" xfId="0" applyFont="1" applyFill="1"/>
    <xf numFmtId="164" fontId="2" fillId="0" borderId="0" xfId="0" applyNumberFormat="1" applyFont="1"/>
    <xf numFmtId="0" fontId="24" fillId="0" borderId="0" xfId="0" applyFont="1"/>
    <xf numFmtId="166" fontId="24" fillId="0" borderId="0" xfId="0" applyNumberFormat="1" applyFont="1"/>
    <xf numFmtId="2" fontId="25" fillId="0" borderId="13" xfId="0" applyNumberFormat="1" applyFont="1" applyBorder="1"/>
    <xf numFmtId="2" fontId="21" fillId="0" borderId="14" xfId="0" applyNumberFormat="1" applyFont="1" applyBorder="1" applyAlignment="1">
      <alignment horizontal="center"/>
    </xf>
    <xf numFmtId="0" fontId="21" fillId="0" borderId="15" xfId="0" applyFont="1" applyBorder="1" applyAlignment="1">
      <alignment horizontal="center" vertical="top"/>
    </xf>
    <xf numFmtId="0" fontId="26" fillId="0" borderId="16" xfId="0" applyFont="1" applyBorder="1" applyAlignment="1">
      <alignment horizontal="center" vertical="top"/>
    </xf>
    <xf numFmtId="49" fontId="26" fillId="0" borderId="17" xfId="0" applyNumberFormat="1" applyFont="1" applyBorder="1" applyAlignment="1">
      <alignment horizontal="center" vertical="top" shrinkToFit="1"/>
    </xf>
    <xf numFmtId="49" fontId="26" fillId="0" borderId="0" xfId="0" applyNumberFormat="1" applyFont="1" applyAlignment="1">
      <alignment horizontal="center" vertical="top" shrinkToFit="1"/>
    </xf>
    <xf numFmtId="49" fontId="23" fillId="7" borderId="18" xfId="0" applyNumberFormat="1" applyFont="1" applyFill="1" applyBorder="1" applyAlignment="1">
      <alignment horizontal="center" vertical="top" shrinkToFit="1"/>
    </xf>
    <xf numFmtId="2" fontId="25" fillId="0" borderId="19" xfId="0" applyNumberFormat="1" applyFont="1" applyBorder="1"/>
    <xf numFmtId="2" fontId="2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8" fillId="0" borderId="24" xfId="0" applyFont="1" applyBorder="1" applyAlignment="1">
      <alignment horizontal="center" vertical="top" shrinkToFit="1"/>
    </xf>
    <xf numFmtId="0" fontId="28" fillId="0" borderId="21" xfId="0" applyFont="1" applyBorder="1" applyAlignment="1">
      <alignment horizontal="center" vertical="top" shrinkToFit="1"/>
    </xf>
    <xf numFmtId="0" fontId="28" fillId="0" borderId="0" xfId="0" applyFont="1" applyAlignment="1">
      <alignment horizontal="center" vertical="top" shrinkToFit="1"/>
    </xf>
    <xf numFmtId="0" fontId="23" fillId="7" borderId="25" xfId="0" applyFont="1" applyFill="1" applyBorder="1" applyAlignment="1">
      <alignment horizontal="center" vertical="top" shrinkToFit="1"/>
    </xf>
    <xf numFmtId="0" fontId="16" fillId="7" borderId="13" xfId="0" applyFont="1" applyFill="1" applyBorder="1"/>
    <xf numFmtId="0" fontId="16" fillId="7" borderId="16" xfId="0" applyFont="1" applyFill="1" applyBorder="1"/>
    <xf numFmtId="165" fontId="16" fillId="7" borderId="16" xfId="0" applyNumberFormat="1" applyFont="1" applyFill="1" applyBorder="1"/>
    <xf numFmtId="0" fontId="16" fillId="7" borderId="17" xfId="0" applyFont="1" applyFill="1" applyBorder="1"/>
    <xf numFmtId="0" fontId="17" fillId="8" borderId="19" xfId="0" applyFont="1" applyFill="1" applyBorder="1"/>
    <xf numFmtId="0" fontId="17" fillId="8" borderId="0" xfId="0" applyFont="1" applyFill="1" applyBorder="1"/>
    <xf numFmtId="165" fontId="17" fillId="8" borderId="0" xfId="0" applyNumberFormat="1" applyFont="1" applyFill="1" applyBorder="1"/>
    <xf numFmtId="0" fontId="18" fillId="8" borderId="26" xfId="0" applyFont="1" applyFill="1" applyBorder="1" applyAlignment="1">
      <alignment vertical="center" wrapText="1"/>
    </xf>
    <xf numFmtId="165" fontId="19" fillId="7" borderId="22" xfId="0" applyNumberFormat="1" applyFont="1" applyFill="1" applyBorder="1" applyAlignment="1">
      <alignment vertical="center"/>
    </xf>
    <xf numFmtId="0" fontId="19" fillId="7" borderId="24" xfId="0" applyFont="1" applyFill="1" applyBorder="1" applyAlignment="1">
      <alignment vertical="center"/>
    </xf>
    <xf numFmtId="49" fontId="21" fillId="0" borderId="28" xfId="0" applyNumberFormat="1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3" fontId="2" fillId="0" borderId="30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3" fontId="22" fillId="10" borderId="23" xfId="0" applyNumberFormat="1" applyFont="1" applyFill="1" applyBorder="1"/>
    <xf numFmtId="3" fontId="0" fillId="0" borderId="30" xfId="0" applyNumberFormat="1" applyBorder="1"/>
    <xf numFmtId="164" fontId="2" fillId="0" borderId="30" xfId="0" applyNumberFormat="1" applyFont="1" applyBorder="1"/>
    <xf numFmtId="0" fontId="29" fillId="11" borderId="0" xfId="0" applyFont="1" applyFill="1"/>
    <xf numFmtId="3" fontId="29" fillId="11" borderId="0" xfId="0" applyNumberFormat="1" applyFont="1" applyFill="1"/>
    <xf numFmtId="0" fontId="15" fillId="0" borderId="0" xfId="0" applyFont="1"/>
    <xf numFmtId="3" fontId="30" fillId="7" borderId="31" xfId="0" applyNumberFormat="1" applyFont="1" applyFill="1" applyBorder="1"/>
    <xf numFmtId="3" fontId="30" fillId="7" borderId="32" xfId="0" applyNumberFormat="1" applyFont="1" applyFill="1" applyBorder="1"/>
    <xf numFmtId="3" fontId="30" fillId="7" borderId="33" xfId="0" applyNumberFormat="1" applyFont="1" applyFill="1" applyBorder="1"/>
    <xf numFmtId="0" fontId="31" fillId="12" borderId="0" xfId="0" applyFont="1" applyFill="1"/>
    <xf numFmtId="3" fontId="31" fillId="12" borderId="0" xfId="0" applyNumberFormat="1" applyFont="1" applyFill="1"/>
    <xf numFmtId="0" fontId="31" fillId="12" borderId="0" xfId="0" applyFont="1" applyFill="1" applyAlignment="1">
      <alignment horizontal="right"/>
    </xf>
    <xf numFmtId="3" fontId="31" fillId="12" borderId="0" xfId="0" applyNumberFormat="1" applyFont="1" applyFill="1" applyAlignment="1">
      <alignment horizontal="right"/>
    </xf>
    <xf numFmtId="0" fontId="1" fillId="6" borderId="4" xfId="1" applyFont="1" applyFill="1" applyBorder="1">
      <alignment horizontal="left"/>
    </xf>
    <xf numFmtId="0" fontId="1" fillId="6" borderId="5" xfId="1" applyFont="1" applyFill="1" applyBorder="1">
      <alignment horizontal="left"/>
    </xf>
    <xf numFmtId="0" fontId="1" fillId="0" borderId="4" xfId="1" applyFont="1" applyFill="1" applyBorder="1">
      <alignment horizontal="left"/>
    </xf>
    <xf numFmtId="0" fontId="1" fillId="0" borderId="5" xfId="1" applyFont="1" applyFill="1" applyBorder="1">
      <alignment horizontal="left"/>
    </xf>
    <xf numFmtId="0" fontId="19" fillId="7" borderId="22" xfId="0" applyFont="1" applyFill="1" applyBorder="1" applyAlignment="1">
      <alignment horizontal="left" vertical="center" wrapText="1"/>
    </xf>
    <xf numFmtId="49" fontId="27" fillId="7" borderId="27" xfId="0" applyNumberFormat="1" applyFont="1" applyFill="1" applyBorder="1" applyAlignment="1">
      <alignment horizontal="center" vertical="top" shrinkToFit="1"/>
    </xf>
    <xf numFmtId="0" fontId="27" fillId="7" borderId="23" xfId="0" applyFont="1" applyFill="1" applyBorder="1" applyAlignment="1">
      <alignment vertical="top" shrinkToFit="1"/>
    </xf>
  </cellXfs>
  <cellStyles count="4">
    <cellStyle name="___row1" xfId="1"/>
    <cellStyle name="_page" xfId="2"/>
    <cellStyle name="Normální" xfId="0" builtinId="0"/>
    <cellStyle name="Zvýraznění 2" xfId="3" builtinId="33"/>
  </cellStyles>
  <dxfs count="64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142875</xdr:rowOff>
    </xdr:from>
    <xdr:to>
      <xdr:col>16</xdr:col>
      <xdr:colOff>1447799</xdr:colOff>
      <xdr:row>23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8DA3FEE6-9E26-4AC0-8BC8-216741A3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2295525"/>
          <a:ext cx="4410074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6"/>
  <sheetViews>
    <sheetView tabSelected="1" topLeftCell="F1" workbookViewId="0">
      <pane ySplit="5" topLeftCell="A38" activePane="bottomLeft" state="frozen"/>
      <selection pane="bottomLeft" activeCell="J56" sqref="J56"/>
    </sheetView>
  </sheetViews>
  <sheetFormatPr defaultRowHeight="15" x14ac:dyDescent="0.25"/>
  <cols>
    <col min="1" max="3" width="14.7109375" customWidth="1"/>
    <col min="4" max="4" width="32" customWidth="1"/>
    <col min="5" max="5" width="21.7109375" customWidth="1"/>
    <col min="6" max="6" width="22" customWidth="1"/>
    <col min="7" max="11" width="14.7109375" customWidth="1"/>
    <col min="16" max="16" width="16.140625" customWidth="1"/>
    <col min="17" max="17" width="21.7109375" customWidth="1"/>
    <col min="18" max="22" width="12" customWidth="1"/>
    <col min="24" max="24" width="31.28515625" bestFit="1" customWidth="1"/>
    <col min="25" max="25" width="4.28515625" bestFit="1" customWidth="1"/>
  </cols>
  <sheetData>
    <row r="1" spans="1:20" ht="15.75" thickBot="1" x14ac:dyDescent="0.3">
      <c r="A1" s="1"/>
      <c r="B1" s="1"/>
      <c r="C1" s="1"/>
      <c r="D1" s="1"/>
      <c r="E1" s="2"/>
      <c r="F1" s="3"/>
      <c r="G1" s="1"/>
      <c r="H1" s="1"/>
      <c r="I1" s="1"/>
      <c r="J1" s="1"/>
      <c r="K1" s="1"/>
    </row>
    <row r="2" spans="1:20" ht="15.75" thickBot="1" x14ac:dyDescent="0.3">
      <c r="A2" s="1"/>
      <c r="B2" s="1"/>
      <c r="C2" s="1"/>
      <c r="D2" s="1"/>
      <c r="E2" s="1"/>
      <c r="F2" s="4" t="s">
        <v>0</v>
      </c>
      <c r="G2" s="11" t="s">
        <v>1</v>
      </c>
      <c r="H2" s="11" t="s">
        <v>1</v>
      </c>
      <c r="I2" s="11" t="s">
        <v>1</v>
      </c>
      <c r="J2" s="12" t="s">
        <v>12</v>
      </c>
      <c r="K2" s="14" t="s">
        <v>2</v>
      </c>
    </row>
    <row r="3" spans="1:20" ht="15.75" thickBot="1" x14ac:dyDescent="0.3">
      <c r="A3" s="1"/>
      <c r="B3" s="1"/>
      <c r="C3" s="1"/>
      <c r="D3" s="1"/>
      <c r="E3" s="1"/>
      <c r="F3" s="4" t="s">
        <v>3</v>
      </c>
      <c r="G3" s="11" t="s">
        <v>4</v>
      </c>
      <c r="H3" s="11">
        <v>2018</v>
      </c>
      <c r="I3" s="11" t="s">
        <v>5</v>
      </c>
      <c r="J3" s="13">
        <v>2019</v>
      </c>
      <c r="K3" s="28">
        <v>2020</v>
      </c>
    </row>
    <row r="4" spans="1:20" ht="15.75" thickBot="1" x14ac:dyDescent="0.3">
      <c r="A4" s="1"/>
      <c r="B4" s="1"/>
      <c r="C4" s="1"/>
      <c r="D4" s="1"/>
      <c r="E4" s="5"/>
      <c r="F4" s="4" t="s">
        <v>6</v>
      </c>
      <c r="G4" s="11" t="s">
        <v>7</v>
      </c>
      <c r="H4" s="11" t="s">
        <v>7</v>
      </c>
      <c r="I4" s="14" t="s">
        <v>8</v>
      </c>
      <c r="J4" s="15"/>
      <c r="K4" s="14" t="s">
        <v>8</v>
      </c>
    </row>
    <row r="5" spans="1:20" ht="15.75" thickBot="1" x14ac:dyDescent="0.3">
      <c r="A5" s="6" t="s">
        <v>9</v>
      </c>
      <c r="B5" s="6"/>
      <c r="C5" s="6"/>
      <c r="D5" s="7" t="s">
        <v>10</v>
      </c>
      <c r="E5" s="18"/>
      <c r="F5" s="19"/>
      <c r="G5" s="20"/>
      <c r="H5" s="20"/>
      <c r="I5" s="20"/>
      <c r="J5" s="20"/>
      <c r="K5" s="20"/>
    </row>
    <row r="6" spans="1:20" ht="15.75" thickTop="1" x14ac:dyDescent="0.25">
      <c r="A6" s="8" t="s">
        <v>13</v>
      </c>
      <c r="B6" s="9" t="s">
        <v>14</v>
      </c>
      <c r="C6" s="9" t="s">
        <v>15</v>
      </c>
      <c r="D6" s="9" t="s">
        <v>73</v>
      </c>
      <c r="E6" s="94" t="s">
        <v>16</v>
      </c>
      <c r="F6" s="95"/>
      <c r="G6" s="29">
        <v>-25469376.829999998</v>
      </c>
      <c r="H6" s="29">
        <v>-30117002.609999999</v>
      </c>
      <c r="I6" s="29">
        <v>-31100000</v>
      </c>
      <c r="J6" s="33">
        <v>-28296509.010000002</v>
      </c>
      <c r="K6" s="37">
        <v>-33500000</v>
      </c>
      <c r="M6" s="38"/>
      <c r="N6" s="38" t="s">
        <v>97</v>
      </c>
      <c r="O6" s="39" t="s">
        <v>94</v>
      </c>
      <c r="P6" s="39"/>
      <c r="Q6" s="39" t="s">
        <v>95</v>
      </c>
      <c r="R6" s="39"/>
      <c r="S6" s="39" t="s">
        <v>96</v>
      </c>
      <c r="T6" s="38"/>
    </row>
    <row r="7" spans="1:20" x14ac:dyDescent="0.25">
      <c r="A7" s="8" t="s">
        <v>17</v>
      </c>
      <c r="B7" s="9" t="s">
        <v>14</v>
      </c>
      <c r="C7" s="9" t="s">
        <v>15</v>
      </c>
      <c r="D7" s="9" t="s">
        <v>73</v>
      </c>
      <c r="E7" s="94" t="s">
        <v>18</v>
      </c>
      <c r="F7" s="95"/>
      <c r="G7" s="29">
        <v>-1028481.45</v>
      </c>
      <c r="H7" s="29">
        <v>-1330787.06</v>
      </c>
      <c r="I7" s="29">
        <v>-1300000</v>
      </c>
      <c r="J7" s="33">
        <v>-1542882.99</v>
      </c>
      <c r="K7" s="30">
        <v>-1858000</v>
      </c>
      <c r="M7" s="38" t="s">
        <v>87</v>
      </c>
      <c r="N7" s="38"/>
      <c r="O7" s="40">
        <v>-250000</v>
      </c>
      <c r="P7" s="41">
        <v>0.97619047619047616</v>
      </c>
      <c r="Q7" s="40">
        <v>3683184.46</v>
      </c>
      <c r="R7" s="41">
        <v>1.5608783188083886</v>
      </c>
      <c r="S7" s="40" t="s">
        <v>88</v>
      </c>
      <c r="T7" s="41"/>
    </row>
    <row r="8" spans="1:20" x14ac:dyDescent="0.25">
      <c r="A8" s="8" t="s">
        <v>19</v>
      </c>
      <c r="B8" s="9" t="s">
        <v>14</v>
      </c>
      <c r="C8" s="9" t="s">
        <v>15</v>
      </c>
      <c r="D8" s="9" t="s">
        <v>73</v>
      </c>
      <c r="E8" s="94" t="s">
        <v>20</v>
      </c>
      <c r="F8" s="95"/>
      <c r="G8" s="29">
        <v>-5784589.7999999998</v>
      </c>
      <c r="H8" s="29">
        <v>-4321242.3</v>
      </c>
      <c r="I8" s="29">
        <v>-4999999.9999999702</v>
      </c>
      <c r="J8" s="33">
        <v>-944895.12</v>
      </c>
      <c r="K8" s="30">
        <v>-1000000</v>
      </c>
      <c r="M8" s="38" t="s">
        <v>89</v>
      </c>
      <c r="N8" s="38"/>
      <c r="O8" s="40"/>
      <c r="P8" s="41"/>
      <c r="Q8" s="40"/>
      <c r="R8" s="41"/>
      <c r="S8" s="40"/>
      <c r="T8" s="41"/>
    </row>
    <row r="9" spans="1:20" x14ac:dyDescent="0.25">
      <c r="A9" s="8" t="s">
        <v>21</v>
      </c>
      <c r="B9" s="9" t="s">
        <v>14</v>
      </c>
      <c r="C9" s="9" t="s">
        <v>15</v>
      </c>
      <c r="D9" s="9" t="s">
        <v>73</v>
      </c>
      <c r="E9" s="94" t="s">
        <v>22</v>
      </c>
      <c r="F9" s="95"/>
      <c r="G9" s="29">
        <v>-134088181.5</v>
      </c>
      <c r="H9" s="29">
        <v>-148055292.44999999</v>
      </c>
      <c r="I9" s="29">
        <v>-260800000</v>
      </c>
      <c r="J9" s="33">
        <v>-213440051.53</v>
      </c>
      <c r="K9" s="30">
        <v>-260000000</v>
      </c>
      <c r="M9" s="38"/>
      <c r="N9" s="38"/>
      <c r="O9" s="40"/>
      <c r="P9" s="41"/>
      <c r="Q9" s="40"/>
      <c r="R9" s="41"/>
      <c r="S9" s="40"/>
      <c r="T9" s="41"/>
    </row>
    <row r="10" spans="1:20" x14ac:dyDescent="0.25">
      <c r="A10" s="8" t="s">
        <v>23</v>
      </c>
      <c r="B10" s="9" t="s">
        <v>14</v>
      </c>
      <c r="C10" s="9" t="s">
        <v>15</v>
      </c>
      <c r="D10" s="9" t="s">
        <v>73</v>
      </c>
      <c r="E10" s="94" t="s">
        <v>24</v>
      </c>
      <c r="F10" s="95"/>
      <c r="G10" s="29">
        <v>-4851313.87</v>
      </c>
      <c r="H10" s="29">
        <v>-5663212.2999999998</v>
      </c>
      <c r="I10" s="29">
        <v>-5999999.9999999898</v>
      </c>
      <c r="J10" s="33">
        <v>-5294721.6100000003</v>
      </c>
      <c r="K10" s="30">
        <v>-6222000</v>
      </c>
      <c r="M10" s="38" t="s">
        <v>90</v>
      </c>
      <c r="N10" s="38" t="s">
        <v>91</v>
      </c>
      <c r="O10" s="40">
        <v>739000</v>
      </c>
      <c r="P10" s="41">
        <v>1.0020520709533383</v>
      </c>
      <c r="Q10" s="40">
        <v>15022104.300000012</v>
      </c>
      <c r="R10" s="41">
        <v>1.0434364601953581</v>
      </c>
      <c r="S10" s="40">
        <v>-1395312</v>
      </c>
      <c r="T10" s="41">
        <v>0.99614829541854655</v>
      </c>
    </row>
    <row r="11" spans="1:20" x14ac:dyDescent="0.25">
      <c r="A11" s="8" t="s">
        <v>25</v>
      </c>
      <c r="B11" s="9" t="s">
        <v>14</v>
      </c>
      <c r="C11" s="9" t="s">
        <v>15</v>
      </c>
      <c r="D11" s="9" t="s">
        <v>73</v>
      </c>
      <c r="E11" s="94" t="s">
        <v>26</v>
      </c>
      <c r="F11" s="95"/>
      <c r="G11" s="29">
        <v>-18328123.760000002</v>
      </c>
      <c r="H11" s="29">
        <v>-20542578.649999999</v>
      </c>
      <c r="I11" s="29">
        <v>-38900000</v>
      </c>
      <c r="J11" s="33">
        <v>-33487436.800000001</v>
      </c>
      <c r="K11" s="30">
        <v>-39679000</v>
      </c>
      <c r="M11" s="38" t="s">
        <v>92</v>
      </c>
      <c r="N11" s="38" t="s">
        <v>93</v>
      </c>
      <c r="O11" s="40">
        <v>801000</v>
      </c>
      <c r="P11" s="41">
        <v>1.001861193533921</v>
      </c>
      <c r="Q11" s="40">
        <v>18227573.869999945</v>
      </c>
      <c r="R11" s="41">
        <v>1.0441407148227042</v>
      </c>
      <c r="S11" s="40">
        <v>-3708899</v>
      </c>
      <c r="T11" s="41">
        <v>0.99147142110475217</v>
      </c>
    </row>
    <row r="12" spans="1:20" x14ac:dyDescent="0.25">
      <c r="A12" s="8" t="s">
        <v>27</v>
      </c>
      <c r="B12" s="9" t="s">
        <v>14</v>
      </c>
      <c r="C12" s="9" t="s">
        <v>15</v>
      </c>
      <c r="D12" s="9" t="s">
        <v>73</v>
      </c>
      <c r="E12" s="94" t="s">
        <v>28</v>
      </c>
      <c r="F12" s="95"/>
      <c r="G12" s="29">
        <v>-761043.77</v>
      </c>
      <c r="H12" s="29">
        <v>-466724.64</v>
      </c>
      <c r="I12" s="29">
        <v>-499999.999999983</v>
      </c>
      <c r="J12" s="33">
        <v>-1961355.31</v>
      </c>
      <c r="K12" s="30">
        <v>-855000</v>
      </c>
    </row>
    <row r="13" spans="1:20" x14ac:dyDescent="0.25">
      <c r="A13" s="8" t="s">
        <v>29</v>
      </c>
      <c r="B13" s="9" t="s">
        <v>14</v>
      </c>
      <c r="C13" s="9" t="s">
        <v>15</v>
      </c>
      <c r="D13" s="9" t="s">
        <v>73</v>
      </c>
      <c r="E13" s="94" t="s">
        <v>30</v>
      </c>
      <c r="F13" s="95"/>
      <c r="G13" s="29">
        <v>-171073.09</v>
      </c>
      <c r="H13" s="29">
        <v>-164147.85</v>
      </c>
      <c r="I13" s="29">
        <v>-199999.99999999499</v>
      </c>
      <c r="J13" s="33">
        <v>-294814.21999999997</v>
      </c>
      <c r="K13" s="30">
        <v>-357000</v>
      </c>
    </row>
    <row r="14" spans="1:20" x14ac:dyDescent="0.25">
      <c r="A14" s="8" t="s">
        <v>31</v>
      </c>
      <c r="B14" s="9" t="s">
        <v>14</v>
      </c>
      <c r="C14" s="9" t="s">
        <v>15</v>
      </c>
      <c r="D14" s="9" t="s">
        <v>73</v>
      </c>
      <c r="E14" s="94" t="s">
        <v>32</v>
      </c>
      <c r="F14" s="95"/>
      <c r="G14" s="29">
        <v>-619828.5</v>
      </c>
      <c r="H14" s="29">
        <v>-603607.69999999995</v>
      </c>
      <c r="I14" s="29">
        <v>-1250000</v>
      </c>
      <c r="J14" s="33">
        <v>-762206.14</v>
      </c>
      <c r="K14" s="30">
        <v>-939000</v>
      </c>
    </row>
    <row r="15" spans="1:20" x14ac:dyDescent="0.25">
      <c r="A15" s="8" t="s">
        <v>33</v>
      </c>
      <c r="B15" s="9" t="s">
        <v>14</v>
      </c>
      <c r="C15" s="9" t="s">
        <v>15</v>
      </c>
      <c r="D15" s="9" t="s">
        <v>73</v>
      </c>
      <c r="E15" s="94" t="s">
        <v>34</v>
      </c>
      <c r="F15" s="95"/>
      <c r="G15" s="29">
        <v>-1504122.23</v>
      </c>
      <c r="H15" s="29">
        <v>-1627417.53</v>
      </c>
      <c r="I15" s="29">
        <v>-1600000</v>
      </c>
      <c r="J15" s="33">
        <v>-1394183.42</v>
      </c>
      <c r="K15" s="30">
        <v>-1652000</v>
      </c>
    </row>
    <row r="16" spans="1:20" x14ac:dyDescent="0.25">
      <c r="A16" s="8" t="s">
        <v>35</v>
      </c>
      <c r="B16" s="9" t="s">
        <v>14</v>
      </c>
      <c r="C16" s="9" t="s">
        <v>15</v>
      </c>
      <c r="D16" s="9" t="s">
        <v>73</v>
      </c>
      <c r="E16" s="94" t="s">
        <v>36</v>
      </c>
      <c r="F16" s="95"/>
      <c r="G16" s="29">
        <v>-8154610.9400000004</v>
      </c>
      <c r="H16" s="29">
        <v>-9577668.4800000004</v>
      </c>
      <c r="I16" s="29">
        <v>-9700000</v>
      </c>
      <c r="J16" s="33">
        <v>-8785679.9900000002</v>
      </c>
      <c r="K16" s="30">
        <v>-11000000</v>
      </c>
    </row>
    <row r="17" spans="1:12" x14ac:dyDescent="0.25">
      <c r="A17" s="8" t="s">
        <v>37</v>
      </c>
      <c r="B17" s="9" t="s">
        <v>14</v>
      </c>
      <c r="C17" s="9" t="s">
        <v>15</v>
      </c>
      <c r="D17" s="9" t="s">
        <v>73</v>
      </c>
      <c r="E17" s="96" t="s">
        <v>38</v>
      </c>
      <c r="F17" s="97"/>
      <c r="G17" s="29">
        <v>-89240.29</v>
      </c>
      <c r="H17" s="29">
        <v>-147297.37</v>
      </c>
      <c r="I17" s="29">
        <v>-199999.999999997</v>
      </c>
      <c r="J17" s="33">
        <v>-33990.720000000001</v>
      </c>
      <c r="K17" s="30">
        <v>0</v>
      </c>
    </row>
    <row r="18" spans="1:12" x14ac:dyDescent="0.25">
      <c r="A18" s="8" t="s">
        <v>39</v>
      </c>
      <c r="B18" s="9" t="s">
        <v>14</v>
      </c>
      <c r="C18" s="9" t="s">
        <v>15</v>
      </c>
      <c r="D18" s="9" t="s">
        <v>73</v>
      </c>
      <c r="E18" s="94" t="s">
        <v>40</v>
      </c>
      <c r="F18" s="95"/>
      <c r="G18" s="29">
        <v>176965.55</v>
      </c>
      <c r="H18" s="29">
        <v>135876.81</v>
      </c>
      <c r="I18" s="29">
        <v>199999.999999997</v>
      </c>
      <c r="J18" s="33">
        <v>113030</v>
      </c>
      <c r="K18" s="30">
        <v>151000</v>
      </c>
    </row>
    <row r="19" spans="1:12" x14ac:dyDescent="0.25">
      <c r="A19" s="8" t="s">
        <v>41</v>
      </c>
      <c r="B19" s="9" t="s">
        <v>14</v>
      </c>
      <c r="C19" s="9" t="s">
        <v>15</v>
      </c>
      <c r="D19" s="9" t="s">
        <v>73</v>
      </c>
      <c r="E19" s="94" t="s">
        <v>42</v>
      </c>
      <c r="F19" s="95"/>
      <c r="G19" s="29">
        <v>5733879.0999999996</v>
      </c>
      <c r="H19" s="29">
        <v>6800817.8300000001</v>
      </c>
      <c r="I19" s="29">
        <v>7299999.9999999804</v>
      </c>
      <c r="J19" s="33">
        <v>6988202.5</v>
      </c>
      <c r="K19" s="30">
        <v>8500000</v>
      </c>
    </row>
    <row r="20" spans="1:12" x14ac:dyDescent="0.25">
      <c r="A20" s="8" t="s">
        <v>43</v>
      </c>
      <c r="B20" s="9" t="s">
        <v>14</v>
      </c>
      <c r="C20" s="9" t="s">
        <v>15</v>
      </c>
      <c r="D20" s="9" t="s">
        <v>73</v>
      </c>
      <c r="E20" s="94" t="s">
        <v>44</v>
      </c>
      <c r="F20" s="95"/>
      <c r="G20" s="29">
        <v>537140</v>
      </c>
      <c r="H20" s="29">
        <v>764858</v>
      </c>
      <c r="I20" s="29">
        <v>899999.99999998999</v>
      </c>
      <c r="J20" s="33">
        <v>453018</v>
      </c>
      <c r="K20" s="30">
        <v>600000</v>
      </c>
    </row>
    <row r="21" spans="1:12" x14ac:dyDescent="0.25">
      <c r="A21" s="8" t="s">
        <v>45</v>
      </c>
      <c r="B21" s="9" t="s">
        <v>14</v>
      </c>
      <c r="C21" s="9" t="s">
        <v>15</v>
      </c>
      <c r="D21" s="9" t="s">
        <v>73</v>
      </c>
      <c r="E21" s="94" t="s">
        <v>46</v>
      </c>
      <c r="F21" s="95"/>
      <c r="G21" s="29">
        <v>5419619</v>
      </c>
      <c r="H21" s="29">
        <v>6566815.54</v>
      </c>
      <c r="I21" s="29">
        <v>10500000</v>
      </c>
      <c r="J21" s="33">
        <v>8325794</v>
      </c>
      <c r="K21" s="30">
        <v>10250000</v>
      </c>
    </row>
    <row r="22" spans="1:12" x14ac:dyDescent="0.25">
      <c r="A22" s="8" t="s">
        <v>47</v>
      </c>
      <c r="B22" s="9" t="s">
        <v>14</v>
      </c>
      <c r="C22" s="9" t="s">
        <v>15</v>
      </c>
      <c r="D22" s="9" t="s">
        <v>73</v>
      </c>
      <c r="E22" s="94" t="s">
        <v>48</v>
      </c>
      <c r="F22" s="95"/>
      <c r="G22" s="29">
        <v>2287340.39</v>
      </c>
      <c r="H22" s="29">
        <v>2379257.34</v>
      </c>
      <c r="I22" s="29">
        <v>2499999.99999998</v>
      </c>
      <c r="J22" s="33">
        <v>3195473.34</v>
      </c>
      <c r="K22" s="30">
        <v>4800000</v>
      </c>
    </row>
    <row r="23" spans="1:12" x14ac:dyDescent="0.25">
      <c r="A23" s="8" t="s">
        <v>49</v>
      </c>
      <c r="B23" s="9" t="s">
        <v>14</v>
      </c>
      <c r="C23" s="9" t="s">
        <v>15</v>
      </c>
      <c r="D23" s="9" t="s">
        <v>73</v>
      </c>
      <c r="E23" s="94" t="s">
        <v>50</v>
      </c>
      <c r="F23" s="95"/>
      <c r="G23" s="29">
        <v>28803425.780000001</v>
      </c>
      <c r="H23" s="29">
        <v>33321246.829999998</v>
      </c>
      <c r="I23" s="29">
        <v>34300000</v>
      </c>
      <c r="J23" s="33">
        <v>30867646.940000001</v>
      </c>
      <c r="K23" s="30">
        <v>36500000</v>
      </c>
    </row>
    <row r="24" spans="1:12" x14ac:dyDescent="0.25">
      <c r="A24" s="8" t="s">
        <v>51</v>
      </c>
      <c r="B24" s="9" t="s">
        <v>14</v>
      </c>
      <c r="C24" s="9" t="s">
        <v>15</v>
      </c>
      <c r="D24" s="9" t="s">
        <v>73</v>
      </c>
      <c r="E24" s="94" t="s">
        <v>52</v>
      </c>
      <c r="F24" s="95"/>
      <c r="G24" s="29">
        <v>1079488.8</v>
      </c>
      <c r="H24" s="29">
        <v>1394878.33</v>
      </c>
      <c r="I24" s="29">
        <v>1400000</v>
      </c>
      <c r="J24" s="33">
        <v>1647116.01</v>
      </c>
      <c r="K24" s="30">
        <v>1980000</v>
      </c>
    </row>
    <row r="25" spans="1:12" x14ac:dyDescent="0.25">
      <c r="A25" s="8" t="s">
        <v>53</v>
      </c>
      <c r="B25" s="9" t="s">
        <v>14</v>
      </c>
      <c r="C25" s="9" t="s">
        <v>15</v>
      </c>
      <c r="D25" s="9" t="s">
        <v>73</v>
      </c>
      <c r="E25" s="94" t="s">
        <v>54</v>
      </c>
      <c r="F25" s="95"/>
      <c r="G25" s="29">
        <v>6172310.8099999996</v>
      </c>
      <c r="H25" s="29">
        <v>4617057.9800000004</v>
      </c>
      <c r="I25" s="29">
        <v>5299999.9999999898</v>
      </c>
      <c r="J25" s="33">
        <v>1034990.96</v>
      </c>
      <c r="K25" s="30">
        <v>1202000</v>
      </c>
    </row>
    <row r="26" spans="1:12" x14ac:dyDescent="0.25">
      <c r="A26" s="8" t="s">
        <v>55</v>
      </c>
      <c r="B26" s="9" t="s">
        <v>14</v>
      </c>
      <c r="C26" s="9" t="s">
        <v>15</v>
      </c>
      <c r="D26" s="9" t="s">
        <v>73</v>
      </c>
      <c r="E26" s="94" t="s">
        <v>56</v>
      </c>
      <c r="F26" s="95"/>
      <c r="G26" s="29">
        <v>161199697.06</v>
      </c>
      <c r="H26" s="29">
        <v>179798752.49000001</v>
      </c>
      <c r="I26" s="29">
        <v>315100000</v>
      </c>
      <c r="J26" s="33">
        <v>260529995.65000001</v>
      </c>
      <c r="K26" s="30">
        <v>314000000</v>
      </c>
    </row>
    <row r="27" spans="1:12" x14ac:dyDescent="0.25">
      <c r="A27" s="8" t="s">
        <v>57</v>
      </c>
      <c r="B27" s="9" t="s">
        <v>14</v>
      </c>
      <c r="C27" s="9" t="s">
        <v>15</v>
      </c>
      <c r="D27" s="9" t="s">
        <v>73</v>
      </c>
      <c r="E27" s="94" t="s">
        <v>58</v>
      </c>
      <c r="F27" s="95"/>
      <c r="G27" s="29">
        <v>5646116.9800000004</v>
      </c>
      <c r="H27" s="29">
        <v>6695984.21</v>
      </c>
      <c r="I27" s="29">
        <v>6999999.9999999898</v>
      </c>
      <c r="J27" s="33">
        <v>6225647.25</v>
      </c>
      <c r="K27" s="30">
        <v>7327000</v>
      </c>
    </row>
    <row r="28" spans="1:12" x14ac:dyDescent="0.25">
      <c r="A28" s="8" t="s">
        <v>59</v>
      </c>
      <c r="B28" s="9" t="s">
        <v>14</v>
      </c>
      <c r="C28" s="9" t="s">
        <v>15</v>
      </c>
      <c r="D28" s="9" t="s">
        <v>73</v>
      </c>
      <c r="E28" s="94" t="s">
        <v>60</v>
      </c>
      <c r="F28" s="95"/>
      <c r="G28" s="29">
        <v>22115759.140000001</v>
      </c>
      <c r="H28" s="29">
        <v>24788679.289999999</v>
      </c>
      <c r="I28" s="29">
        <v>46800000</v>
      </c>
      <c r="J28" s="33">
        <v>40576074.850000001</v>
      </c>
      <c r="K28" s="30">
        <v>48159000</v>
      </c>
    </row>
    <row r="29" spans="1:12" x14ac:dyDescent="0.25">
      <c r="A29" s="8" t="s">
        <v>61</v>
      </c>
      <c r="B29" s="31" t="s">
        <v>14</v>
      </c>
      <c r="C29" s="31" t="s">
        <v>15</v>
      </c>
      <c r="D29" s="9" t="s">
        <v>73</v>
      </c>
      <c r="E29" s="94" t="s">
        <v>62</v>
      </c>
      <c r="F29" s="95"/>
      <c r="G29" s="29">
        <v>780387.44</v>
      </c>
      <c r="H29" s="29">
        <v>516002.58</v>
      </c>
      <c r="I29" s="29">
        <v>599999.99999998196</v>
      </c>
      <c r="J29" s="33">
        <v>1962775.55</v>
      </c>
      <c r="K29" s="30">
        <v>862000</v>
      </c>
    </row>
    <row r="30" spans="1:12" x14ac:dyDescent="0.25">
      <c r="A30" s="8" t="s">
        <v>63</v>
      </c>
      <c r="B30" s="9" t="s">
        <v>14</v>
      </c>
      <c r="C30" s="9" t="s">
        <v>15</v>
      </c>
      <c r="D30" s="9" t="s">
        <v>73</v>
      </c>
      <c r="E30" s="94" t="s">
        <v>64</v>
      </c>
      <c r="F30" s="95"/>
      <c r="G30" s="29">
        <v>234599.4</v>
      </c>
      <c r="H30" s="29">
        <v>178250.91</v>
      </c>
      <c r="I30" s="29">
        <v>399999.999999994</v>
      </c>
      <c r="J30" s="33">
        <v>337422.05</v>
      </c>
      <c r="K30" s="30">
        <v>411000</v>
      </c>
    </row>
    <row r="31" spans="1:12" x14ac:dyDescent="0.25">
      <c r="A31" s="8" t="s">
        <v>65</v>
      </c>
      <c r="B31" s="9" t="s">
        <v>14</v>
      </c>
      <c r="C31" s="9" t="s">
        <v>15</v>
      </c>
      <c r="D31" s="9" t="s">
        <v>73</v>
      </c>
      <c r="E31" s="94" t="s">
        <v>66</v>
      </c>
      <c r="F31" s="95"/>
      <c r="G31" s="29">
        <v>650769.47</v>
      </c>
      <c r="H31" s="29">
        <v>625566.81999999995</v>
      </c>
      <c r="I31" s="29">
        <v>1350000</v>
      </c>
      <c r="J31" s="33">
        <v>783949.58</v>
      </c>
      <c r="K31" s="30">
        <v>966000</v>
      </c>
    </row>
    <row r="32" spans="1:12" x14ac:dyDescent="0.25">
      <c r="A32" s="8" t="s">
        <v>67</v>
      </c>
      <c r="B32" s="9" t="s">
        <v>14</v>
      </c>
      <c r="C32" s="9" t="s">
        <v>15</v>
      </c>
      <c r="D32" s="9" t="s">
        <v>73</v>
      </c>
      <c r="E32" s="94" t="s">
        <v>68</v>
      </c>
      <c r="F32" s="95"/>
      <c r="G32" s="29">
        <v>1576511.28</v>
      </c>
      <c r="H32" s="29">
        <v>1693233.32</v>
      </c>
      <c r="I32" s="29">
        <v>1700000</v>
      </c>
      <c r="J32" s="33">
        <v>1449034.01</v>
      </c>
      <c r="K32" s="30">
        <v>1716000</v>
      </c>
      <c r="L32" s="16"/>
    </row>
    <row r="33" spans="1:26" x14ac:dyDescent="0.25">
      <c r="A33" s="8" t="s">
        <v>69</v>
      </c>
      <c r="B33" s="9" t="s">
        <v>14</v>
      </c>
      <c r="C33" s="9" t="s">
        <v>15</v>
      </c>
      <c r="D33" s="9" t="s">
        <v>73</v>
      </c>
      <c r="E33" s="94" t="s">
        <v>70</v>
      </c>
      <c r="F33" s="95"/>
      <c r="G33" s="29">
        <v>9916638.8399999999</v>
      </c>
      <c r="H33" s="29">
        <v>11565783.83</v>
      </c>
      <c r="I33" s="29">
        <v>11700000</v>
      </c>
      <c r="J33" s="33">
        <v>10731614.630000001</v>
      </c>
      <c r="K33" s="30">
        <v>13500000</v>
      </c>
      <c r="L33" s="16"/>
    </row>
    <row r="34" spans="1:26" x14ac:dyDescent="0.25">
      <c r="A34" s="8" t="s">
        <v>71</v>
      </c>
      <c r="B34" s="9" t="s">
        <v>14</v>
      </c>
      <c r="C34" s="9" t="s">
        <v>15</v>
      </c>
      <c r="D34" s="9" t="s">
        <v>73</v>
      </c>
      <c r="E34" s="94" t="s">
        <v>72</v>
      </c>
      <c r="F34" s="95"/>
      <c r="G34" s="29">
        <v>89739.42</v>
      </c>
      <c r="H34" s="29">
        <v>148034.46</v>
      </c>
      <c r="I34" s="29">
        <v>249999.999999997</v>
      </c>
      <c r="J34" s="33">
        <v>33990.78</v>
      </c>
      <c r="K34" s="32"/>
    </row>
    <row r="35" spans="1:26" x14ac:dyDescent="0.25">
      <c r="E35" s="22" t="s">
        <v>11</v>
      </c>
      <c r="F35" s="22"/>
      <c r="G35" s="23">
        <f>SUM(G6:G34)</f>
        <v>51570402.430000037</v>
      </c>
      <c r="H35" s="23">
        <f t="shared" ref="H35:K35" si="0">SUM(H6:H34)</f>
        <v>59374117.630000032</v>
      </c>
      <c r="I35" s="23">
        <f t="shared" si="0"/>
        <v>90749999.99999997</v>
      </c>
      <c r="J35" s="23">
        <f t="shared" si="0"/>
        <v>79017049.23999989</v>
      </c>
      <c r="K35" s="34">
        <f t="shared" si="0"/>
        <v>93862000</v>
      </c>
    </row>
    <row r="36" spans="1:26" x14ac:dyDescent="0.25">
      <c r="E36" s="25"/>
      <c r="F36" s="25"/>
      <c r="G36" s="25"/>
      <c r="H36" s="25"/>
      <c r="I36" s="25"/>
      <c r="J36" s="26"/>
      <c r="K36" s="27"/>
    </row>
    <row r="37" spans="1:26" ht="15.75" x14ac:dyDescent="0.25">
      <c r="A37" s="8" t="s">
        <v>74</v>
      </c>
      <c r="B37" s="10" t="s">
        <v>14</v>
      </c>
      <c r="C37" s="10" t="s">
        <v>15</v>
      </c>
      <c r="D37" s="10" t="s">
        <v>78</v>
      </c>
      <c r="E37" s="94" t="s">
        <v>75</v>
      </c>
      <c r="F37" s="95"/>
      <c r="G37" s="29">
        <v>0</v>
      </c>
      <c r="H37" s="29">
        <v>72261739.390000001</v>
      </c>
      <c r="I37" s="29">
        <v>75000000</v>
      </c>
      <c r="J37" s="33">
        <v>29675732.300000001</v>
      </c>
      <c r="K37" s="30">
        <v>50000000</v>
      </c>
      <c r="P37" s="48" t="s">
        <v>108</v>
      </c>
    </row>
    <row r="38" spans="1:26" ht="15.75" thickBot="1" x14ac:dyDescent="0.3">
      <c r="A38" s="8" t="s">
        <v>76</v>
      </c>
      <c r="B38" s="9" t="s">
        <v>14</v>
      </c>
      <c r="C38" s="9" t="s">
        <v>15</v>
      </c>
      <c r="D38" s="10" t="s">
        <v>78</v>
      </c>
      <c r="E38" s="94" t="s">
        <v>77</v>
      </c>
      <c r="F38" s="95"/>
      <c r="G38" s="29">
        <v>0</v>
      </c>
      <c r="H38" s="29">
        <v>32834754.280000001</v>
      </c>
      <c r="I38" s="29">
        <v>25000000</v>
      </c>
      <c r="J38" s="33">
        <v>20342362.559999999</v>
      </c>
      <c r="K38" s="30">
        <v>20000000</v>
      </c>
    </row>
    <row r="39" spans="1:26" x14ac:dyDescent="0.25">
      <c r="E39" s="22" t="s">
        <v>11</v>
      </c>
      <c r="F39" s="22"/>
      <c r="G39" s="23">
        <f>SUM(G37:G38)</f>
        <v>0</v>
      </c>
      <c r="H39" s="23">
        <f>SUM(H37:H38)</f>
        <v>105096493.67</v>
      </c>
      <c r="I39" s="23">
        <f>SUM(I37:I38)</f>
        <v>100000000</v>
      </c>
      <c r="J39" s="24">
        <f>SUM(J37:J38)</f>
        <v>50018094.859999999</v>
      </c>
      <c r="K39" s="21">
        <f>SUM(K37:K38)</f>
        <v>70000000</v>
      </c>
      <c r="P39" s="67" t="s">
        <v>102</v>
      </c>
      <c r="Q39" s="68"/>
      <c r="R39" s="68"/>
      <c r="S39" s="69">
        <v>-13.679</v>
      </c>
      <c r="T39" s="70" t="s">
        <v>103</v>
      </c>
    </row>
    <row r="40" spans="1:26" x14ac:dyDescent="0.25">
      <c r="E40" s="25"/>
      <c r="F40" s="25"/>
      <c r="G40" s="25"/>
      <c r="H40" s="25"/>
      <c r="I40" s="25"/>
      <c r="J40" s="26"/>
      <c r="K40" s="27"/>
      <c r="P40" s="71" t="s">
        <v>104</v>
      </c>
      <c r="Q40" s="72"/>
      <c r="R40" s="72"/>
      <c r="S40" s="73">
        <v>-9.5</v>
      </c>
      <c r="T40" s="46" t="s">
        <v>103</v>
      </c>
    </row>
    <row r="41" spans="1:26" x14ac:dyDescent="0.25">
      <c r="A41" s="8" t="s">
        <v>79</v>
      </c>
      <c r="B41" s="9" t="s">
        <v>14</v>
      </c>
      <c r="C41" s="9" t="s">
        <v>80</v>
      </c>
      <c r="D41" s="10" t="s">
        <v>86</v>
      </c>
      <c r="E41" s="94" t="s">
        <v>81</v>
      </c>
      <c r="F41" s="95"/>
      <c r="G41" s="29">
        <v>-25227963.030000001</v>
      </c>
      <c r="H41" s="29">
        <v>-20058174.600000001</v>
      </c>
      <c r="I41" s="29">
        <v>-20953733.333333299</v>
      </c>
      <c r="J41" s="33">
        <v>-9770340.5199999996</v>
      </c>
      <c r="K41" s="35">
        <v>-48000000</v>
      </c>
      <c r="L41" s="38" t="s">
        <v>100</v>
      </c>
      <c r="P41" s="71" t="s">
        <v>105</v>
      </c>
      <c r="Q41" s="72"/>
      <c r="R41" s="72"/>
      <c r="S41" s="73">
        <v>-4.0289999999999999</v>
      </c>
      <c r="T41" s="46" t="s">
        <v>103</v>
      </c>
    </row>
    <row r="42" spans="1:26" ht="51" customHeight="1" thickBot="1" x14ac:dyDescent="0.3">
      <c r="A42" s="8" t="s">
        <v>82</v>
      </c>
      <c r="B42" s="10" t="s">
        <v>14</v>
      </c>
      <c r="C42" s="9" t="s">
        <v>80</v>
      </c>
      <c r="D42" s="10" t="s">
        <v>86</v>
      </c>
      <c r="E42" s="94" t="s">
        <v>83</v>
      </c>
      <c r="F42" s="95"/>
      <c r="G42" s="29">
        <v>-1575562.45</v>
      </c>
      <c r="H42" s="29">
        <v>-1580147.19</v>
      </c>
      <c r="I42" s="29">
        <v>0</v>
      </c>
      <c r="J42" s="33">
        <v>-2274114.71</v>
      </c>
      <c r="K42" s="30">
        <v>0</v>
      </c>
      <c r="L42" s="17"/>
      <c r="P42" s="74" t="s">
        <v>106</v>
      </c>
      <c r="Q42" s="98" t="s">
        <v>107</v>
      </c>
      <c r="R42" s="98"/>
      <c r="S42" s="75">
        <v>-4.0460000000000003</v>
      </c>
      <c r="T42" s="76" t="s">
        <v>103</v>
      </c>
    </row>
    <row r="43" spans="1:26" x14ac:dyDescent="0.25">
      <c r="A43" s="8" t="s">
        <v>84</v>
      </c>
      <c r="B43" s="10" t="s">
        <v>14</v>
      </c>
      <c r="C43" s="10" t="s">
        <v>80</v>
      </c>
      <c r="D43" s="10" t="s">
        <v>86</v>
      </c>
      <c r="E43" s="94" t="s">
        <v>85</v>
      </c>
      <c r="F43" s="95"/>
      <c r="G43" s="29">
        <v>0</v>
      </c>
      <c r="H43" s="29">
        <v>85053975.120000005</v>
      </c>
      <c r="I43" s="29">
        <v>70000000</v>
      </c>
      <c r="J43" s="33">
        <v>59369970.039999999</v>
      </c>
      <c r="K43" s="30">
        <v>60000000</v>
      </c>
      <c r="L43" s="16"/>
    </row>
    <row r="44" spans="1:26" ht="15.75" thickBot="1" x14ac:dyDescent="0.3">
      <c r="E44" s="22" t="s">
        <v>11</v>
      </c>
      <c r="F44" s="22"/>
      <c r="G44" s="23">
        <f>SUM(G41:G43)</f>
        <v>-26803525.48</v>
      </c>
      <c r="H44" s="23">
        <f>SUM(H41:H43)</f>
        <v>63415653.329999998</v>
      </c>
      <c r="I44" s="23">
        <f>SUM(I41:I43)</f>
        <v>49046266.666666701</v>
      </c>
      <c r="J44" s="24">
        <f>SUM(J41:J43)</f>
        <v>47325514.810000002</v>
      </c>
      <c r="K44" s="21">
        <f>SUM(K41:K43)</f>
        <v>12000000</v>
      </c>
    </row>
    <row r="45" spans="1:26" ht="15.75" thickTop="1" x14ac:dyDescent="0.25">
      <c r="K45" s="36"/>
      <c r="P45" s="52" t="s">
        <v>112</v>
      </c>
      <c r="Q45" s="53" t="s">
        <v>113</v>
      </c>
      <c r="R45" s="54" t="s">
        <v>7</v>
      </c>
      <c r="S45" s="55" t="s">
        <v>114</v>
      </c>
      <c r="T45" s="99" t="s">
        <v>115</v>
      </c>
      <c r="U45" s="56" t="s">
        <v>116</v>
      </c>
      <c r="V45" s="56" t="s">
        <v>117</v>
      </c>
      <c r="W45" s="57"/>
      <c r="X45" s="58" t="s">
        <v>118</v>
      </c>
    </row>
    <row r="46" spans="1:26" ht="15.75" thickBot="1" x14ac:dyDescent="0.3">
      <c r="G46" s="42"/>
      <c r="H46" s="42" t="s">
        <v>98</v>
      </c>
      <c r="I46" s="42">
        <f>+I41</f>
        <v>-20953733.333333299</v>
      </c>
      <c r="J46" s="42"/>
      <c r="K46" s="43">
        <f>+K41</f>
        <v>-48000000</v>
      </c>
      <c r="P46" s="59" t="s">
        <v>119</v>
      </c>
      <c r="Q46" s="60" t="s">
        <v>120</v>
      </c>
      <c r="R46" s="61" t="s">
        <v>121</v>
      </c>
      <c r="S46" s="62"/>
      <c r="T46" s="100"/>
      <c r="U46" s="63" t="s">
        <v>122</v>
      </c>
      <c r="V46" s="64" t="s">
        <v>123</v>
      </c>
      <c r="W46" s="65"/>
      <c r="X46" s="66" t="s">
        <v>124</v>
      </c>
    </row>
    <row r="47" spans="1:26" ht="15.75" thickBot="1" x14ac:dyDescent="0.3">
      <c r="H47" s="84" t="s">
        <v>99</v>
      </c>
      <c r="I47" s="85">
        <v>5500000</v>
      </c>
      <c r="P47" s="77" t="s">
        <v>109</v>
      </c>
      <c r="Q47" s="78" t="s">
        <v>110</v>
      </c>
      <c r="R47" s="79">
        <v>11243.175999999999</v>
      </c>
      <c r="S47" s="80">
        <v>12286.704311377245</v>
      </c>
      <c r="T47" s="81">
        <v>20954</v>
      </c>
      <c r="U47" s="82">
        <v>8667.2956886227548</v>
      </c>
      <c r="V47" s="83">
        <v>1.7054207107919908</v>
      </c>
      <c r="W47" s="49"/>
      <c r="X47" s="50" t="s">
        <v>111</v>
      </c>
      <c r="Y47" s="51">
        <v>5.4539999999999997</v>
      </c>
      <c r="Z47" s="50" t="s">
        <v>103</v>
      </c>
    </row>
    <row r="49" spans="8:13" x14ac:dyDescent="0.25">
      <c r="H49" s="47" t="s">
        <v>125</v>
      </c>
      <c r="I49" s="43">
        <f>+I46+I47</f>
        <v>-15453733.333333299</v>
      </c>
    </row>
    <row r="51" spans="8:13" x14ac:dyDescent="0.25">
      <c r="I51" s="47" t="s">
        <v>126</v>
      </c>
      <c r="J51" s="47"/>
      <c r="K51" s="44">
        <f>-K46+I49</f>
        <v>32546266.666666701</v>
      </c>
      <c r="L51" s="45" t="s">
        <v>127</v>
      </c>
      <c r="M51" s="86"/>
    </row>
    <row r="52" spans="8:13" x14ac:dyDescent="0.25">
      <c r="K52" s="44">
        <f>+K51</f>
        <v>32546266.666666701</v>
      </c>
      <c r="L52" s="45" t="s">
        <v>101</v>
      </c>
      <c r="M52" s="45"/>
    </row>
    <row r="53" spans="8:13" ht="15.75" thickBot="1" x14ac:dyDescent="0.3"/>
    <row r="54" spans="8:13" ht="15.75" thickBot="1" x14ac:dyDescent="0.3">
      <c r="H54" s="87" t="s">
        <v>128</v>
      </c>
      <c r="I54" s="88"/>
      <c r="J54" s="89">
        <v>18000000</v>
      </c>
    </row>
    <row r="55" spans="8:13" x14ac:dyDescent="0.25">
      <c r="H55" s="90" t="s">
        <v>129</v>
      </c>
      <c r="I55" s="90"/>
      <c r="J55" s="91">
        <f>-(K46+J54)</f>
        <v>30000000</v>
      </c>
    </row>
    <row r="56" spans="8:13" x14ac:dyDescent="0.25">
      <c r="H56" s="47"/>
      <c r="I56" s="92" t="s">
        <v>130</v>
      </c>
      <c r="J56" s="93">
        <f>J55+I49</f>
        <v>14546266.666666701</v>
      </c>
    </row>
  </sheetData>
  <mergeCells count="36">
    <mergeCell ref="Q42:R42"/>
    <mergeCell ref="T45:T46"/>
    <mergeCell ref="E43:F43"/>
    <mergeCell ref="E34:F34"/>
    <mergeCell ref="E37:F37"/>
    <mergeCell ref="E38:F38"/>
    <mergeCell ref="E41:F41"/>
    <mergeCell ref="E42:F42"/>
    <mergeCell ref="E33:F33"/>
    <mergeCell ref="E18:F18"/>
    <mergeCell ref="E19:F19"/>
    <mergeCell ref="E20:F20"/>
    <mergeCell ref="E21:F21"/>
    <mergeCell ref="E22:F22"/>
    <mergeCell ref="E23:F23"/>
    <mergeCell ref="E26:F26"/>
    <mergeCell ref="E27:F27"/>
    <mergeCell ref="E30:F30"/>
    <mergeCell ref="E31:F31"/>
    <mergeCell ref="E32:F32"/>
    <mergeCell ref="E24:F24"/>
    <mergeCell ref="E25:F25"/>
    <mergeCell ref="E28:F28"/>
    <mergeCell ref="E29:F29"/>
    <mergeCell ref="E6:F6"/>
    <mergeCell ref="E7:F7"/>
    <mergeCell ref="E8:F8"/>
    <mergeCell ref="E9:F9"/>
    <mergeCell ref="E10:F10"/>
    <mergeCell ref="E11:F11"/>
    <mergeCell ref="E12:F12"/>
    <mergeCell ref="E13:F13"/>
    <mergeCell ref="E16:F16"/>
    <mergeCell ref="E17:F17"/>
    <mergeCell ref="E14:F14"/>
    <mergeCell ref="E15:F15"/>
  </mergeCells>
  <conditionalFormatting sqref="G5:I5">
    <cfRule type="expression" dxfId="63" priority="240">
      <formula>AND(#REF!=0,#REF!=1,LEFT($A5,1)="A")</formula>
    </cfRule>
    <cfRule type="expression" dxfId="62" priority="241">
      <formula>#REF!=3</formula>
    </cfRule>
    <cfRule type="expression" dxfId="61" priority="242">
      <formula>#REF!=2</formula>
    </cfRule>
    <cfRule type="expression" dxfId="60" priority="243">
      <formula>AND(#REF!=1,OR(#REF!&lt;&gt;0,LEFT($A5,1)="I",LEFT($A5,1)="C",RIGHT($A5,1)="X"))</formula>
    </cfRule>
    <cfRule type="expression" dxfId="59" priority="244">
      <formula>#REF!=0</formula>
    </cfRule>
  </conditionalFormatting>
  <conditionalFormatting sqref="E5">
    <cfRule type="expression" dxfId="58" priority="245">
      <formula>AND(#REF!=0,#REF!=1,LEFT($A6,1)="A")</formula>
    </cfRule>
    <cfRule type="expression" dxfId="57" priority="246">
      <formula>#REF!=3</formula>
    </cfRule>
    <cfRule type="expression" dxfId="56" priority="247">
      <formula>#REF!=2</formula>
    </cfRule>
    <cfRule type="expression" dxfId="55" priority="248">
      <formula>AND(#REF!=1,OR(#REF!&lt;&gt;0,LEFT($A6,1)="I",LEFT($A6,1)="C",RIGHT($A6,1)="X"))</formula>
    </cfRule>
    <cfRule type="expression" dxfId="54" priority="249">
      <formula>#REF!=0</formula>
    </cfRule>
  </conditionalFormatting>
  <conditionalFormatting sqref="J5">
    <cfRule type="expression" dxfId="53" priority="235">
      <formula>AND(#REF!=0,#REF!=1,LEFT($A5,1)="A")</formula>
    </cfRule>
    <cfRule type="expression" dxfId="52" priority="236">
      <formula>#REF!=3</formula>
    </cfRule>
    <cfRule type="expression" dxfId="51" priority="237">
      <formula>#REF!=2</formula>
    </cfRule>
    <cfRule type="expression" dxfId="50" priority="238">
      <formula>AND(#REF!=1,OR(#REF!&lt;&gt;0,LEFT($A5,1)="I",LEFT($A5,1)="C",RIGHT($A5,1)="X"))</formula>
    </cfRule>
    <cfRule type="expression" dxfId="49" priority="239">
      <formula>#REF!=0</formula>
    </cfRule>
  </conditionalFormatting>
  <conditionalFormatting sqref="K5">
    <cfRule type="expression" dxfId="48" priority="230">
      <formula>AND(#REF!=0,#REF!=1,LEFT($A5,1)="A")</formula>
    </cfRule>
    <cfRule type="expression" dxfId="47" priority="231">
      <formula>#REF!=3</formula>
    </cfRule>
    <cfRule type="expression" dxfId="46" priority="232">
      <formula>#REF!=2</formula>
    </cfRule>
    <cfRule type="expression" dxfId="45" priority="233">
      <formula>AND(#REF!=1,OR(#REF!&lt;&gt;0,LEFT($A5,1)="I",LEFT($A5,1)="C",RIGHT($A5,1)="X"))</formula>
    </cfRule>
    <cfRule type="expression" dxfId="44" priority="234">
      <formula>#REF!=0</formula>
    </cfRule>
  </conditionalFormatting>
  <conditionalFormatting sqref="K6:K33 G6:I34 E6:E34">
    <cfRule type="expression" dxfId="43" priority="40">
      <formula>AND(#REF!=0,#REF!=1,LEFT($A6,1)="A")</formula>
    </cfRule>
    <cfRule type="expression" dxfId="42" priority="41">
      <formula>#REF!=3</formula>
    </cfRule>
    <cfRule type="expression" dxfId="41" priority="42">
      <formula>#REF!=2</formula>
    </cfRule>
    <cfRule type="expression" dxfId="40" priority="43">
      <formula>AND(#REF!=1,OR(#REF!&lt;&gt;0,LEFT($A6,1)="I",LEFT($A6,1)="C",RIGHT($A6,1)="X"))</formula>
    </cfRule>
    <cfRule type="expression" dxfId="39" priority="44">
      <formula>#REF!=0</formula>
    </cfRule>
  </conditionalFormatting>
  <conditionalFormatting sqref="J6:J17">
    <cfRule type="expression" dxfId="38" priority="34">
      <formula>AND($D6=0,$C6=1,LEFT($E6,1)="A")</formula>
    </cfRule>
    <cfRule type="expression" dxfId="37" priority="36">
      <formula>$C6=3</formula>
    </cfRule>
    <cfRule type="expression" dxfId="36" priority="37">
      <formula>$C6=2</formula>
    </cfRule>
    <cfRule type="expression" dxfId="35" priority="38">
      <formula>AND($C6=1,OR($D6&lt;&gt;0,LEFT($E6,1)="I",LEFT($E6,1)="C",RIGHT($E6,1)="X"))</formula>
    </cfRule>
    <cfRule type="expression" dxfId="34" priority="39">
      <formula>$C6=0</formula>
    </cfRule>
  </conditionalFormatting>
  <conditionalFormatting sqref="J6:J17">
    <cfRule type="expression" dxfId="33" priority="35">
      <formula>$C6=4</formula>
    </cfRule>
  </conditionalFormatting>
  <conditionalFormatting sqref="J18:J34">
    <cfRule type="expression" dxfId="32" priority="28">
      <formula>AND($D18=0,$C18=1,LEFT($E18,1)="A")</formula>
    </cfRule>
    <cfRule type="expression" dxfId="31" priority="30">
      <formula>$C18=3</formula>
    </cfRule>
    <cfRule type="expression" dxfId="30" priority="31">
      <formula>$C18=2</formula>
    </cfRule>
    <cfRule type="expression" dxfId="29" priority="32">
      <formula>AND($C18=1,OR($D18&lt;&gt;0,LEFT($E18,1)="I",LEFT($E18,1)="C",RIGHT($E18,1)="X"))</formula>
    </cfRule>
    <cfRule type="expression" dxfId="28" priority="33">
      <formula>$C18=0</formula>
    </cfRule>
  </conditionalFormatting>
  <conditionalFormatting sqref="J18:J34">
    <cfRule type="expression" dxfId="27" priority="29">
      <formula>$C18=4</formula>
    </cfRule>
  </conditionalFormatting>
  <conditionalFormatting sqref="E37 K37:K38 G37:I37">
    <cfRule type="expression" dxfId="26" priority="23">
      <formula>AND(#REF!=0,#REF!=1,LEFT($A37,1)="A")</formula>
    </cfRule>
    <cfRule type="expression" dxfId="25" priority="24">
      <formula>#REF!=3</formula>
    </cfRule>
    <cfRule type="expression" dxfId="24" priority="25">
      <formula>#REF!=2</formula>
    </cfRule>
    <cfRule type="expression" dxfId="23" priority="26">
      <formula>AND(#REF!=1,OR(#REF!&lt;&gt;0,LEFT($A37,1)="I",LEFT($A37,1)="C",RIGHT($A37,1)="X"))</formula>
    </cfRule>
    <cfRule type="expression" dxfId="22" priority="27">
      <formula>#REF!=0</formula>
    </cfRule>
  </conditionalFormatting>
  <conditionalFormatting sqref="G38:I38 E38">
    <cfRule type="expression" dxfId="21" priority="18">
      <formula>AND(#REF!=0,#REF!=1,LEFT($A38,1)="A")</formula>
    </cfRule>
    <cfRule type="expression" dxfId="20" priority="19">
      <formula>#REF!=3</formula>
    </cfRule>
    <cfRule type="expression" dxfId="19" priority="20">
      <formula>#REF!=2</formula>
    </cfRule>
    <cfRule type="expression" dxfId="18" priority="21">
      <formula>AND(#REF!=1,OR(#REF!&lt;&gt;0,LEFT($A38,1)="I",LEFT($A38,1)="C",RIGHT($A38,1)="X"))</formula>
    </cfRule>
    <cfRule type="expression" dxfId="17" priority="22">
      <formula>#REF!=0</formula>
    </cfRule>
  </conditionalFormatting>
  <conditionalFormatting sqref="J37:J38">
    <cfRule type="expression" dxfId="16" priority="12">
      <formula>AND($D37=0,$C37=1,LEFT($E37,1)="A")</formula>
    </cfRule>
    <cfRule type="expression" dxfId="15" priority="14">
      <formula>$C37=3</formula>
    </cfRule>
    <cfRule type="expression" dxfId="14" priority="15">
      <formula>$C37=2</formula>
    </cfRule>
    <cfRule type="expression" dxfId="13" priority="16">
      <formula>AND($C37=1,OR($D37&lt;&gt;0,LEFT($E37,1)="I",LEFT($E37,1)="C",RIGHT($E37,1)="X"))</formula>
    </cfRule>
    <cfRule type="expression" dxfId="12" priority="17">
      <formula>$C37=0</formula>
    </cfRule>
  </conditionalFormatting>
  <conditionalFormatting sqref="J37:J38">
    <cfRule type="expression" dxfId="11" priority="13">
      <formula>$C37=4</formula>
    </cfRule>
  </conditionalFormatting>
  <conditionalFormatting sqref="G41:I43 K41:K43 E41:E43">
    <cfRule type="expression" dxfId="10" priority="7">
      <formula>AND(#REF!=0,#REF!=1,LEFT($A41,1)="A")</formula>
    </cfRule>
    <cfRule type="expression" dxfId="9" priority="8">
      <formula>#REF!=3</formula>
    </cfRule>
    <cfRule type="expression" dxfId="8" priority="9">
      <formula>#REF!=2</formula>
    </cfRule>
    <cfRule type="expression" dxfId="7" priority="10">
      <formula>AND(#REF!=1,OR(#REF!&lt;&gt;0,LEFT($A41,1)="I",LEFT($A41,1)="C",RIGHT($A41,1)="X"))</formula>
    </cfRule>
    <cfRule type="expression" dxfId="6" priority="11">
      <formula>#REF!=0</formula>
    </cfRule>
  </conditionalFormatting>
  <conditionalFormatting sqref="J41:J43">
    <cfRule type="expression" dxfId="5" priority="1">
      <formula>AND($D41=0,$C41=1,LEFT($E41,1)="A")</formula>
    </cfRule>
    <cfRule type="expression" dxfId="4" priority="3">
      <formula>$C41=3</formula>
    </cfRule>
    <cfRule type="expression" dxfId="3" priority="4">
      <formula>$C41=2</formula>
    </cfRule>
    <cfRule type="expression" dxfId="2" priority="5">
      <formula>AND($C41=1,OR($D41&lt;&gt;0,LEFT($E41,1)="I",LEFT($E41,1)="C",RIGHT($E41,1)="X"))</formula>
    </cfRule>
    <cfRule type="expression" dxfId="1" priority="6">
      <formula>$C41=0</formula>
    </cfRule>
  </conditionalFormatting>
  <conditionalFormatting sqref="J41:J43">
    <cfRule type="expression" dxfId="0" priority="2">
      <formula>$C41=4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I3 G3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Knápek Martin, Ing.</cp:lastModifiedBy>
  <dcterms:created xsi:type="dcterms:W3CDTF">2019-12-04T06:36:28Z</dcterms:created>
  <dcterms:modified xsi:type="dcterms:W3CDTF">2019-12-11T10:18:01Z</dcterms:modified>
</cp:coreProperties>
</file>