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zpočet\Rozpočet 2020\"/>
    </mc:Choice>
  </mc:AlternateContent>
  <xr:revisionPtr revIDLastSave="0" documentId="13_ncr:1_{CF2BAB65-D261-4E38-9A34-A191ADC78B7F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CL" sheetId="5" r:id="rId1"/>
    <sheet name="léky bez CL a §16" sheetId="8" r:id="rId2"/>
    <sheet name="diff model MAK- ROF" sheetId="10" r:id="rId3"/>
    <sheet name="§16" sheetId="6" r:id="rId4"/>
    <sheet name="03_12RepPrimariatAnalytikaQ" sheetId="1" r:id="rId5"/>
    <sheet name="BP 2020 v.I dle HAZ - MAT." sheetId="4" r:id="rId6"/>
    <sheet name="pom" sheetId="2" r:id="rId7"/>
    <sheet name="model_MAK" sheetId="7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4" hidden="1">'03_12RepPrimariatAnalytikaQ'!$A$1:$I$555</definedName>
    <definedName name="_palopasteviewcolwidth" localSheetId="5">14</definedName>
    <definedName name="_palopasteviewident" localSheetId="5">TRUE</definedName>
    <definedName name="_palopasteviewstyle" localSheetId="5">"Standard_Ice"</definedName>
    <definedName name="_palopasteviewzerosuppression" localSheetId="5">FALSE</definedName>
    <definedName name="_palopasteviewzerosuppressionalsocalculatednull" localSheetId="5">FALSE</definedName>
    <definedName name="_PO20143">'[1]301-KPR'!#REF!</definedName>
    <definedName name="aktRok">[2]nastavení!$D$16</definedName>
    <definedName name="AS2DocOpenMode" hidden="1">"AS2DocumentEdit"</definedName>
    <definedName name="AS2HasNoAutoHeaderFooter" hidden="1">" "</definedName>
    <definedName name="AV">'[1]301-KPR'!#REF!</definedName>
    <definedName name="AVA">'[1]301-KPR'!#REF!</definedName>
    <definedName name="ax">#REF!</definedName>
    <definedName name="ay">#REF!</definedName>
    <definedName name="CBU">'[1]301-KPR'!#REF!</definedName>
    <definedName name="cf" hidden="1">{#N/A,#N/A,FALSE,"Aging Summary";#N/A,#N/A,FALSE,"Ratio Analysis";#N/A,#N/A,FALSE,"Test 120 Day Accts";#N/A,#N/A,FALSE,"Tickmarks"}</definedName>
    <definedName name="CFrows">[4]Languages!$A$280:$E$319</definedName>
    <definedName name="Client2">#REF!</definedName>
    <definedName name="ClientID">#REF!</definedName>
    <definedName name="ClientID1">#REF!</definedName>
    <definedName name="ClientID2">#REF!</definedName>
    <definedName name="ClientIDI">#REF!</definedName>
    <definedName name="ClientN">#REF!</definedName>
    <definedName name="CSU">'[1]301-KPR'!#REF!</definedName>
    <definedName name="CUZK">'[1]301-KPR'!#REF!</definedName>
    <definedName name="_xlnm.Database">#REF!</definedName>
    <definedName name="Divider">#REF!</definedName>
    <definedName name="Excel_BuiltIn__FilterDatabase_2">#REF!</definedName>
    <definedName name="Excel_BuiltIn__FilterDatabase_2_1">#REF!</definedName>
    <definedName name="Excel_BuiltIn__FilterDatabase_9">#REF!</definedName>
    <definedName name="FNOL">'[1]301-KPR'!#REF!</definedName>
    <definedName name="GA">'[1]301-KPR'!#REF!</definedName>
    <definedName name="HeadDetCz">"Text 7"</definedName>
    <definedName name="HeadDetEn">"Text 8"</definedName>
    <definedName name="HeadingsCF">[5]Languages!$B$322:$D$334</definedName>
    <definedName name="HeadingsPL">[5]Languages!$B$238:$D$250</definedName>
    <definedName name="KPp">[2]nastavení!$B$45:$C$51</definedName>
    <definedName name="Lang">[5]MENU!$G$28</definedName>
    <definedName name="MARTINNN">#REF!</definedName>
    <definedName name="MDS">'[1]301-KPR'!#REF!</definedName>
    <definedName name="MK">'[1]301-KPR'!#REF!</definedName>
    <definedName name="MPO">'[1]301-KPR'!#REF!</definedName>
    <definedName name="MS">'[1]301-KPR'!#REF!</definedName>
    <definedName name="MSMT">'[1]301-KPR'!#REF!</definedName>
    <definedName name="MZdr">'[1]301-KPR'!#REF!</definedName>
    <definedName name="MZe">'[1]301-KPR'!#REF!</definedName>
    <definedName name="NKU">'[1]301-KPR'!#REF!</definedName>
    <definedName name="procSankce">[2]nastavení!$C$21</definedName>
    <definedName name="Q">#REF!</definedName>
    <definedName name="refProcS">[2]nastavení!$E$19</definedName>
    <definedName name="refrok">[2]nastavení!$C$17</definedName>
    <definedName name="RRTV">'[1]301-KPR'!#REF!</definedName>
    <definedName name="SSHR">'[1]301-KPR'!#REF!</definedName>
    <definedName name="SUJB">'[1]301-KPR'!#REF!</definedName>
    <definedName name="TEST" hidden="1">{#N/A,#N/A,FALSE,"Aging Summary";#N/A,#N/A,FALSE,"Ratio Analysis";#N/A,#N/A,FALSE,"Test 120 Day Accts";#N/A,#N/A,FALSE,"Tickmarks"}</definedName>
    <definedName name="TESTII">#REF!</definedName>
    <definedName name="TESTIII">#REF!</definedName>
    <definedName name="TETS" hidden="1">{#N/A,#N/A,FALSE,"Aging Summary";#N/A,#N/A,FALSE,"Ratio Analysis";#N/A,#N/A,FALSE,"Test 120 Day Accts";#N/A,#N/A,FALSE,"Tickmarks"}</definedName>
    <definedName name="TextRefCopy1">#REF!</definedName>
    <definedName name="TextRefCopy2">#REF!</definedName>
    <definedName name="TextRefCopyRangeCount" hidden="1">1</definedName>
    <definedName name="tw" hidden="1">{#N/A,#N/A,FALSE,"Aging Summary";#N/A,#N/A,FALSE,"Ratio Analysis";#N/A,#N/A,FALSE,"Test 120 Day Accts";#N/A,#N/A,FALSE,"Tickmarks"}</definedName>
    <definedName name="UOHS">'[1]301-KPR'!#REF!</definedName>
    <definedName name="UPV">'[1]301-KPR'!#REF!</definedName>
    <definedName name="US">'[1]301-KPR'!#REF!</definedName>
    <definedName name="USIS">'[1]301-KPR'!#REF!</definedName>
    <definedName name="VVVV">#REF!</definedName>
    <definedName name="wrn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XMESIC">[6]nastavení!$B$17</definedName>
    <definedName name="xxx">#REF!</definedName>
    <definedName name="Year">#REF!</definedName>
    <definedName name="YearEnd">#REF!</definedName>
    <definedName name="Years">#REF!</definedName>
    <definedName name="Years1">#REF!</definedName>
    <definedName name="ZAV">'[1]301-KPR'!#REF!</definedName>
    <definedName name="ZCBU">'[1]301-KPR'!#REF!</definedName>
    <definedName name="ZCSU">'[1]301-KPR'!#REF!</definedName>
    <definedName name="ZCUZK">'[1]301-KPR'!#REF!</definedName>
    <definedName name="ZGA">'[1]301-KPR'!#REF!</definedName>
    <definedName name="ZMDS">'[1]301-KPR'!#REF!</definedName>
    <definedName name="ZMK">'[1]301-KPR'!#REF!</definedName>
    <definedName name="ZMPO">'[1]301-KPR'!#REF!</definedName>
    <definedName name="ZMSMT">'[1]301-KPR'!#REF!</definedName>
    <definedName name="ZMZdr">'[1]301-KPR'!#REF!</definedName>
    <definedName name="ZMZe">'[1]301-KPR'!#REF!</definedName>
    <definedName name="ZNKU">'[1]301-KPR'!#REF!</definedName>
    <definedName name="ZP">[6]nastavení!$B$20:$B$30</definedName>
    <definedName name="ZRRTV">'[1]301-KPR'!#REF!</definedName>
    <definedName name="ZSSHR">'[1]301-KPR'!#REF!</definedName>
    <definedName name="ZSUJB">'[1]301-KPR'!#REF!</definedName>
    <definedName name="ZUOHS">'[1]301-KPR'!#REF!</definedName>
    <definedName name="ZUPV">'[1]301-KPR'!#REF!</definedName>
    <definedName name="ZUS">'[1]301-KPR'!#REF!</definedName>
    <definedName name="ZUSIS">'[1]301-KPR'!#REF!</definedName>
  </definedNames>
  <calcPr calcId="191029"/>
  <pivotCaches>
    <pivotCache cacheId="6" r:id="rId1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D21" i="10" l="1"/>
  <c r="BC21" i="10"/>
  <c r="BB21" i="10"/>
  <c r="BA21" i="10"/>
  <c r="AZ21" i="10"/>
  <c r="AY21" i="10"/>
  <c r="AX21" i="10"/>
  <c r="AW21" i="10"/>
  <c r="AV21" i="10"/>
  <c r="AU21" i="10"/>
  <c r="AT21" i="10"/>
  <c r="AS21" i="10"/>
  <c r="AR21" i="10"/>
  <c r="AQ21" i="10"/>
  <c r="AP21" i="10"/>
  <c r="AO21" i="10"/>
  <c r="AN21" i="10"/>
  <c r="AM21" i="10"/>
  <c r="AL21" i="10"/>
  <c r="AK21" i="10"/>
  <c r="AJ21" i="10"/>
  <c r="AI21" i="10"/>
  <c r="AH21" i="10"/>
  <c r="AG21" i="10"/>
  <c r="AF21" i="10"/>
  <c r="AE21" i="10"/>
  <c r="AD21" i="10"/>
  <c r="AC21" i="10"/>
  <c r="AB21" i="10"/>
  <c r="AA21" i="10"/>
  <c r="Z21" i="10"/>
  <c r="Y21" i="10"/>
  <c r="X21" i="10"/>
  <c r="W21" i="10"/>
  <c r="V21" i="10"/>
  <c r="U21" i="10"/>
  <c r="T21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BD20" i="10"/>
  <c r="BC20" i="10"/>
  <c r="BB20" i="10"/>
  <c r="BA20" i="10"/>
  <c r="AZ20" i="10"/>
  <c r="AY20" i="10"/>
  <c r="AX20" i="10"/>
  <c r="AW20" i="10"/>
  <c r="AV20" i="10"/>
  <c r="AU20" i="10"/>
  <c r="AT20" i="10"/>
  <c r="AS20" i="10"/>
  <c r="AR20" i="10"/>
  <c r="AQ20" i="10"/>
  <c r="AP20" i="10"/>
  <c r="AO20" i="10"/>
  <c r="AN20" i="10"/>
  <c r="AM20" i="10"/>
  <c r="AL20" i="10"/>
  <c r="AK20" i="10"/>
  <c r="AJ20" i="10"/>
  <c r="AI20" i="10"/>
  <c r="AH20" i="10"/>
  <c r="AG20" i="10"/>
  <c r="AF20" i="10"/>
  <c r="AE20" i="10"/>
  <c r="AD20" i="10"/>
  <c r="AC20" i="10"/>
  <c r="AB20" i="10"/>
  <c r="AA20" i="10"/>
  <c r="Z20" i="10"/>
  <c r="Y20" i="10"/>
  <c r="X20" i="10"/>
  <c r="W20" i="10"/>
  <c r="V20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E20" i="10"/>
  <c r="BE20" i="10" s="1"/>
  <c r="BD19" i="10"/>
  <c r="BC19" i="10"/>
  <c r="BB19" i="10"/>
  <c r="BA19" i="10"/>
  <c r="AZ19" i="10"/>
  <c r="AY19" i="10"/>
  <c r="AX19" i="10"/>
  <c r="AW19" i="10"/>
  <c r="AV19" i="10"/>
  <c r="AU19" i="10"/>
  <c r="AT19" i="10"/>
  <c r="AS19" i="10"/>
  <c r="AR19" i="10"/>
  <c r="AQ19" i="10"/>
  <c r="AP19" i="10"/>
  <c r="AO19" i="10"/>
  <c r="AN19" i="10"/>
  <c r="AM19" i="10"/>
  <c r="AL19" i="10"/>
  <c r="AK19" i="10"/>
  <c r="AJ19" i="10"/>
  <c r="AI19" i="10"/>
  <c r="AH19" i="10"/>
  <c r="AG19" i="10"/>
  <c r="AF19" i="10"/>
  <c r="AE19" i="10"/>
  <c r="AD19" i="10"/>
  <c r="AC19" i="10"/>
  <c r="AB19" i="10"/>
  <c r="AA19" i="10"/>
  <c r="Z19" i="10"/>
  <c r="Y19" i="10"/>
  <c r="X19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E19" i="10"/>
  <c r="BD18" i="10"/>
  <c r="BC18" i="10"/>
  <c r="BB18" i="10"/>
  <c r="BA18" i="10"/>
  <c r="AZ18" i="10"/>
  <c r="AY18" i="10"/>
  <c r="AX18" i="10"/>
  <c r="AW18" i="10"/>
  <c r="AV18" i="10"/>
  <c r="AU18" i="10"/>
  <c r="AT18" i="10"/>
  <c r="AS18" i="10"/>
  <c r="AR18" i="10"/>
  <c r="AQ18" i="10"/>
  <c r="AP18" i="10"/>
  <c r="AO18" i="10"/>
  <c r="AN18" i="10"/>
  <c r="AM18" i="10"/>
  <c r="AL18" i="10"/>
  <c r="AK18" i="10"/>
  <c r="AJ18" i="10"/>
  <c r="AI18" i="10"/>
  <c r="AH18" i="10"/>
  <c r="AG18" i="10"/>
  <c r="AF18" i="10"/>
  <c r="AE18" i="10"/>
  <c r="AD18" i="10"/>
  <c r="AC18" i="10"/>
  <c r="AB18" i="10"/>
  <c r="AA18" i="10"/>
  <c r="Z18" i="10"/>
  <c r="Y18" i="10"/>
  <c r="X18" i="10"/>
  <c r="W18" i="10"/>
  <c r="V18" i="10"/>
  <c r="U18" i="10"/>
  <c r="T18" i="10"/>
  <c r="S18" i="10"/>
  <c r="R18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E18" i="10"/>
  <c r="BD17" i="10"/>
  <c r="BC17" i="10"/>
  <c r="BB17" i="10"/>
  <c r="BA17" i="10"/>
  <c r="AZ17" i="10"/>
  <c r="AY17" i="10"/>
  <c r="AX17" i="10"/>
  <c r="AW17" i="10"/>
  <c r="AV17" i="10"/>
  <c r="AU17" i="10"/>
  <c r="AT17" i="10"/>
  <c r="AS17" i="10"/>
  <c r="AR17" i="10"/>
  <c r="AQ17" i="10"/>
  <c r="AP17" i="10"/>
  <c r="AO17" i="10"/>
  <c r="AN17" i="10"/>
  <c r="AM17" i="10"/>
  <c r="AL17" i="10"/>
  <c r="AK17" i="10"/>
  <c r="AJ17" i="10"/>
  <c r="AI17" i="10"/>
  <c r="AH17" i="10"/>
  <c r="AG17" i="10"/>
  <c r="AF17" i="10"/>
  <c r="AE17" i="10"/>
  <c r="AD17" i="10"/>
  <c r="AC17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BE17" i="10" s="1"/>
  <c r="BD16" i="10"/>
  <c r="BC16" i="10"/>
  <c r="BB16" i="10"/>
  <c r="BA16" i="10"/>
  <c r="AZ16" i="10"/>
  <c r="AY16" i="10"/>
  <c r="AX16" i="10"/>
  <c r="AW16" i="10"/>
  <c r="AV16" i="10"/>
  <c r="AU16" i="10"/>
  <c r="AT16" i="10"/>
  <c r="AS16" i="10"/>
  <c r="AR16" i="10"/>
  <c r="AQ16" i="10"/>
  <c r="AP16" i="10"/>
  <c r="AO16" i="10"/>
  <c r="AN16" i="10"/>
  <c r="AM16" i="10"/>
  <c r="AL16" i="10"/>
  <c r="AK16" i="10"/>
  <c r="AJ16" i="10"/>
  <c r="AI16" i="10"/>
  <c r="AH16" i="10"/>
  <c r="AG16" i="10"/>
  <c r="AF16" i="10"/>
  <c r="AE16" i="10"/>
  <c r="AD16" i="10"/>
  <c r="AC16" i="10"/>
  <c r="AB16" i="10"/>
  <c r="AA16" i="10"/>
  <c r="Z16" i="10"/>
  <c r="Y16" i="10"/>
  <c r="X16" i="10"/>
  <c r="W16" i="10"/>
  <c r="V16" i="10"/>
  <c r="U16" i="10"/>
  <c r="T16" i="10"/>
  <c r="S16" i="10"/>
  <c r="R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BE16" i="10" s="1"/>
  <c r="BD15" i="10"/>
  <c r="BC15" i="10"/>
  <c r="BB15" i="10"/>
  <c r="BA15" i="10"/>
  <c r="AZ15" i="10"/>
  <c r="AY15" i="10"/>
  <c r="AX15" i="10"/>
  <c r="AW15" i="10"/>
  <c r="AV15" i="10"/>
  <c r="AU15" i="10"/>
  <c r="AT15" i="10"/>
  <c r="AS15" i="10"/>
  <c r="AR15" i="10"/>
  <c r="AQ15" i="10"/>
  <c r="AP15" i="10"/>
  <c r="AO15" i="10"/>
  <c r="AN15" i="10"/>
  <c r="AM15" i="10"/>
  <c r="AL15" i="10"/>
  <c r="AK15" i="10"/>
  <c r="AJ15" i="10"/>
  <c r="AI15" i="10"/>
  <c r="AH15" i="10"/>
  <c r="AG15" i="10"/>
  <c r="AF15" i="10"/>
  <c r="AE15" i="10"/>
  <c r="AD15" i="10"/>
  <c r="AC15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BE15" i="10" s="1"/>
  <c r="BD14" i="10"/>
  <c r="BC14" i="10"/>
  <c r="BB14" i="10"/>
  <c r="BA14" i="10"/>
  <c r="AZ14" i="10"/>
  <c r="AY14" i="10"/>
  <c r="AX14" i="10"/>
  <c r="AW14" i="10"/>
  <c r="AV14" i="10"/>
  <c r="AU14" i="10"/>
  <c r="AT14" i="10"/>
  <c r="AS14" i="10"/>
  <c r="AR14" i="10"/>
  <c r="AQ14" i="10"/>
  <c r="AP14" i="10"/>
  <c r="AO14" i="10"/>
  <c r="AN14" i="10"/>
  <c r="AM14" i="10"/>
  <c r="AL14" i="10"/>
  <c r="AK14" i="10"/>
  <c r="AJ14" i="10"/>
  <c r="AI14" i="10"/>
  <c r="AH14" i="10"/>
  <c r="AG14" i="10"/>
  <c r="AF14" i="10"/>
  <c r="AE14" i="10"/>
  <c r="AD14" i="10"/>
  <c r="AC14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BD13" i="10"/>
  <c r="BC13" i="10"/>
  <c r="BB13" i="10"/>
  <c r="BA13" i="10"/>
  <c r="AZ13" i="10"/>
  <c r="AY13" i="10"/>
  <c r="AX13" i="10"/>
  <c r="AW13" i="10"/>
  <c r="AV13" i="10"/>
  <c r="AU13" i="10"/>
  <c r="AT13" i="10"/>
  <c r="AS13" i="10"/>
  <c r="AR13" i="10"/>
  <c r="AQ13" i="10"/>
  <c r="AP13" i="10"/>
  <c r="AO13" i="10"/>
  <c r="AN13" i="10"/>
  <c r="AM13" i="10"/>
  <c r="AL13" i="10"/>
  <c r="AK13" i="10"/>
  <c r="AJ13" i="10"/>
  <c r="AI13" i="10"/>
  <c r="AH13" i="10"/>
  <c r="AG13" i="10"/>
  <c r="AF13" i="10"/>
  <c r="AE13" i="10"/>
  <c r="AD13" i="10"/>
  <c r="AC13" i="10"/>
  <c r="AB13" i="10"/>
  <c r="AA13" i="10"/>
  <c r="Z13" i="10"/>
  <c r="Y13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BE13" i="10" s="1"/>
  <c r="BD12" i="10"/>
  <c r="BC12" i="10"/>
  <c r="BB12" i="10"/>
  <c r="BA12" i="10"/>
  <c r="AZ12" i="10"/>
  <c r="AY12" i="10"/>
  <c r="AX12" i="10"/>
  <c r="AW12" i="10"/>
  <c r="AV12" i="10"/>
  <c r="AU12" i="10"/>
  <c r="AT12" i="10"/>
  <c r="AS12" i="10"/>
  <c r="AR12" i="10"/>
  <c r="AQ12" i="10"/>
  <c r="AP12" i="10"/>
  <c r="AO12" i="10"/>
  <c r="AN12" i="10"/>
  <c r="AM12" i="10"/>
  <c r="AL12" i="10"/>
  <c r="AK12" i="10"/>
  <c r="AJ12" i="10"/>
  <c r="AI12" i="10"/>
  <c r="AH12" i="10"/>
  <c r="AG12" i="10"/>
  <c r="AF12" i="10"/>
  <c r="AE12" i="10"/>
  <c r="AD12" i="10"/>
  <c r="AC12" i="10"/>
  <c r="AB12" i="10"/>
  <c r="AA12" i="10"/>
  <c r="Z12" i="10"/>
  <c r="Y12" i="10"/>
  <c r="X12" i="10"/>
  <c r="W12" i="10"/>
  <c r="V12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BE12" i="10" s="1"/>
  <c r="BD11" i="10"/>
  <c r="BC11" i="10"/>
  <c r="BB11" i="10"/>
  <c r="BA11" i="10"/>
  <c r="AZ11" i="10"/>
  <c r="AY11" i="10"/>
  <c r="AX11" i="10"/>
  <c r="AW11" i="10"/>
  <c r="AV11" i="10"/>
  <c r="AU11" i="10"/>
  <c r="AT11" i="10"/>
  <c r="AS11" i="10"/>
  <c r="AR11" i="10"/>
  <c r="AQ11" i="10"/>
  <c r="AP11" i="10"/>
  <c r="AO11" i="10"/>
  <c r="AN11" i="10"/>
  <c r="AM11" i="10"/>
  <c r="AL11" i="10"/>
  <c r="AK11" i="10"/>
  <c r="AJ11" i="10"/>
  <c r="AI11" i="10"/>
  <c r="AH11" i="10"/>
  <c r="AG11" i="10"/>
  <c r="AF11" i="10"/>
  <c r="AE11" i="10"/>
  <c r="AD11" i="10"/>
  <c r="AC11" i="10"/>
  <c r="AB11" i="10"/>
  <c r="AA11" i="10"/>
  <c r="Z11" i="10"/>
  <c r="Y11" i="10"/>
  <c r="X11" i="10"/>
  <c r="W11" i="10"/>
  <c r="V11" i="10"/>
  <c r="U11" i="10"/>
  <c r="T11" i="10"/>
  <c r="S11" i="10"/>
  <c r="R11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BE11" i="10" s="1"/>
  <c r="BD10" i="10"/>
  <c r="BC10" i="10"/>
  <c r="BB10" i="10"/>
  <c r="BA10" i="10"/>
  <c r="AZ10" i="10"/>
  <c r="AY10" i="10"/>
  <c r="AX10" i="10"/>
  <c r="AW10" i="10"/>
  <c r="AV10" i="10"/>
  <c r="AU10" i="10"/>
  <c r="AT10" i="10"/>
  <c r="AS10" i="10"/>
  <c r="AR10" i="10"/>
  <c r="AQ10" i="10"/>
  <c r="AP10" i="10"/>
  <c r="AO10" i="10"/>
  <c r="AN10" i="10"/>
  <c r="AM10" i="10"/>
  <c r="AL10" i="10"/>
  <c r="AK10" i="10"/>
  <c r="AJ10" i="10"/>
  <c r="AI10" i="10"/>
  <c r="AH10" i="10"/>
  <c r="AG10" i="10"/>
  <c r="AF10" i="10"/>
  <c r="AE10" i="10"/>
  <c r="AD10" i="10"/>
  <c r="AC10" i="10"/>
  <c r="AB10" i="10"/>
  <c r="AA10" i="10"/>
  <c r="Z10" i="10"/>
  <c r="Y10" i="10"/>
  <c r="X10" i="10"/>
  <c r="W10" i="10"/>
  <c r="V10" i="10"/>
  <c r="U10" i="10"/>
  <c r="T10" i="10"/>
  <c r="S10" i="10"/>
  <c r="R10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BD9" i="10"/>
  <c r="BC9" i="10"/>
  <c r="BB9" i="10"/>
  <c r="BA9" i="10"/>
  <c r="AZ9" i="10"/>
  <c r="AY9" i="10"/>
  <c r="AX9" i="10"/>
  <c r="AW9" i="10"/>
  <c r="AV9" i="10"/>
  <c r="AU9" i="10"/>
  <c r="AT9" i="10"/>
  <c r="AS9" i="10"/>
  <c r="AR9" i="10"/>
  <c r="AQ9" i="10"/>
  <c r="AP9" i="10"/>
  <c r="AO9" i="10"/>
  <c r="AN9" i="10"/>
  <c r="AM9" i="10"/>
  <c r="AL9" i="10"/>
  <c r="AK9" i="10"/>
  <c r="AJ9" i="10"/>
  <c r="AI9" i="10"/>
  <c r="AH9" i="10"/>
  <c r="AG9" i="10"/>
  <c r="AF9" i="10"/>
  <c r="AE9" i="10"/>
  <c r="AD9" i="10"/>
  <c r="AC9" i="10"/>
  <c r="AB9" i="10"/>
  <c r="AA9" i="10"/>
  <c r="Z9" i="10"/>
  <c r="Y9" i="10"/>
  <c r="X9" i="10"/>
  <c r="W9" i="10"/>
  <c r="V9" i="10"/>
  <c r="U9" i="10"/>
  <c r="T9" i="10"/>
  <c r="S9" i="10"/>
  <c r="R9" i="10"/>
  <c r="Q9" i="10"/>
  <c r="P9" i="10"/>
  <c r="O9" i="10"/>
  <c r="N9" i="10"/>
  <c r="M9" i="10"/>
  <c r="L9" i="10"/>
  <c r="K9" i="10"/>
  <c r="J9" i="10"/>
  <c r="I9" i="10"/>
  <c r="H9" i="10"/>
  <c r="G9" i="10"/>
  <c r="F9" i="10"/>
  <c r="E9" i="10"/>
  <c r="BD8" i="10"/>
  <c r="BC8" i="10"/>
  <c r="BB8" i="10"/>
  <c r="BA8" i="10"/>
  <c r="AZ8" i="10"/>
  <c r="AY8" i="10"/>
  <c r="AX8" i="10"/>
  <c r="AW8" i="10"/>
  <c r="AV8" i="10"/>
  <c r="AU8" i="10"/>
  <c r="AT8" i="10"/>
  <c r="AS8" i="10"/>
  <c r="AR8" i="10"/>
  <c r="AQ8" i="10"/>
  <c r="AP8" i="10"/>
  <c r="AO8" i="10"/>
  <c r="AN8" i="10"/>
  <c r="AM8" i="10"/>
  <c r="AL8" i="10"/>
  <c r="AK8" i="10"/>
  <c r="AJ8" i="10"/>
  <c r="AI8" i="10"/>
  <c r="AH8" i="10"/>
  <c r="AG8" i="10"/>
  <c r="AF8" i="10"/>
  <c r="AE8" i="10"/>
  <c r="AD8" i="10"/>
  <c r="AC8" i="10"/>
  <c r="AB8" i="10"/>
  <c r="AA8" i="10"/>
  <c r="Z8" i="10"/>
  <c r="Y8" i="10"/>
  <c r="X8" i="10"/>
  <c r="W8" i="10"/>
  <c r="V8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BD7" i="10"/>
  <c r="BC7" i="10"/>
  <c r="BC22" i="10" s="1"/>
  <c r="BB7" i="10"/>
  <c r="BA7" i="10"/>
  <c r="BA22" i="10" s="1"/>
  <c r="AZ7" i="10"/>
  <c r="AY7" i="10"/>
  <c r="AY22" i="10" s="1"/>
  <c r="AX7" i="10"/>
  <c r="AW7" i="10"/>
  <c r="AW22" i="10" s="1"/>
  <c r="AV7" i="10"/>
  <c r="AU7" i="10"/>
  <c r="AU22" i="10" s="1"/>
  <c r="AT7" i="10"/>
  <c r="AS7" i="10"/>
  <c r="AS22" i="10" s="1"/>
  <c r="AR7" i="10"/>
  <c r="AQ7" i="10"/>
  <c r="AQ22" i="10" s="1"/>
  <c r="AP7" i="10"/>
  <c r="AO7" i="10"/>
  <c r="AO22" i="10" s="1"/>
  <c r="AN7" i="10"/>
  <c r="AM7" i="10"/>
  <c r="AM22" i="10" s="1"/>
  <c r="AL7" i="10"/>
  <c r="AK7" i="10"/>
  <c r="AK22" i="10" s="1"/>
  <c r="AJ7" i="10"/>
  <c r="AI7" i="10"/>
  <c r="AI22" i="10" s="1"/>
  <c r="AH7" i="10"/>
  <c r="AG7" i="10"/>
  <c r="AG22" i="10" s="1"/>
  <c r="AF7" i="10"/>
  <c r="AE7" i="10"/>
  <c r="AE22" i="10" s="1"/>
  <c r="AD7" i="10"/>
  <c r="AC7" i="10"/>
  <c r="AC22" i="10" s="1"/>
  <c r="AB7" i="10"/>
  <c r="AA7" i="10"/>
  <c r="AA22" i="10" s="1"/>
  <c r="Z7" i="10"/>
  <c r="Y7" i="10"/>
  <c r="Y22" i="10" s="1"/>
  <c r="X7" i="10"/>
  <c r="W7" i="10"/>
  <c r="W22" i="10" s="1"/>
  <c r="V7" i="10"/>
  <c r="U7" i="10"/>
  <c r="U22" i="10" s="1"/>
  <c r="T7" i="10"/>
  <c r="S7" i="10"/>
  <c r="S22" i="10" s="1"/>
  <c r="R7" i="10"/>
  <c r="Q7" i="10"/>
  <c r="Q22" i="10" s="1"/>
  <c r="P7" i="10"/>
  <c r="O7" i="10"/>
  <c r="O22" i="10" s="1"/>
  <c r="N7" i="10"/>
  <c r="M7" i="10"/>
  <c r="M22" i="10" s="1"/>
  <c r="L7" i="10"/>
  <c r="K7" i="10"/>
  <c r="K22" i="10" s="1"/>
  <c r="J7" i="10"/>
  <c r="I7" i="10"/>
  <c r="I22" i="10" s="1"/>
  <c r="H7" i="10"/>
  <c r="G7" i="10"/>
  <c r="G22" i="10" s="1"/>
  <c r="F7" i="10"/>
  <c r="E7" i="10"/>
  <c r="E22" i="10" s="1"/>
  <c r="D21" i="10"/>
  <c r="D20" i="10"/>
  <c r="D19" i="10"/>
  <c r="D18" i="10"/>
  <c r="BE18" i="10" s="1"/>
  <c r="D17" i="10"/>
  <c r="D16" i="10"/>
  <c r="D15" i="10"/>
  <c r="D14" i="10"/>
  <c r="D13" i="10"/>
  <c r="D12" i="10"/>
  <c r="D11" i="10"/>
  <c r="D10" i="10"/>
  <c r="BE10" i="10" s="1"/>
  <c r="D9" i="10"/>
  <c r="D8" i="10"/>
  <c r="D7" i="10"/>
  <c r="BD22" i="10"/>
  <c r="BB22" i="10"/>
  <c r="AZ22" i="10"/>
  <c r="AX22" i="10"/>
  <c r="AV22" i="10"/>
  <c r="AT22" i="10"/>
  <c r="AR22" i="10"/>
  <c r="AP22" i="10"/>
  <c r="AN22" i="10"/>
  <c r="AL22" i="10"/>
  <c r="AJ22" i="10"/>
  <c r="AH22" i="10"/>
  <c r="AF22" i="10"/>
  <c r="AD22" i="10"/>
  <c r="AB22" i="10"/>
  <c r="Z22" i="10"/>
  <c r="X22" i="10"/>
  <c r="V22" i="10"/>
  <c r="T22" i="10"/>
  <c r="R22" i="10"/>
  <c r="P22" i="10"/>
  <c r="N22" i="10"/>
  <c r="L22" i="10"/>
  <c r="J22" i="10"/>
  <c r="H22" i="10"/>
  <c r="F22" i="10"/>
  <c r="BE19" i="10"/>
  <c r="BE14" i="10"/>
  <c r="BE9" i="10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C87" i="8"/>
  <c r="BB87" i="8"/>
  <c r="BA87" i="8"/>
  <c r="AZ87" i="8"/>
  <c r="AY87" i="8"/>
  <c r="AX87" i="8"/>
  <c r="AW87" i="8"/>
  <c r="AV87" i="8"/>
  <c r="AU87" i="8"/>
  <c r="AT87" i="8"/>
  <c r="AS87" i="8"/>
  <c r="AR87" i="8"/>
  <c r="AQ87" i="8"/>
  <c r="AP87" i="8"/>
  <c r="AO87" i="8"/>
  <c r="AN87" i="8"/>
  <c r="AM87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BC86" i="8"/>
  <c r="BB86" i="8"/>
  <c r="BA86" i="8"/>
  <c r="AZ86" i="8"/>
  <c r="AY86" i="8"/>
  <c r="AX86" i="8"/>
  <c r="AW86" i="8"/>
  <c r="AV86" i="8"/>
  <c r="AU86" i="8"/>
  <c r="AT86" i="8"/>
  <c r="AS86" i="8"/>
  <c r="AR86" i="8"/>
  <c r="AQ86" i="8"/>
  <c r="AP86" i="8"/>
  <c r="AO86" i="8"/>
  <c r="AN86" i="8"/>
  <c r="AM86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BC85" i="8"/>
  <c r="BB85" i="8"/>
  <c r="BA85" i="8"/>
  <c r="AZ85" i="8"/>
  <c r="AY85" i="8"/>
  <c r="AX85" i="8"/>
  <c r="AW85" i="8"/>
  <c r="AV85" i="8"/>
  <c r="AU85" i="8"/>
  <c r="AT85" i="8"/>
  <c r="AS85" i="8"/>
  <c r="AR85" i="8"/>
  <c r="AQ85" i="8"/>
  <c r="AP85" i="8"/>
  <c r="AO85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BC84" i="8"/>
  <c r="BB84" i="8"/>
  <c r="BA84" i="8"/>
  <c r="AZ84" i="8"/>
  <c r="AY84" i="8"/>
  <c r="AX84" i="8"/>
  <c r="AW84" i="8"/>
  <c r="AV84" i="8"/>
  <c r="AU84" i="8"/>
  <c r="AT84" i="8"/>
  <c r="AS84" i="8"/>
  <c r="AR84" i="8"/>
  <c r="AQ84" i="8"/>
  <c r="AP84" i="8"/>
  <c r="AO84" i="8"/>
  <c r="AN84" i="8"/>
  <c r="AM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BC83" i="8"/>
  <c r="BB83" i="8"/>
  <c r="BA83" i="8"/>
  <c r="AZ83" i="8"/>
  <c r="AY83" i="8"/>
  <c r="AX83" i="8"/>
  <c r="AW83" i="8"/>
  <c r="AV83" i="8"/>
  <c r="AU83" i="8"/>
  <c r="AT83" i="8"/>
  <c r="AS83" i="8"/>
  <c r="AR83" i="8"/>
  <c r="AQ83" i="8"/>
  <c r="AP83" i="8"/>
  <c r="AO83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BC82" i="8"/>
  <c r="BB82" i="8"/>
  <c r="BA82" i="8"/>
  <c r="AZ82" i="8"/>
  <c r="AY82" i="8"/>
  <c r="AX82" i="8"/>
  <c r="AW82" i="8"/>
  <c r="AV82" i="8"/>
  <c r="AU82" i="8"/>
  <c r="AT82" i="8"/>
  <c r="AS82" i="8"/>
  <c r="AR82" i="8"/>
  <c r="AQ82" i="8"/>
  <c r="AP82" i="8"/>
  <c r="AO82" i="8"/>
  <c r="AN82" i="8"/>
  <c r="AM82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BC81" i="8"/>
  <c r="BB81" i="8"/>
  <c r="BA81" i="8"/>
  <c r="AZ81" i="8"/>
  <c r="AY81" i="8"/>
  <c r="AX81" i="8"/>
  <c r="AW81" i="8"/>
  <c r="AV81" i="8"/>
  <c r="AU81" i="8"/>
  <c r="AT81" i="8"/>
  <c r="AS81" i="8"/>
  <c r="AR81" i="8"/>
  <c r="AQ81" i="8"/>
  <c r="AP81" i="8"/>
  <c r="AO81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BC80" i="8"/>
  <c r="BB80" i="8"/>
  <c r="BA80" i="8"/>
  <c r="AZ80" i="8"/>
  <c r="AY80" i="8"/>
  <c r="AX80" i="8"/>
  <c r="AW80" i="8"/>
  <c r="AV80" i="8"/>
  <c r="AU80" i="8"/>
  <c r="AT80" i="8"/>
  <c r="AS80" i="8"/>
  <c r="AR80" i="8"/>
  <c r="AQ80" i="8"/>
  <c r="AP80" i="8"/>
  <c r="AO80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BC79" i="8"/>
  <c r="BB79" i="8"/>
  <c r="BA79" i="8"/>
  <c r="AZ79" i="8"/>
  <c r="AY79" i="8"/>
  <c r="AX79" i="8"/>
  <c r="AW79" i="8"/>
  <c r="AV79" i="8"/>
  <c r="AU79" i="8"/>
  <c r="AT79" i="8"/>
  <c r="AS79" i="8"/>
  <c r="AR79" i="8"/>
  <c r="AQ79" i="8"/>
  <c r="AP79" i="8"/>
  <c r="AO79" i="8"/>
  <c r="AN79" i="8"/>
  <c r="AM79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BC78" i="8"/>
  <c r="BB78" i="8"/>
  <c r="BA78" i="8"/>
  <c r="AZ78" i="8"/>
  <c r="AY78" i="8"/>
  <c r="AX78" i="8"/>
  <c r="AW78" i="8"/>
  <c r="AV78" i="8"/>
  <c r="AU78" i="8"/>
  <c r="AT78" i="8"/>
  <c r="AS78" i="8"/>
  <c r="AR78" i="8"/>
  <c r="AQ78" i="8"/>
  <c r="AP78" i="8"/>
  <c r="AO78" i="8"/>
  <c r="AN78" i="8"/>
  <c r="AM78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BC77" i="8"/>
  <c r="BB77" i="8"/>
  <c r="BA77" i="8"/>
  <c r="AZ77" i="8"/>
  <c r="AY77" i="8"/>
  <c r="AX77" i="8"/>
  <c r="AW77" i="8"/>
  <c r="AV77" i="8"/>
  <c r="AU77" i="8"/>
  <c r="AT77" i="8"/>
  <c r="AS77" i="8"/>
  <c r="AR77" i="8"/>
  <c r="AQ77" i="8"/>
  <c r="AP77" i="8"/>
  <c r="AO77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BC76" i="8"/>
  <c r="BB76" i="8"/>
  <c r="BA76" i="8"/>
  <c r="AZ76" i="8"/>
  <c r="AY76" i="8"/>
  <c r="AX76" i="8"/>
  <c r="AW76" i="8"/>
  <c r="AV76" i="8"/>
  <c r="AU76" i="8"/>
  <c r="AT76" i="8"/>
  <c r="AS76" i="8"/>
  <c r="AR76" i="8"/>
  <c r="AQ76" i="8"/>
  <c r="AP76" i="8"/>
  <c r="AO76" i="8"/>
  <c r="AN76" i="8"/>
  <c r="AM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BC75" i="8"/>
  <c r="BB75" i="8"/>
  <c r="BA75" i="8"/>
  <c r="AZ75" i="8"/>
  <c r="AY75" i="8"/>
  <c r="AX75" i="8"/>
  <c r="AW75" i="8"/>
  <c r="AV75" i="8"/>
  <c r="AU75" i="8"/>
  <c r="AT75" i="8"/>
  <c r="AS75" i="8"/>
  <c r="AR75" i="8"/>
  <c r="AQ75" i="8"/>
  <c r="AP75" i="8"/>
  <c r="AO75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BC74" i="8"/>
  <c r="BB74" i="8"/>
  <c r="BA74" i="8"/>
  <c r="AZ74" i="8"/>
  <c r="AY74" i="8"/>
  <c r="AX74" i="8"/>
  <c r="AW74" i="8"/>
  <c r="AV74" i="8"/>
  <c r="AU74" i="8"/>
  <c r="AT74" i="8"/>
  <c r="AS74" i="8"/>
  <c r="AR74" i="8"/>
  <c r="AQ74" i="8"/>
  <c r="AP74" i="8"/>
  <c r="AO74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BC73" i="8"/>
  <c r="BB73" i="8"/>
  <c r="BA73" i="8"/>
  <c r="AZ73" i="8"/>
  <c r="AY73" i="8"/>
  <c r="AX73" i="8"/>
  <c r="AW73" i="8"/>
  <c r="AV73" i="8"/>
  <c r="AU73" i="8"/>
  <c r="AT73" i="8"/>
  <c r="AS73" i="8"/>
  <c r="AR73" i="8"/>
  <c r="AQ73" i="8"/>
  <c r="AP73" i="8"/>
  <c r="AO73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87" i="8"/>
  <c r="C86" i="8"/>
  <c r="C85" i="8"/>
  <c r="BD85" i="8" s="1"/>
  <c r="C84" i="8"/>
  <c r="BD84" i="8" s="1"/>
  <c r="C83" i="8"/>
  <c r="C82" i="8"/>
  <c r="C81" i="8"/>
  <c r="BD81" i="8" s="1"/>
  <c r="C80" i="8"/>
  <c r="BD80" i="8" s="1"/>
  <c r="C79" i="8"/>
  <c r="C78" i="8"/>
  <c r="C77" i="8"/>
  <c r="BD77" i="8" s="1"/>
  <c r="C76" i="8"/>
  <c r="BD76" i="8" s="1"/>
  <c r="C75" i="8"/>
  <c r="C74" i="8"/>
  <c r="BD74" i="8" s="1"/>
  <c r="BD87" i="8"/>
  <c r="BD86" i="8"/>
  <c r="BD83" i="8"/>
  <c r="BD82" i="8"/>
  <c r="BD79" i="8"/>
  <c r="BD78" i="8"/>
  <c r="BD75" i="8"/>
  <c r="BD73" i="8"/>
  <c r="C73" i="8"/>
  <c r="BC88" i="8"/>
  <c r="BB88" i="8"/>
  <c r="BA88" i="8"/>
  <c r="AZ88" i="8"/>
  <c r="AY88" i="8"/>
  <c r="AX88" i="8"/>
  <c r="AW88" i="8"/>
  <c r="AV88" i="8"/>
  <c r="AU88" i="8"/>
  <c r="AT88" i="8"/>
  <c r="AS88" i="8"/>
  <c r="AR88" i="8"/>
  <c r="AQ88" i="8"/>
  <c r="AP88" i="8"/>
  <c r="AO88" i="8"/>
  <c r="AN88" i="8"/>
  <c r="AM88" i="8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BC44" i="8"/>
  <c r="BB44" i="8"/>
  <c r="BA44" i="8"/>
  <c r="AZ44" i="8"/>
  <c r="AY44" i="8"/>
  <c r="AX44" i="8"/>
  <c r="AW44" i="8"/>
  <c r="AV44" i="8"/>
  <c r="AU44" i="8"/>
  <c r="AT44" i="8"/>
  <c r="AS44" i="8"/>
  <c r="AR44" i="8"/>
  <c r="AQ44" i="8"/>
  <c r="AP44" i="8"/>
  <c r="AO44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D42" i="8"/>
  <c r="BD42" i="8" s="1"/>
  <c r="D39" i="8"/>
  <c r="D38" i="8"/>
  <c r="D33" i="8"/>
  <c r="BD33" i="8" s="1"/>
  <c r="D30" i="8"/>
  <c r="D29" i="8"/>
  <c r="BD43" i="8"/>
  <c r="BD41" i="8"/>
  <c r="BD40" i="8"/>
  <c r="BD39" i="8"/>
  <c r="BD38" i="8"/>
  <c r="BD37" i="8"/>
  <c r="BD36" i="8"/>
  <c r="BD35" i="8"/>
  <c r="BD34" i="8"/>
  <c r="BD32" i="8"/>
  <c r="BD31" i="8"/>
  <c r="BD30" i="8"/>
  <c r="BD29" i="8"/>
  <c r="M10" i="6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E21" i="10" l="1"/>
  <c r="D22" i="10"/>
  <c r="BE8" i="10"/>
  <c r="BE7" i="10"/>
  <c r="BE22" i="10" s="1"/>
  <c r="C88" i="8"/>
  <c r="BD88" i="8"/>
  <c r="BD44" i="8"/>
  <c r="U9" i="5"/>
  <c r="BC30" i="2" l="1"/>
  <c r="T16" i="5" l="1"/>
  <c r="L16" i="6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K16" i="6"/>
  <c r="J16" i="6"/>
  <c r="I16" i="6"/>
  <c r="H16" i="6"/>
  <c r="G16" i="6"/>
  <c r="F16" i="6"/>
  <c r="E16" i="6"/>
  <c r="D16" i="6"/>
  <c r="C16" i="6"/>
  <c r="U11" i="5"/>
  <c r="M12" i="6"/>
  <c r="L14" i="6"/>
  <c r="K14" i="6"/>
  <c r="J14" i="6"/>
  <c r="J15" i="6" s="1"/>
  <c r="I14" i="6"/>
  <c r="I15" i="6" s="1"/>
  <c r="H14" i="6"/>
  <c r="H15" i="6" s="1"/>
  <c r="G14" i="6"/>
  <c r="G15" i="6" s="1"/>
  <c r="F14" i="6"/>
  <c r="F15" i="6" s="1"/>
  <c r="E14" i="6"/>
  <c r="E15" i="6" s="1"/>
  <c r="D14" i="6"/>
  <c r="D15" i="6" s="1"/>
  <c r="C14" i="6"/>
  <c r="C15" i="6" s="1"/>
  <c r="M11" i="6"/>
  <c r="M7" i="6"/>
  <c r="U10" i="5"/>
  <c r="U6" i="5"/>
  <c r="S14" i="5"/>
  <c r="S15" i="5" s="1"/>
  <c r="R14" i="5"/>
  <c r="T14" i="5"/>
  <c r="M16" i="6" l="1"/>
  <c r="U16" i="5"/>
  <c r="M14" i="6"/>
  <c r="M15" i="6" s="1"/>
  <c r="U14" i="5"/>
  <c r="U15" i="5" s="1"/>
  <c r="Q14" i="5" l="1"/>
  <c r="Q15" i="5" s="1"/>
  <c r="P14" i="5"/>
  <c r="P15" i="5" s="1"/>
  <c r="O14" i="5"/>
  <c r="O15" i="5" s="1"/>
  <c r="N14" i="5"/>
  <c r="N15" i="5" s="1"/>
  <c r="M14" i="5"/>
  <c r="M15" i="5" s="1"/>
  <c r="L14" i="5"/>
  <c r="L15" i="5" s="1"/>
  <c r="K14" i="5"/>
  <c r="K15" i="5" s="1"/>
  <c r="J14" i="5"/>
  <c r="J15" i="5" s="1"/>
  <c r="I14" i="5"/>
  <c r="I15" i="5" s="1"/>
  <c r="H14" i="5"/>
  <c r="H15" i="5" s="1"/>
  <c r="G14" i="5"/>
  <c r="G15" i="5" s="1"/>
  <c r="F14" i="5"/>
  <c r="E14" i="5"/>
  <c r="E15" i="5" s="1"/>
  <c r="D14" i="5"/>
  <c r="D15" i="5" s="1"/>
  <c r="C14" i="5"/>
  <c r="C15" i="5" s="1"/>
  <c r="GY88" i="4"/>
  <c r="GV88" i="4"/>
  <c r="GA88" i="4"/>
  <c r="FX88" i="4"/>
  <c r="EZ88" i="4"/>
  <c r="EB88" i="4"/>
  <c r="DD88" i="4"/>
  <c r="CF88" i="4"/>
  <c r="BN88" i="4"/>
  <c r="AY88" i="4"/>
  <c r="AJ88" i="4"/>
  <c r="R88" i="4"/>
  <c r="HN87" i="4"/>
  <c r="HK87" i="4"/>
  <c r="HH87" i="4"/>
  <c r="HE87" i="4"/>
  <c r="HB87" i="4"/>
  <c r="GY87" i="4"/>
  <c r="GV87" i="4"/>
  <c r="GS87" i="4"/>
  <c r="GP87" i="4"/>
  <c r="GM87" i="4"/>
  <c r="GJ87" i="4"/>
  <c r="GG87" i="4"/>
  <c r="GD87" i="4"/>
  <c r="GA87" i="4"/>
  <c r="FX87" i="4"/>
  <c r="FU87" i="4"/>
  <c r="FR87" i="4"/>
  <c r="FO87" i="4"/>
  <c r="FL87" i="4"/>
  <c r="FI87" i="4"/>
  <c r="FF87" i="4"/>
  <c r="FC87" i="4"/>
  <c r="EZ87" i="4"/>
  <c r="EW87" i="4"/>
  <c r="ET87" i="4"/>
  <c r="EQ87" i="4"/>
  <c r="EN87" i="4"/>
  <c r="EK87" i="4"/>
  <c r="EH87" i="4"/>
  <c r="EE87" i="4"/>
  <c r="EB87" i="4"/>
  <c r="DY87" i="4"/>
  <c r="DV87" i="4"/>
  <c r="DS87" i="4"/>
  <c r="DP87" i="4"/>
  <c r="DM87" i="4"/>
  <c r="DJ87" i="4"/>
  <c r="DG87" i="4"/>
  <c r="DD87" i="4"/>
  <c r="DA87" i="4"/>
  <c r="CX87" i="4"/>
  <c r="CU87" i="4"/>
  <c r="CR87" i="4"/>
  <c r="CO87" i="4"/>
  <c r="CL87" i="4"/>
  <c r="CI87" i="4"/>
  <c r="CF87" i="4"/>
  <c r="CC87" i="4"/>
  <c r="BZ87" i="4"/>
  <c r="BW87" i="4"/>
  <c r="BT87" i="4"/>
  <c r="BQ87" i="4"/>
  <c r="BN87" i="4"/>
  <c r="BK87" i="4"/>
  <c r="BH87" i="4"/>
  <c r="BE87" i="4"/>
  <c r="BB87" i="4"/>
  <c r="AY87" i="4"/>
  <c r="AV87" i="4"/>
  <c r="AS87" i="4"/>
  <c r="AP87" i="4"/>
  <c r="AM87" i="4"/>
  <c r="AJ87" i="4"/>
  <c r="AG87" i="4"/>
  <c r="AD87" i="4"/>
  <c r="AA87" i="4"/>
  <c r="X87" i="4"/>
  <c r="U87" i="4"/>
  <c r="R87" i="4"/>
  <c r="O87" i="4"/>
  <c r="L87" i="4"/>
  <c r="I87" i="4"/>
  <c r="F87" i="4"/>
  <c r="HP77" i="4"/>
  <c r="HO77" i="4"/>
  <c r="HN77" i="4"/>
  <c r="HM77" i="4"/>
  <c r="HL77" i="4"/>
  <c r="HK77" i="4"/>
  <c r="HJ77" i="4"/>
  <c r="HI77" i="4"/>
  <c r="HH77" i="4"/>
  <c r="HG77" i="4"/>
  <c r="HF77" i="4"/>
  <c r="HE77" i="4"/>
  <c r="HD77" i="4"/>
  <c r="HC77" i="4"/>
  <c r="HB77" i="4"/>
  <c r="HA77" i="4"/>
  <c r="GZ77" i="4"/>
  <c r="GY77" i="4"/>
  <c r="GX77" i="4"/>
  <c r="GW77" i="4"/>
  <c r="GV77" i="4"/>
  <c r="GU77" i="4"/>
  <c r="GT77" i="4"/>
  <c r="GS77" i="4"/>
  <c r="GR77" i="4"/>
  <c r="GQ77" i="4"/>
  <c r="GP77" i="4"/>
  <c r="GO77" i="4"/>
  <c r="GN77" i="4"/>
  <c r="GM77" i="4"/>
  <c r="GL77" i="4"/>
  <c r="GK77" i="4"/>
  <c r="GJ77" i="4"/>
  <c r="GI77" i="4"/>
  <c r="GH77" i="4"/>
  <c r="GG77" i="4"/>
  <c r="GF77" i="4"/>
  <c r="GE77" i="4"/>
  <c r="GD77" i="4"/>
  <c r="GC77" i="4"/>
  <c r="GB77" i="4"/>
  <c r="GA77" i="4"/>
  <c r="FZ77" i="4"/>
  <c r="FY77" i="4"/>
  <c r="FX77" i="4"/>
  <c r="FW77" i="4"/>
  <c r="FV77" i="4"/>
  <c r="FU77" i="4"/>
  <c r="FT77" i="4"/>
  <c r="FS77" i="4"/>
  <c r="FR77" i="4"/>
  <c r="FQ77" i="4"/>
  <c r="FP77" i="4"/>
  <c r="FO77" i="4"/>
  <c r="FN77" i="4"/>
  <c r="FM77" i="4"/>
  <c r="FL77" i="4"/>
  <c r="FK77" i="4"/>
  <c r="FJ77" i="4"/>
  <c r="FI77" i="4"/>
  <c r="FH77" i="4"/>
  <c r="FG77" i="4"/>
  <c r="FF77" i="4"/>
  <c r="FE77" i="4"/>
  <c r="FD77" i="4"/>
  <c r="FC77" i="4"/>
  <c r="FB77" i="4"/>
  <c r="FA77" i="4"/>
  <c r="EZ77" i="4"/>
  <c r="EY77" i="4"/>
  <c r="EX77" i="4"/>
  <c r="EW77" i="4"/>
  <c r="EV77" i="4"/>
  <c r="EU77" i="4"/>
  <c r="ET77" i="4"/>
  <c r="ES77" i="4"/>
  <c r="ER77" i="4"/>
  <c r="EQ77" i="4"/>
  <c r="EP77" i="4"/>
  <c r="EO77" i="4"/>
  <c r="EN77" i="4"/>
  <c r="EM77" i="4"/>
  <c r="EL77" i="4"/>
  <c r="EK77" i="4"/>
  <c r="EJ77" i="4"/>
  <c r="EI77" i="4"/>
  <c r="EH77" i="4"/>
  <c r="EG77" i="4"/>
  <c r="EF77" i="4"/>
  <c r="EE77" i="4"/>
  <c r="ED77" i="4"/>
  <c r="EC77" i="4"/>
  <c r="EB77" i="4"/>
  <c r="EA77" i="4"/>
  <c r="DZ77" i="4"/>
  <c r="DY77" i="4"/>
  <c r="DX77" i="4"/>
  <c r="DW77" i="4"/>
  <c r="DV77" i="4"/>
  <c r="DU77" i="4"/>
  <c r="DT77" i="4"/>
  <c r="DS77" i="4"/>
  <c r="DR77" i="4"/>
  <c r="DQ77" i="4"/>
  <c r="DP77" i="4"/>
  <c r="DO77" i="4"/>
  <c r="DN77" i="4"/>
  <c r="DM77" i="4"/>
  <c r="DL77" i="4"/>
  <c r="DK77" i="4"/>
  <c r="DJ77" i="4"/>
  <c r="DI77" i="4"/>
  <c r="DH77" i="4"/>
  <c r="DG77" i="4"/>
  <c r="DF77" i="4"/>
  <c r="DE77" i="4"/>
  <c r="DD77" i="4"/>
  <c r="DC77" i="4"/>
  <c r="DB77" i="4"/>
  <c r="DA77" i="4"/>
  <c r="CZ77" i="4"/>
  <c r="CY77" i="4"/>
  <c r="CX77" i="4"/>
  <c r="CW77" i="4"/>
  <c r="CV77" i="4"/>
  <c r="CU77" i="4"/>
  <c r="CT77" i="4"/>
  <c r="CS77" i="4"/>
  <c r="CR77" i="4"/>
  <c r="CQ77" i="4"/>
  <c r="CP77" i="4"/>
  <c r="CO77" i="4"/>
  <c r="CN77" i="4"/>
  <c r="CM77" i="4"/>
  <c r="CL77" i="4"/>
  <c r="CK77" i="4"/>
  <c r="CJ77" i="4"/>
  <c r="CI77" i="4"/>
  <c r="CH77" i="4"/>
  <c r="CG77" i="4"/>
  <c r="CF77" i="4"/>
  <c r="CE77" i="4"/>
  <c r="CD77" i="4"/>
  <c r="CC77" i="4"/>
  <c r="CB77" i="4"/>
  <c r="CA77" i="4"/>
  <c r="BZ77" i="4"/>
  <c r="BY77" i="4"/>
  <c r="BX77" i="4"/>
  <c r="BW77" i="4"/>
  <c r="BV77" i="4"/>
  <c r="BU77" i="4"/>
  <c r="BT77" i="4"/>
  <c r="BS77" i="4"/>
  <c r="BR77" i="4"/>
  <c r="BQ77" i="4"/>
  <c r="BP77" i="4"/>
  <c r="BO77" i="4"/>
  <c r="BN77" i="4"/>
  <c r="BM77" i="4"/>
  <c r="BL77" i="4"/>
  <c r="BK77" i="4"/>
  <c r="BJ77" i="4"/>
  <c r="BI77" i="4"/>
  <c r="BH77" i="4"/>
  <c r="BG77" i="4"/>
  <c r="BF77" i="4"/>
  <c r="BE77" i="4"/>
  <c r="BD77" i="4"/>
  <c r="BC77" i="4"/>
  <c r="BB77" i="4"/>
  <c r="BA77" i="4"/>
  <c r="AZ77" i="4"/>
  <c r="AY77" i="4"/>
  <c r="AX77" i="4"/>
  <c r="AW77" i="4"/>
  <c r="AV77" i="4"/>
  <c r="AU77" i="4"/>
  <c r="AT77" i="4"/>
  <c r="AS77" i="4"/>
  <c r="AR77" i="4"/>
  <c r="AQ77" i="4"/>
  <c r="AP77" i="4"/>
  <c r="AO77" i="4"/>
  <c r="AN77" i="4"/>
  <c r="AM77" i="4"/>
  <c r="AL77" i="4"/>
  <c r="AK77" i="4"/>
  <c r="AJ77" i="4"/>
  <c r="AI77" i="4"/>
  <c r="AH77" i="4"/>
  <c r="AG77" i="4"/>
  <c r="AF77" i="4"/>
  <c r="AE77" i="4"/>
  <c r="AD77" i="4"/>
  <c r="AC77" i="4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C77" i="4"/>
  <c r="AU25" i="4"/>
  <c r="E25" i="4"/>
  <c r="AU9" i="4"/>
  <c r="E9" i="4"/>
  <c r="HP5" i="4"/>
  <c r="HO5" i="4"/>
  <c r="HN5" i="4"/>
  <c r="HN88" i="4" s="1"/>
  <c r="HK5" i="4"/>
  <c r="HM5" i="4" s="1"/>
  <c r="HJ5" i="4"/>
  <c r="HH5" i="4"/>
  <c r="HI5" i="4" s="1"/>
  <c r="HG5" i="4"/>
  <c r="HF5" i="4"/>
  <c r="HE5" i="4"/>
  <c r="HE88" i="4" s="1"/>
  <c r="HB5" i="4"/>
  <c r="HB88" i="4" s="1"/>
  <c r="GZ5" i="4"/>
  <c r="GY5" i="4"/>
  <c r="HA5" i="4" s="1"/>
  <c r="GV5" i="4"/>
  <c r="GW5" i="4" s="1"/>
  <c r="GU5" i="4"/>
  <c r="GT5" i="4"/>
  <c r="GS5" i="4"/>
  <c r="GS88" i="4" s="1"/>
  <c r="GR5" i="4"/>
  <c r="GQ5" i="4"/>
  <c r="GP5" i="4"/>
  <c r="GP88" i="4" s="1"/>
  <c r="GM5" i="4"/>
  <c r="GO5" i="4" s="1"/>
  <c r="GL5" i="4"/>
  <c r="GJ5" i="4"/>
  <c r="GK5" i="4" s="1"/>
  <c r="GI5" i="4"/>
  <c r="GH5" i="4"/>
  <c r="GG5" i="4"/>
  <c r="GG88" i="4" s="1"/>
  <c r="GD5" i="4"/>
  <c r="GD88" i="4" s="1"/>
  <c r="GB5" i="4"/>
  <c r="GA5" i="4"/>
  <c r="GC5" i="4" s="1"/>
  <c r="FX5" i="4"/>
  <c r="FY5" i="4" s="1"/>
  <c r="FW5" i="4"/>
  <c r="FV5" i="4"/>
  <c r="FU5" i="4"/>
  <c r="FU88" i="4" s="1"/>
  <c r="FT5" i="4"/>
  <c r="FS5" i="4"/>
  <c r="FR5" i="4"/>
  <c r="FR88" i="4" s="1"/>
  <c r="FO5" i="4"/>
  <c r="FQ5" i="4" s="1"/>
  <c r="FN5" i="4"/>
  <c r="FL5" i="4"/>
  <c r="FM5" i="4" s="1"/>
  <c r="FK5" i="4"/>
  <c r="FJ5" i="4"/>
  <c r="FI5" i="4"/>
  <c r="FI88" i="4" s="1"/>
  <c r="FF5" i="4"/>
  <c r="FF88" i="4" s="1"/>
  <c r="FD5" i="4"/>
  <c r="FC5" i="4"/>
  <c r="FE5" i="4" s="1"/>
  <c r="EZ5" i="4"/>
  <c r="FA5" i="4" s="1"/>
  <c r="EY5" i="4"/>
  <c r="EX5" i="4"/>
  <c r="EW5" i="4"/>
  <c r="EW88" i="4" s="1"/>
  <c r="EV5" i="4"/>
  <c r="EU5" i="4"/>
  <c r="ET5" i="4"/>
  <c r="ET88" i="4" s="1"/>
  <c r="EQ5" i="4"/>
  <c r="ES5" i="4" s="1"/>
  <c r="EP5" i="4"/>
  <c r="EN5" i="4"/>
  <c r="EO5" i="4" s="1"/>
  <c r="EM5" i="4"/>
  <c r="EL5" i="4"/>
  <c r="EK5" i="4"/>
  <c r="EK88" i="4" s="1"/>
  <c r="EH5" i="4"/>
  <c r="EH88" i="4" s="1"/>
  <c r="EF5" i="4"/>
  <c r="EE5" i="4"/>
  <c r="EG5" i="4" s="1"/>
  <c r="EB5" i="4"/>
  <c r="EC5" i="4" s="1"/>
  <c r="EA5" i="4"/>
  <c r="DZ5" i="4"/>
  <c r="DY5" i="4"/>
  <c r="DY88" i="4" s="1"/>
  <c r="DX5" i="4"/>
  <c r="DW5" i="4"/>
  <c r="DV5" i="4"/>
  <c r="DV88" i="4" s="1"/>
  <c r="DS5" i="4"/>
  <c r="DU5" i="4" s="1"/>
  <c r="DR5" i="4"/>
  <c r="DP5" i="4"/>
  <c r="DQ5" i="4" s="1"/>
  <c r="DO5" i="4"/>
  <c r="DN5" i="4"/>
  <c r="DM5" i="4"/>
  <c r="DM88" i="4" s="1"/>
  <c r="DJ5" i="4"/>
  <c r="DJ88" i="4" s="1"/>
  <c r="DH5" i="4"/>
  <c r="DG5" i="4"/>
  <c r="DI5" i="4" s="1"/>
  <c r="DD5" i="4"/>
  <c r="DE5" i="4" s="1"/>
  <c r="DC5" i="4"/>
  <c r="DB5" i="4"/>
  <c r="DA5" i="4"/>
  <c r="DA88" i="4" s="1"/>
  <c r="CZ5" i="4"/>
  <c r="CY5" i="4"/>
  <c r="CX5" i="4"/>
  <c r="CX88" i="4" s="1"/>
  <c r="CU5" i="4"/>
  <c r="CW5" i="4" s="1"/>
  <c r="CT5" i="4"/>
  <c r="CR5" i="4"/>
  <c r="CS5" i="4" s="1"/>
  <c r="CQ5" i="4"/>
  <c r="CP5" i="4"/>
  <c r="CO5" i="4"/>
  <c r="CO88" i="4" s="1"/>
  <c r="CL5" i="4"/>
  <c r="CL88" i="4" s="1"/>
  <c r="CJ5" i="4"/>
  <c r="CI5" i="4"/>
  <c r="CK5" i="4" s="1"/>
  <c r="CF5" i="4"/>
  <c r="CG5" i="4" s="1"/>
  <c r="CE5" i="4"/>
  <c r="CD5" i="4"/>
  <c r="CC5" i="4"/>
  <c r="CC88" i="4" s="1"/>
  <c r="CB5" i="4"/>
  <c r="CA5" i="4"/>
  <c r="BZ5" i="4"/>
  <c r="BZ88" i="4" s="1"/>
  <c r="BW5" i="4"/>
  <c r="BY5" i="4" s="1"/>
  <c r="BV5" i="4"/>
  <c r="BT5" i="4"/>
  <c r="BU5" i="4" s="1"/>
  <c r="BS5" i="4"/>
  <c r="BR5" i="4"/>
  <c r="BQ5" i="4"/>
  <c r="BQ88" i="4" s="1"/>
  <c r="BN5" i="4"/>
  <c r="BP5" i="4" s="1"/>
  <c r="BL5" i="4"/>
  <c r="BK5" i="4"/>
  <c r="BM5" i="4" s="1"/>
  <c r="BH5" i="4"/>
  <c r="BI5" i="4" s="1"/>
  <c r="BG5" i="4"/>
  <c r="BF5" i="4"/>
  <c r="BE5" i="4"/>
  <c r="BE88" i="4" s="1"/>
  <c r="BD5" i="4"/>
  <c r="BC5" i="4"/>
  <c r="BB5" i="4"/>
  <c r="BB88" i="4" s="1"/>
  <c r="AY5" i="4"/>
  <c r="BA5" i="4" s="1"/>
  <c r="AX5" i="4"/>
  <c r="AV5" i="4"/>
  <c r="AW5" i="4" s="1"/>
  <c r="AU5" i="4"/>
  <c r="AT5" i="4"/>
  <c r="AS5" i="4"/>
  <c r="AS88" i="4" s="1"/>
  <c r="AP5" i="4"/>
  <c r="AR5" i="4" s="1"/>
  <c r="AN5" i="4"/>
  <c r="AM5" i="4"/>
  <c r="AO5" i="4" s="1"/>
  <c r="AJ5" i="4"/>
  <c r="AK5" i="4" s="1"/>
  <c r="AI5" i="4"/>
  <c r="AH5" i="4"/>
  <c r="AG5" i="4"/>
  <c r="AG88" i="4" s="1"/>
  <c r="AF5" i="4"/>
  <c r="AE5" i="4"/>
  <c r="AD5" i="4"/>
  <c r="AD88" i="4" s="1"/>
  <c r="AA5" i="4"/>
  <c r="AC5" i="4" s="1"/>
  <c r="Z5" i="4"/>
  <c r="X5" i="4"/>
  <c r="Y5" i="4" s="1"/>
  <c r="W5" i="4"/>
  <c r="V5" i="4"/>
  <c r="U5" i="4"/>
  <c r="U88" i="4" s="1"/>
  <c r="R5" i="4"/>
  <c r="T5" i="4" s="1"/>
  <c r="P5" i="4"/>
  <c r="O5" i="4"/>
  <c r="Q5" i="4" s="1"/>
  <c r="L5" i="4"/>
  <c r="M5" i="4" s="1"/>
  <c r="K5" i="4"/>
  <c r="J5" i="4"/>
  <c r="I5" i="4"/>
  <c r="I88" i="4" s="1"/>
  <c r="H5" i="4"/>
  <c r="G5" i="4"/>
  <c r="F5" i="4"/>
  <c r="F88" i="4" s="1"/>
  <c r="C5" i="4"/>
  <c r="E5" i="4" s="1"/>
  <c r="L3" i="4"/>
  <c r="O3" i="4" s="1"/>
  <c r="R3" i="4" s="1"/>
  <c r="U3" i="4" s="1"/>
  <c r="X3" i="4" s="1"/>
  <c r="AA3" i="4" s="1"/>
  <c r="AD3" i="4" s="1"/>
  <c r="AG3" i="4" s="1"/>
  <c r="AJ3" i="4" s="1"/>
  <c r="AM3" i="4" s="1"/>
  <c r="AP3" i="4" s="1"/>
  <c r="AS3" i="4" s="1"/>
  <c r="AV3" i="4" s="1"/>
  <c r="AY3" i="4" s="1"/>
  <c r="BB3" i="4" s="1"/>
  <c r="BE3" i="4" s="1"/>
  <c r="BH3" i="4" s="1"/>
  <c r="BK3" i="4" s="1"/>
  <c r="BN3" i="4" s="1"/>
  <c r="BQ3" i="4" s="1"/>
  <c r="BT3" i="4" s="1"/>
  <c r="BW3" i="4" s="1"/>
  <c r="BZ3" i="4" s="1"/>
  <c r="CC3" i="4" s="1"/>
  <c r="CF3" i="4" s="1"/>
  <c r="CI3" i="4" s="1"/>
  <c r="CL3" i="4" s="1"/>
  <c r="CO3" i="4" s="1"/>
  <c r="CR3" i="4" s="1"/>
  <c r="CU3" i="4" s="1"/>
  <c r="CX3" i="4" s="1"/>
  <c r="DA3" i="4" s="1"/>
  <c r="DD3" i="4" s="1"/>
  <c r="DG3" i="4" s="1"/>
  <c r="DJ3" i="4" s="1"/>
  <c r="DM3" i="4" s="1"/>
  <c r="DP3" i="4" s="1"/>
  <c r="DS3" i="4" s="1"/>
  <c r="DV3" i="4" s="1"/>
  <c r="DY3" i="4" s="1"/>
  <c r="EB3" i="4" s="1"/>
  <c r="EE3" i="4" s="1"/>
  <c r="EH3" i="4" s="1"/>
  <c r="EK3" i="4" s="1"/>
  <c r="EN3" i="4" s="1"/>
  <c r="EQ3" i="4" s="1"/>
  <c r="ET3" i="4" s="1"/>
  <c r="EW3" i="4" s="1"/>
  <c r="EZ3" i="4" s="1"/>
  <c r="FC3" i="4" s="1"/>
  <c r="FF3" i="4" s="1"/>
  <c r="FI3" i="4" s="1"/>
  <c r="FL3" i="4" s="1"/>
  <c r="FO3" i="4" s="1"/>
  <c r="FR3" i="4" s="1"/>
  <c r="FU3" i="4" s="1"/>
  <c r="FX3" i="4" s="1"/>
  <c r="GA3" i="4" s="1"/>
  <c r="GD3" i="4" s="1"/>
  <c r="GG3" i="4" s="1"/>
  <c r="GJ3" i="4" s="1"/>
  <c r="GM3" i="4" s="1"/>
  <c r="GP3" i="4" s="1"/>
  <c r="GS3" i="4" s="1"/>
  <c r="GV3" i="4" s="1"/>
  <c r="GY3" i="4" s="1"/>
  <c r="HB3" i="4" s="1"/>
  <c r="HE3" i="4" s="1"/>
  <c r="HH3" i="4" s="1"/>
  <c r="HK3" i="4" s="1"/>
  <c r="HN3" i="4" s="1"/>
  <c r="I3" i="4"/>
  <c r="X88" i="4" l="1"/>
  <c r="AM88" i="4"/>
  <c r="BT88" i="4"/>
  <c r="CI88" i="4"/>
  <c r="DG88" i="4"/>
  <c r="EE88" i="4"/>
  <c r="FC88" i="4"/>
  <c r="D5" i="4"/>
  <c r="N5" i="4"/>
  <c r="S5" i="4"/>
  <c r="AB5" i="4"/>
  <c r="AL5" i="4"/>
  <c r="AQ5" i="4"/>
  <c r="AZ5" i="4"/>
  <c r="BJ5" i="4"/>
  <c r="BO5" i="4"/>
  <c r="BX5" i="4"/>
  <c r="CH5" i="4"/>
  <c r="CM5" i="4"/>
  <c r="CV5" i="4"/>
  <c r="DF5" i="4"/>
  <c r="DK5" i="4"/>
  <c r="DT5" i="4"/>
  <c r="ED5" i="4"/>
  <c r="EI5" i="4"/>
  <c r="ER5" i="4"/>
  <c r="FB5" i="4"/>
  <c r="FG5" i="4"/>
  <c r="FP5" i="4"/>
  <c r="FZ5" i="4"/>
  <c r="GE5" i="4"/>
  <c r="GN5" i="4"/>
  <c r="GX5" i="4"/>
  <c r="HC5" i="4"/>
  <c r="HL5" i="4"/>
  <c r="L88" i="4"/>
  <c r="AA88" i="4"/>
  <c r="AP88" i="4"/>
  <c r="BH88" i="4"/>
  <c r="BW88" i="4"/>
  <c r="CR88" i="4"/>
  <c r="DP88" i="4"/>
  <c r="EN88" i="4"/>
  <c r="FL88" i="4"/>
  <c r="GJ88" i="4"/>
  <c r="HH88" i="4"/>
  <c r="CN5" i="4"/>
  <c r="DL5" i="4"/>
  <c r="EJ5" i="4"/>
  <c r="FH5" i="4"/>
  <c r="GF5" i="4"/>
  <c r="HD5" i="4"/>
  <c r="O88" i="4"/>
  <c r="AV88" i="4"/>
  <c r="BK88" i="4"/>
  <c r="CU88" i="4"/>
  <c r="DS88" i="4"/>
  <c r="EQ88" i="4"/>
  <c r="FO88" i="4"/>
  <c r="GM88" i="4"/>
  <c r="HK88" i="4"/>
</calcChain>
</file>

<file path=xl/sharedStrings.xml><?xml version="1.0" encoding="utf-8"?>
<sst xmlns="http://schemas.openxmlformats.org/spreadsheetml/2006/main" count="4208" uniqueCount="520">
  <si>
    <t>Year</t>
  </si>
  <si>
    <t>Prim</t>
  </si>
  <si>
    <t>PrimNázev</t>
  </si>
  <si>
    <t>Analytika</t>
  </si>
  <si>
    <t>AccDescr</t>
  </si>
  <si>
    <t>1_Actual</t>
  </si>
  <si>
    <t>2_Default</t>
  </si>
  <si>
    <t>3_LastPriceUpd</t>
  </si>
  <si>
    <t>4_IndividualChanges</t>
  </si>
  <si>
    <t>2019</t>
  </si>
  <si>
    <t>01</t>
  </si>
  <si>
    <t>I. interní klinika - kardiologická</t>
  </si>
  <si>
    <t>50113001</t>
  </si>
  <si>
    <t>Léky - paušál (LEK)</t>
  </si>
  <si>
    <t>50113002</t>
  </si>
  <si>
    <t>Léky - parenterální výživa (LEK)</t>
  </si>
  <si>
    <t>50113006</t>
  </si>
  <si>
    <t>Léky - enterální výživa (LEK)</t>
  </si>
  <si>
    <t>50113009</t>
  </si>
  <si>
    <t>Léky - RTG diagnostika ZUL (LEK)</t>
  </si>
  <si>
    <t>50113012</t>
  </si>
  <si>
    <t>Léky - trombolýza (LEK)</t>
  </si>
  <si>
    <t>50113013</t>
  </si>
  <si>
    <t>Léky - antibiotika (LEK)</t>
  </si>
  <si>
    <t>50113014</t>
  </si>
  <si>
    <t>Léky - antimykotika (LEK)</t>
  </si>
  <si>
    <t>50113016</t>
  </si>
  <si>
    <t>Léky - centra (LEK)</t>
  </si>
  <si>
    <t>50113017</t>
  </si>
  <si>
    <t>Léky - dle §16 (LEK)</t>
  </si>
  <si>
    <t>50117003</t>
  </si>
  <si>
    <t>Desinfekční prostředky (ID-ř.733-LEK)</t>
  </si>
  <si>
    <t>02</t>
  </si>
  <si>
    <t>II. interní klinika gastroenterologie a geriatrie</t>
  </si>
  <si>
    <t>50115020</t>
  </si>
  <si>
    <t>Laboratorní diagnostika-LEK (Z501)</t>
  </si>
  <si>
    <t>03</t>
  </si>
  <si>
    <t>III. interní klinika - nefrologická, revmatologická a endokrinologická</t>
  </si>
  <si>
    <t/>
  </si>
  <si>
    <t>04</t>
  </si>
  <si>
    <t>I. chirurgická klinika</t>
  </si>
  <si>
    <t>05</t>
  </si>
  <si>
    <t>II. chirurgická klinika - cévně-transplantační</t>
  </si>
  <si>
    <t>06</t>
  </si>
  <si>
    <t>Neurochirurgická klinika</t>
  </si>
  <si>
    <t>07</t>
  </si>
  <si>
    <t>Klinika anesteziologie, resuscitace a intenzivní medicíny</t>
  </si>
  <si>
    <t>08</t>
  </si>
  <si>
    <t>Porodnicko-gynekologická klinika</t>
  </si>
  <si>
    <t>09</t>
  </si>
  <si>
    <t>Novorozenecké oddělení</t>
  </si>
  <si>
    <t>50113004</t>
  </si>
  <si>
    <t>Léky - enter. a parent. výživa (výroba LEK-OPSL)</t>
  </si>
  <si>
    <t>10</t>
  </si>
  <si>
    <t>Dětská klinika</t>
  </si>
  <si>
    <t>50113007</t>
  </si>
  <si>
    <t>Léky - krev.deriváty ZUL (LEK)</t>
  </si>
  <si>
    <t>50113010</t>
  </si>
  <si>
    <t>Léky - botox (LEK)</t>
  </si>
  <si>
    <t>11</t>
  </si>
  <si>
    <t>Ortopedická klinika</t>
  </si>
  <si>
    <t>12</t>
  </si>
  <si>
    <t>Urologická klinika</t>
  </si>
  <si>
    <t>13</t>
  </si>
  <si>
    <t>Otolaryngologická klinika</t>
  </si>
  <si>
    <t>14</t>
  </si>
  <si>
    <t>Oční klinika</t>
  </si>
  <si>
    <t>15</t>
  </si>
  <si>
    <t>Oddělení alergologie a kl. imun.</t>
  </si>
  <si>
    <t>16</t>
  </si>
  <si>
    <t>Klinika plicních nemocí a tuberkulózy</t>
  </si>
  <si>
    <t>17</t>
  </si>
  <si>
    <t>Neurologická klinika</t>
  </si>
  <si>
    <t>18</t>
  </si>
  <si>
    <t>Klinika psychiatrie</t>
  </si>
  <si>
    <t>19</t>
  </si>
  <si>
    <t>Klinika pracovního lékařství</t>
  </si>
  <si>
    <t>20</t>
  </si>
  <si>
    <t>Klinika chorob kožních a pohlavních</t>
  </si>
  <si>
    <t>50113015</t>
  </si>
  <si>
    <t>Léky - samoplátci (LEK)</t>
  </si>
  <si>
    <t>50117201</t>
  </si>
  <si>
    <t>Obaly ostatní - LEK (sk.Z519)</t>
  </si>
  <si>
    <t>21</t>
  </si>
  <si>
    <t>Onkologická klinika</t>
  </si>
  <si>
    <t>22</t>
  </si>
  <si>
    <t>Klinika nukleární medicíny</t>
  </si>
  <si>
    <t>50113005</t>
  </si>
  <si>
    <t>Léky - radiofarmaka (KNM)</t>
  </si>
  <si>
    <t>24</t>
  </si>
  <si>
    <t>Klinika zubního lékařství</t>
  </si>
  <si>
    <t>25</t>
  </si>
  <si>
    <t>Klinika ústní, čelistní a obličejové chirurgie</t>
  </si>
  <si>
    <t>26</t>
  </si>
  <si>
    <t>Oddělení rehabilitace</t>
  </si>
  <si>
    <t>27</t>
  </si>
  <si>
    <t>Klinika tělovýchovného lékařství a kardiovaskulární rehabilitace</t>
  </si>
  <si>
    <t>28</t>
  </si>
  <si>
    <t>Ústav lékařské genetiky</t>
  </si>
  <si>
    <t>29</t>
  </si>
  <si>
    <t>Oddělení plastické a estetické chirurgie</t>
  </si>
  <si>
    <t>31</t>
  </si>
  <si>
    <t>Traumatologická klinika</t>
  </si>
  <si>
    <t>32</t>
  </si>
  <si>
    <t>Hemato-onkologická klinika</t>
  </si>
  <si>
    <t>33</t>
  </si>
  <si>
    <t>Oddělení klinické biochemie</t>
  </si>
  <si>
    <t>34</t>
  </si>
  <si>
    <t>Radiologická klinika</t>
  </si>
  <si>
    <t>35</t>
  </si>
  <si>
    <t>Transfuzní oddělení</t>
  </si>
  <si>
    <t>36</t>
  </si>
  <si>
    <t>Oddělení klinické logopedie</t>
  </si>
  <si>
    <t>37</t>
  </si>
  <si>
    <t>Ústav klinické a molekulární patologie</t>
  </si>
  <si>
    <t>38</t>
  </si>
  <si>
    <t>Ústav soudního lékařství a medicínského práva</t>
  </si>
  <si>
    <t>40</t>
  </si>
  <si>
    <t>Ústav mikrobiologie</t>
  </si>
  <si>
    <t>41</t>
  </si>
  <si>
    <t>Ústav imunologie</t>
  </si>
  <si>
    <t>44</t>
  </si>
  <si>
    <t>Laboratoř experimentální medicíny</t>
  </si>
  <si>
    <t>45</t>
  </si>
  <si>
    <t>Sociální oddělení</t>
  </si>
  <si>
    <t>47</t>
  </si>
  <si>
    <t>Centrální operační sály</t>
  </si>
  <si>
    <t>48</t>
  </si>
  <si>
    <t>Lékárna</t>
  </si>
  <si>
    <t>50</t>
  </si>
  <si>
    <t>Kardiochirurgická klinika</t>
  </si>
  <si>
    <t>54</t>
  </si>
  <si>
    <t>Oddělení nemocniční hygieny</t>
  </si>
  <si>
    <t>56</t>
  </si>
  <si>
    <t>Oddělení centrální sterilizace</t>
  </si>
  <si>
    <t>59</t>
  </si>
  <si>
    <t>Oddělení intenzivní péče chirurgických oborů</t>
  </si>
  <si>
    <t>60</t>
  </si>
  <si>
    <t>Oddělení urgentního příjmu</t>
  </si>
  <si>
    <t>81</t>
  </si>
  <si>
    <t>Klinická hodnocení</t>
  </si>
  <si>
    <t>85</t>
  </si>
  <si>
    <t>Granty</t>
  </si>
  <si>
    <t>86</t>
  </si>
  <si>
    <t>89</t>
  </si>
  <si>
    <t>pomocná střediska</t>
  </si>
  <si>
    <t>90</t>
  </si>
  <si>
    <t>HTS</t>
  </si>
  <si>
    <t>91</t>
  </si>
  <si>
    <t>Marketingové akce FNOL</t>
  </si>
  <si>
    <t>98</t>
  </si>
  <si>
    <t>Transfery MZ ČR + refundace</t>
  </si>
  <si>
    <t>2020</t>
  </si>
  <si>
    <t>Součet z 4_IndividualChanges</t>
  </si>
  <si>
    <t>Popisky řádků</t>
  </si>
  <si>
    <t>Celkový součet</t>
  </si>
  <si>
    <t>chybí</t>
  </si>
  <si>
    <t>A50113007</t>
  </si>
  <si>
    <t>A50113008</t>
  </si>
  <si>
    <t>Léky - krev.deriváty ZUL (TO)</t>
  </si>
  <si>
    <t>A50113011</t>
  </si>
  <si>
    <t>Léky - hemofilici ZUL (TO)</t>
  </si>
  <si>
    <t>A50113190</t>
  </si>
  <si>
    <t>Léky - medicinální plyny (sklad SVM)</t>
  </si>
  <si>
    <t>PALO_SERVER/FNOL</t>
  </si>
  <si>
    <t>FINAL6</t>
  </si>
  <si>
    <t>ICOtotal</t>
  </si>
  <si>
    <t>Y2018</t>
  </si>
  <si>
    <t>f</t>
  </si>
  <si>
    <t>i</t>
  </si>
  <si>
    <t>l</t>
  </si>
  <si>
    <t>o</t>
  </si>
  <si>
    <t>r</t>
  </si>
  <si>
    <t>u</t>
  </si>
  <si>
    <t>x</t>
  </si>
  <si>
    <t>aa</t>
  </si>
  <si>
    <t>ad</t>
  </si>
  <si>
    <t>AG</t>
  </si>
  <si>
    <t>Aj</t>
  </si>
  <si>
    <t>am</t>
  </si>
  <si>
    <t>AP</t>
  </si>
  <si>
    <t>AS</t>
  </si>
  <si>
    <t>AV</t>
  </si>
  <si>
    <t>AY</t>
  </si>
  <si>
    <t>BB</t>
  </si>
  <si>
    <t>BE</t>
  </si>
  <si>
    <t>BH</t>
  </si>
  <si>
    <t>BK</t>
  </si>
  <si>
    <t>BN</t>
  </si>
  <si>
    <t>BQ</t>
  </si>
  <si>
    <t>BT</t>
  </si>
  <si>
    <t>BW</t>
  </si>
  <si>
    <t>BZ</t>
  </si>
  <si>
    <t>CC</t>
  </si>
  <si>
    <t>CF</t>
  </si>
  <si>
    <t>CI</t>
  </si>
  <si>
    <t>CL</t>
  </si>
  <si>
    <t>CO</t>
  </si>
  <si>
    <t>CR</t>
  </si>
  <si>
    <t>CU</t>
  </si>
  <si>
    <t>CX</t>
  </si>
  <si>
    <t>DA</t>
  </si>
  <si>
    <t>DD</t>
  </si>
  <si>
    <t>DG</t>
  </si>
  <si>
    <t>DJ</t>
  </si>
  <si>
    <t>DM</t>
  </si>
  <si>
    <t>DP</t>
  </si>
  <si>
    <t>DS</t>
  </si>
  <si>
    <t>DV</t>
  </si>
  <si>
    <t>DY</t>
  </si>
  <si>
    <t>EB</t>
  </si>
  <si>
    <t>EE</t>
  </si>
  <si>
    <t>EH</t>
  </si>
  <si>
    <t>EK</t>
  </si>
  <si>
    <t>EN</t>
  </si>
  <si>
    <t>EQ</t>
  </si>
  <si>
    <t>ET</t>
  </si>
  <si>
    <t>EW</t>
  </si>
  <si>
    <t>EZ</t>
  </si>
  <si>
    <t>FC</t>
  </si>
  <si>
    <t>FF</t>
  </si>
  <si>
    <t>FI</t>
  </si>
  <si>
    <t>fl</t>
  </si>
  <si>
    <t>FO</t>
  </si>
  <si>
    <t>FR</t>
  </si>
  <si>
    <t>FU</t>
  </si>
  <si>
    <t>FX</t>
  </si>
  <si>
    <t>GA</t>
  </si>
  <si>
    <t>GD</t>
  </si>
  <si>
    <t>GG</t>
  </si>
  <si>
    <t>GJ</t>
  </si>
  <si>
    <t>GM</t>
  </si>
  <si>
    <t>GP</t>
  </si>
  <si>
    <t>GS</t>
  </si>
  <si>
    <t>GV</t>
  </si>
  <si>
    <t>GY</t>
  </si>
  <si>
    <t>HB</t>
  </si>
  <si>
    <t>HE</t>
  </si>
  <si>
    <t>HH</t>
  </si>
  <si>
    <t>HK</t>
  </si>
  <si>
    <t>HN</t>
  </si>
  <si>
    <t>Y</t>
  </si>
  <si>
    <t>Fakultní nemocnice Olomouc - útvary</t>
  </si>
  <si>
    <t>Klinika ústní,čelistní a obličejové chirurgie</t>
  </si>
  <si>
    <t>Oddělení klinické psychologie</t>
  </si>
  <si>
    <t>Ústav farmakologie</t>
  </si>
  <si>
    <t>Transplantační centrum</t>
  </si>
  <si>
    <t xml:space="preserve">Centrální operační sály </t>
  </si>
  <si>
    <t>NTMC - Národní telemedicínské centrum</t>
  </si>
  <si>
    <t>Oddělení lékařské fyziky a radiační ochrany</t>
  </si>
  <si>
    <t>Nutriční ambulance</t>
  </si>
  <si>
    <t>Centrum CLINREC</t>
  </si>
  <si>
    <t>Institucionální podpora</t>
  </si>
  <si>
    <t>Úsek ředitele</t>
  </si>
  <si>
    <t>Úsek léčebné péče</t>
  </si>
  <si>
    <t>Útvar ekonomiky a zdravotních pojišťoven</t>
  </si>
  <si>
    <t>Útvar hospodářsko technické správy</t>
  </si>
  <si>
    <t>Odbor investic</t>
  </si>
  <si>
    <t>Personální úsek</t>
  </si>
  <si>
    <t>Úsek informačních technologií</t>
  </si>
  <si>
    <t>Obchodní úsek</t>
  </si>
  <si>
    <t>Údržby, provozy</t>
  </si>
  <si>
    <t>Stavby</t>
  </si>
  <si>
    <t>Pronájmy</t>
  </si>
  <si>
    <t>Nezařazeno</t>
  </si>
  <si>
    <t>CCtotalU</t>
  </si>
  <si>
    <t>CC0100U</t>
  </si>
  <si>
    <t>CC0200U</t>
  </si>
  <si>
    <t>CC0300U</t>
  </si>
  <si>
    <t>CC0400U</t>
  </si>
  <si>
    <t>CC0500U</t>
  </si>
  <si>
    <t>CC0600U</t>
  </si>
  <si>
    <t>CC0700U</t>
  </si>
  <si>
    <t>CC0800U</t>
  </si>
  <si>
    <t>CC0900U</t>
  </si>
  <si>
    <t>CC1000U</t>
  </si>
  <si>
    <t>CC1100U</t>
  </si>
  <si>
    <t>CC1200U</t>
  </si>
  <si>
    <t>CC1300U</t>
  </si>
  <si>
    <t>CC1400U</t>
  </si>
  <si>
    <t>CC1500U</t>
  </si>
  <si>
    <t>CC1600U</t>
  </si>
  <si>
    <t>CC1700U</t>
  </si>
  <si>
    <t>CC1800U</t>
  </si>
  <si>
    <t>CC1900U</t>
  </si>
  <si>
    <t>CC2000U</t>
  </si>
  <si>
    <t>CC2100U</t>
  </si>
  <si>
    <t>CC2200U</t>
  </si>
  <si>
    <t>CC2400U</t>
  </si>
  <si>
    <t>CC2500U</t>
  </si>
  <si>
    <t>CC2600U</t>
  </si>
  <si>
    <t>CC2700U</t>
  </si>
  <si>
    <t>CC2800U</t>
  </si>
  <si>
    <t>CC2900U</t>
  </si>
  <si>
    <t>CC3100U</t>
  </si>
  <si>
    <t>CC3200U</t>
  </si>
  <si>
    <t>CC3300U</t>
  </si>
  <si>
    <t>CC3400U</t>
  </si>
  <si>
    <t>CC3500U</t>
  </si>
  <si>
    <t>CC3600U</t>
  </si>
  <si>
    <t>CC3700U</t>
  </si>
  <si>
    <t>CC3800U</t>
  </si>
  <si>
    <t>CC3900U</t>
  </si>
  <si>
    <t>CC4000U</t>
  </si>
  <si>
    <t>CC4100U</t>
  </si>
  <si>
    <t>CC4300U</t>
  </si>
  <si>
    <t>CC4400U</t>
  </si>
  <si>
    <t>CC4500U</t>
  </si>
  <si>
    <t>CC4600U</t>
  </si>
  <si>
    <t>CC4700U</t>
  </si>
  <si>
    <t>CC4800U</t>
  </si>
  <si>
    <t>CC5000U</t>
  </si>
  <si>
    <t>CC5100U</t>
  </si>
  <si>
    <t>CC5300U</t>
  </si>
  <si>
    <t>CC5400U</t>
  </si>
  <si>
    <t>CC5600U</t>
  </si>
  <si>
    <t>CC5700U</t>
  </si>
  <si>
    <t>CC5900U</t>
  </si>
  <si>
    <t>CC6000U</t>
  </si>
  <si>
    <t>CC6200U</t>
  </si>
  <si>
    <t>CC8100U</t>
  </si>
  <si>
    <t>CC8500U</t>
  </si>
  <si>
    <t>CC8600U</t>
  </si>
  <si>
    <t>CC8700U</t>
  </si>
  <si>
    <t>CC8900U</t>
  </si>
  <si>
    <t>CC9001U</t>
  </si>
  <si>
    <t>CC9021U</t>
  </si>
  <si>
    <t>CC9041U</t>
  </si>
  <si>
    <t>CC9051U</t>
  </si>
  <si>
    <t>CC9061U</t>
  </si>
  <si>
    <t>CC9071U</t>
  </si>
  <si>
    <t>CC9081U</t>
  </si>
  <si>
    <t>CC9091U</t>
  </si>
  <si>
    <t>CC9100U</t>
  </si>
  <si>
    <t>CC9200U</t>
  </si>
  <si>
    <t>CC9700U</t>
  </si>
  <si>
    <t>CC9800U</t>
  </si>
  <si>
    <t>CC9900U</t>
  </si>
  <si>
    <t>CCtotalX</t>
  </si>
  <si>
    <t>Skutečnost 2018</t>
  </si>
  <si>
    <t>Limity 2019</t>
  </si>
  <si>
    <t>Plán 2020</t>
  </si>
  <si>
    <t>A50113</t>
  </si>
  <si>
    <t>Léky a léčiva</t>
  </si>
  <si>
    <t>A50113001</t>
  </si>
  <si>
    <t>A50113002</t>
  </si>
  <si>
    <t>A50113004</t>
  </si>
  <si>
    <t>A50113005</t>
  </si>
  <si>
    <t>A50113006</t>
  </si>
  <si>
    <t>A50113009</t>
  </si>
  <si>
    <t>A50113010</t>
  </si>
  <si>
    <t>A50113012</t>
  </si>
  <si>
    <t>A50113013</t>
  </si>
  <si>
    <t>A50113014</t>
  </si>
  <si>
    <t>A50113015</t>
  </si>
  <si>
    <t>A50113016</t>
  </si>
  <si>
    <t>A50113017</t>
  </si>
  <si>
    <t>A50113300</t>
  </si>
  <si>
    <t>Léky - slevy (přeúčt. na 64910001)</t>
  </si>
  <si>
    <t>A50115</t>
  </si>
  <si>
    <t>Zdravotnické prostředky</t>
  </si>
  <si>
    <t>A50115001</t>
  </si>
  <si>
    <t>Kardiostimulátory (sk.Z517)</t>
  </si>
  <si>
    <t>A50115002</t>
  </si>
  <si>
    <t>Kardiovertery (Z516)</t>
  </si>
  <si>
    <t>A50115003</t>
  </si>
  <si>
    <t>TEP (Z518)</t>
  </si>
  <si>
    <t>A50115004</t>
  </si>
  <si>
    <t>IUTN - kovové (Z506)</t>
  </si>
  <si>
    <t>A50115005</t>
  </si>
  <si>
    <t>IUTN - neurostimulace (Z511)</t>
  </si>
  <si>
    <t>A50115006</t>
  </si>
  <si>
    <t>IUTN - neuromodulace-DBS (Z508)</t>
  </si>
  <si>
    <t>A50115007</t>
  </si>
  <si>
    <t>Implant.dentální-samoplátci (Z526)</t>
  </si>
  <si>
    <t>A50115008</t>
  </si>
  <si>
    <t>Implant. - plastická,estetická chirurgie (Z521)</t>
  </si>
  <si>
    <t>A50115009</t>
  </si>
  <si>
    <t>IUTN - chlopně - TAVI (Z524)</t>
  </si>
  <si>
    <t>A50115011</t>
  </si>
  <si>
    <t>IUTN - ostat.nákl.PZT (Z515)</t>
  </si>
  <si>
    <t>A50115013</t>
  </si>
  <si>
    <t>Bezelektrodové kardiostimulátory (Z548)</t>
  </si>
  <si>
    <t>A50115015</t>
  </si>
  <si>
    <t>IUTN - MitraClip (Z553)</t>
  </si>
  <si>
    <t>A50115016</t>
  </si>
  <si>
    <t>Kardiostimulátory CCM (Z555)</t>
  </si>
  <si>
    <t>A50115020</t>
  </si>
  <si>
    <t>A50115021</t>
  </si>
  <si>
    <t>Laboratorní diagnostika-skl.ZPr (Z501)</t>
  </si>
  <si>
    <t>A50115040</t>
  </si>
  <si>
    <t>Laboratorní materiál (Z505)</t>
  </si>
  <si>
    <t>A50115050</t>
  </si>
  <si>
    <t>Obvazový materiál (Z502)</t>
  </si>
  <si>
    <t>A50115060</t>
  </si>
  <si>
    <t>ZPr - ostatní (Z503)</t>
  </si>
  <si>
    <t>A50115061</t>
  </si>
  <si>
    <t>ZPr - ZUM robot (Z512)</t>
  </si>
  <si>
    <t>A50115062</t>
  </si>
  <si>
    <t>ZPr - materiál hemodialýza (Z525)</t>
  </si>
  <si>
    <t>A50115063</t>
  </si>
  <si>
    <t>ZPr - vaky, sety (Z528)</t>
  </si>
  <si>
    <t>A50115064</t>
  </si>
  <si>
    <t>ZPr - šicí materiál (Z529)</t>
  </si>
  <si>
    <t>A50115065</t>
  </si>
  <si>
    <t>ZPr - vpichovací materiál (Z530)</t>
  </si>
  <si>
    <t>A50115066</t>
  </si>
  <si>
    <t>ZPr - šicí materiál robot (Z531)</t>
  </si>
  <si>
    <t>A50115067</t>
  </si>
  <si>
    <t>ZPr - rukavice (Z532)</t>
  </si>
  <si>
    <t>A50115068</t>
  </si>
  <si>
    <t>ZPr - čidla ICP (Z522)</t>
  </si>
  <si>
    <t>A50115069</t>
  </si>
  <si>
    <t>ZPr - porty (Z534)</t>
  </si>
  <si>
    <t>A50115070</t>
  </si>
  <si>
    <t>ZPr - katetry ostatní (Z513)</t>
  </si>
  <si>
    <t>A50115071</t>
  </si>
  <si>
    <t>ZPr - katetry ablační (Z514)</t>
  </si>
  <si>
    <t>A50115072</t>
  </si>
  <si>
    <t>ZPr - katetry diagnostické (Z535)</t>
  </si>
  <si>
    <t>A50115073</t>
  </si>
  <si>
    <t>ZPr - katetry PCI (Z536)</t>
  </si>
  <si>
    <t>A50115074</t>
  </si>
  <si>
    <t>ZPr - katetry zaváděcí (Z537)</t>
  </si>
  <si>
    <t>A50115075</t>
  </si>
  <si>
    <t>ZPr - stenty (Z538)</t>
  </si>
  <si>
    <t>A50115076</t>
  </si>
  <si>
    <t>ZPr - stenty kovové (Z539)</t>
  </si>
  <si>
    <t>A50115077</t>
  </si>
  <si>
    <t>ZPr - stenty lékové (Z540)</t>
  </si>
  <si>
    <t>A50115079</t>
  </si>
  <si>
    <t>ZPr - internzivní péče (Z542)</t>
  </si>
  <si>
    <t>A50115080</t>
  </si>
  <si>
    <t>ZPr - staplery, extraktory, endoskop.mat. (Z523)</t>
  </si>
  <si>
    <t>A50115082</t>
  </si>
  <si>
    <t>ZPr - katetry extrakční (Z543)</t>
  </si>
  <si>
    <t>A50115083</t>
  </si>
  <si>
    <t>ZPr - embolizace (Z545)</t>
  </si>
  <si>
    <t>A50115085</t>
  </si>
  <si>
    <t>ZPr - samoplátci (Z547)</t>
  </si>
  <si>
    <t>A50115089</t>
  </si>
  <si>
    <t>ZPr - katetry PICC/MIDLINE (Z554)</t>
  </si>
  <si>
    <t>A50115090</t>
  </si>
  <si>
    <t>ZPr - zubolékařský materiál (Z509)</t>
  </si>
  <si>
    <t>A50115300</t>
  </si>
  <si>
    <t>ZPr. - slevy (přeúčt. na 64910002)</t>
  </si>
  <si>
    <t>A50115010</t>
  </si>
  <si>
    <t>A50115078</t>
  </si>
  <si>
    <t>A50115084</t>
  </si>
  <si>
    <t>A50115012</t>
  </si>
  <si>
    <t>Podkožní monitory (Z544)</t>
  </si>
  <si>
    <t>A50115014</t>
  </si>
  <si>
    <t>Mechanické srdeční podpory (Z552)</t>
  </si>
  <si>
    <t>A50117</t>
  </si>
  <si>
    <t>Všeobecný materiál</t>
  </si>
  <si>
    <t>A50117002</t>
  </si>
  <si>
    <t>Prací a čistící prostř.,drog.zboží (sk.V41)</t>
  </si>
  <si>
    <t>A50117003</t>
  </si>
  <si>
    <t>A50117004</t>
  </si>
  <si>
    <t>Tiskopisy a kanc.potřeby (sk.V42, 43)</t>
  </si>
  <si>
    <t>A50117011</t>
  </si>
  <si>
    <t>Obalový mat. pro sterilizaci (sk.V20)</t>
  </si>
  <si>
    <t>A50117024</t>
  </si>
  <si>
    <t xml:space="preserve">Všeob.mat. - ostatní-vyjímky (V44) od 0,01 do 999,99 </t>
  </si>
  <si>
    <t>A50119100</t>
  </si>
  <si>
    <t>Jednorázové ochranné pomůcky (sk.T18A)</t>
  </si>
  <si>
    <t>A50119101</t>
  </si>
  <si>
    <t>Jednorázový operační materiál (sk.T18B)</t>
  </si>
  <si>
    <t>A50119102</t>
  </si>
  <si>
    <t>Jednorázové hygienické potřeby (sk.T18C)</t>
  </si>
  <si>
    <t>Centrové léky</t>
  </si>
  <si>
    <t>MAK R2020</t>
  </si>
  <si>
    <t>Neřazazeno</t>
  </si>
  <si>
    <t>§ 16</t>
  </si>
  <si>
    <t>nárůst</t>
  </si>
  <si>
    <t>požadavky  klinik</t>
  </si>
  <si>
    <t>léky bez CL a §16</t>
  </si>
  <si>
    <t>DATA ZA 1-10</t>
  </si>
  <si>
    <t>Ruční modelace celkové ÚSPORY a NÁKLADŮ 2020 při SWITCH REAL</t>
  </si>
  <si>
    <t>ÚSPORA</t>
  </si>
  <si>
    <t>KLINIKA2</t>
  </si>
  <si>
    <t>Součet z Celkem</t>
  </si>
  <si>
    <t>Součet z Hodnota v posl.známé ceně</t>
  </si>
  <si>
    <t>Součet z Hodnota II v posl.známé ceně, v cenách od 1.1.2020</t>
  </si>
  <si>
    <t>Součet z Hodnota při SWITCHI 100%</t>
  </si>
  <si>
    <t>Součet z Hodnota při SWITCH REAL</t>
  </si>
  <si>
    <t>Součet z ÚSPORA dle posl. známé CENY</t>
  </si>
  <si>
    <t>Součet z ÚSPORA dle posledních známých cen a CEN od 1.1.2020</t>
  </si>
  <si>
    <t>Součet z Úspora při SWITCH 100%</t>
  </si>
  <si>
    <t>Součet z ÚSPORA PŘI SWITCH REAL</t>
  </si>
  <si>
    <t>Předp. úspora                    za 1-10</t>
  </si>
  <si>
    <t>Předp. úspora za rok</t>
  </si>
  <si>
    <t>Předp. MODELOVANÉ NÁKLADY 2019</t>
  </si>
  <si>
    <t>Předp. MODELOVANÉ NÁKLADY 2020</t>
  </si>
  <si>
    <t>ANTIBIO</t>
  </si>
  <si>
    <t>ANTIMYKO</t>
  </si>
  <si>
    <t>BOTOX</t>
  </si>
  <si>
    <t>DERIVATY</t>
  </si>
  <si>
    <t>DESINF</t>
  </si>
  <si>
    <t>ENTERAR</t>
  </si>
  <si>
    <t>LECIVA</t>
  </si>
  <si>
    <t>MODEL MAK</t>
  </si>
  <si>
    <t>ROF</t>
  </si>
  <si>
    <t>diff. MAK R2020 - požadavky</t>
  </si>
  <si>
    <t>diff. MAK  R2020 - ROF</t>
  </si>
  <si>
    <t>Klinika</t>
  </si>
  <si>
    <t>UCETNISKUPINA</t>
  </si>
  <si>
    <t>PARENT_HVLP</t>
  </si>
  <si>
    <t>PARENT_IPLP</t>
  </si>
  <si>
    <t>RADFARM</t>
  </si>
  <si>
    <t>RTG_DIAG</t>
  </si>
  <si>
    <t>TROMBOLYZA</t>
  </si>
  <si>
    <t>LEKY_SAMOPL</t>
  </si>
  <si>
    <t>SZM_DIAG</t>
  </si>
  <si>
    <t>OBALY</t>
  </si>
  <si>
    <t>Geriatrie</t>
  </si>
  <si>
    <t>MODELACE 1-12</t>
  </si>
  <si>
    <t>MODEL MAK 1-10</t>
  </si>
  <si>
    <t>diff. MODEL MAK - ROF</t>
  </si>
  <si>
    <t>MAK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</si>
</sst>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;;;"/>
    <numFmt numFmtId="165" formatCode="0.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charset val="238"/>
    </font>
    <font>
      <sz val="11"/>
      <color rgb="FF000000"/>
      <name val="Calibri"/>
      <charset val="238"/>
    </font>
    <font>
      <sz val="11"/>
      <color rgb="FF000000"/>
      <name val="Calibri"/>
      <charset val="238"/>
    </font>
    <font>
      <b/>
      <sz val="11"/>
      <color theme="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charset val="238"/>
    </font>
    <font>
      <sz val="8"/>
      <color theme="0" tint="-0.249977111117893"/>
      <name val="Calibri"/>
      <family val="2"/>
      <charset val="238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rgb="FF00B05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z val="11"/>
      <color theme="9" tint="-0.249977111117893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b/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3"/>
      <name val="Calibri"/>
      <family val="2"/>
      <charset val="238"/>
      <scheme val="minor"/>
    </font>
    <font>
      <i/>
      <sz val="11"/>
      <color rgb="FF00B05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theme="4" tint="0.79998168889431442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hair">
        <color indexed="55"/>
      </right>
      <top style="thin">
        <color indexed="64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thin">
        <color indexed="64"/>
      </top>
      <bottom style="hair">
        <color indexed="55"/>
      </bottom>
      <diagonal/>
    </border>
    <border>
      <left style="hair">
        <color indexed="55"/>
      </left>
      <right style="thin">
        <color indexed="64"/>
      </right>
      <top style="thin">
        <color indexed="64"/>
      </top>
      <bottom style="hair">
        <color indexed="55"/>
      </bottom>
      <diagonal/>
    </border>
    <border>
      <left style="thin">
        <color indexed="64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55"/>
      </right>
      <top style="hair">
        <color indexed="55"/>
      </top>
      <bottom style="thin">
        <color indexed="64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thin">
        <color indexed="64"/>
      </bottom>
      <diagonal/>
    </border>
    <border>
      <left style="hair">
        <color indexed="55"/>
      </left>
      <right style="thin">
        <color indexed="64"/>
      </right>
      <top style="hair">
        <color indexed="55"/>
      </top>
      <bottom style="thin">
        <color indexed="64"/>
      </bottom>
      <diagonal/>
    </border>
    <border>
      <left style="thin">
        <color indexed="64"/>
      </left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thin">
        <color indexed="64"/>
      </right>
      <top style="hair">
        <color indexed="55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8" fillId="6" borderId="0">
      <alignment horizontal="left"/>
    </xf>
    <xf numFmtId="0" fontId="8" fillId="7" borderId="0"/>
    <xf numFmtId="0" fontId="1" fillId="4" borderId="0"/>
    <xf numFmtId="0" fontId="8" fillId="6" borderId="0">
      <alignment horizontal="left"/>
    </xf>
    <xf numFmtId="0" fontId="8" fillId="9" borderId="0">
      <alignment horizontal="left"/>
    </xf>
    <xf numFmtId="164" fontId="8" fillId="4" borderId="0">
      <alignment horizontal="left"/>
    </xf>
    <xf numFmtId="0" fontId="8" fillId="10" borderId="0">
      <alignment horizontal="left"/>
    </xf>
    <xf numFmtId="3" fontId="11" fillId="12" borderId="13"/>
  </cellStyleXfs>
  <cellXfs count="137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Alignment="1"/>
    <xf numFmtId="0" fontId="3" fillId="3" borderId="2" xfId="0" applyFont="1" applyFill="1" applyBorder="1" applyAlignment="1" applyProtection="1">
      <alignment vertical="center"/>
    </xf>
    <xf numFmtId="4" fontId="4" fillId="4" borderId="3" xfId="0" applyNumberFormat="1" applyFont="1" applyFill="1" applyBorder="1" applyAlignment="1" applyProtection="1">
      <alignment horizontal="right" vertical="center"/>
    </xf>
    <xf numFmtId="0" fontId="0" fillId="0" borderId="0" xfId="0" pivotButton="1"/>
    <xf numFmtId="3" fontId="0" fillId="0" borderId="0" xfId="0" applyNumberFormat="1"/>
    <xf numFmtId="0" fontId="0" fillId="0" borderId="0" xfId="0" applyAlignment="1">
      <alignment horizontal="left" indent="1"/>
    </xf>
    <xf numFmtId="0" fontId="7" fillId="5" borderId="0" xfId="0" applyFont="1" applyFill="1"/>
    <xf numFmtId="0" fontId="8" fillId="0" borderId="6" xfId="1" applyFont="1" applyFill="1" applyBorder="1" applyAlignment="1">
      <alignment horizontal="left" indent="5"/>
    </xf>
    <xf numFmtId="0" fontId="8" fillId="0" borderId="7" xfId="1" applyFont="1" applyFill="1" applyBorder="1" applyAlignment="1">
      <alignment horizontal="left" indent="5"/>
    </xf>
    <xf numFmtId="0" fontId="8" fillId="0" borderId="0" xfId="1" applyFont="1" applyFill="1" applyBorder="1" applyAlignment="1"/>
    <xf numFmtId="0" fontId="8" fillId="0" borderId="7" xfId="1" applyFont="1" applyFill="1" applyBorder="1" applyAlignment="1"/>
    <xf numFmtId="0" fontId="8" fillId="7" borderId="0" xfId="2"/>
    <xf numFmtId="0" fontId="1" fillId="4" borderId="0" xfId="3"/>
    <xf numFmtId="0" fontId="1" fillId="4" borderId="0" xfId="3" applyAlignment="1">
      <alignment horizontal="center"/>
    </xf>
    <xf numFmtId="0" fontId="10" fillId="4" borderId="0" xfId="3" applyFont="1" applyAlignment="1">
      <alignment horizontal="center" wrapText="1"/>
    </xf>
    <xf numFmtId="0" fontId="1" fillId="4" borderId="0" xfId="3" applyAlignment="1">
      <alignment wrapText="1"/>
    </xf>
    <xf numFmtId="0" fontId="1" fillId="4" borderId="0" xfId="3" applyAlignment="1">
      <alignment horizontal="center" vertical="center"/>
    </xf>
    <xf numFmtId="0" fontId="6" fillId="8" borderId="8" xfId="3" applyFont="1" applyFill="1" applyBorder="1" applyAlignment="1">
      <alignment horizontal="center" vertical="center" wrapText="1"/>
    </xf>
    <xf numFmtId="0" fontId="6" fillId="8" borderId="9" xfId="3" applyFont="1" applyFill="1" applyBorder="1" applyAlignment="1">
      <alignment horizontal="center" vertical="center" wrapText="1"/>
    </xf>
    <xf numFmtId="0" fontId="6" fillId="8" borderId="10" xfId="3" applyFont="1" applyFill="1" applyBorder="1" applyAlignment="1">
      <alignment horizontal="center" vertical="center" wrapText="1"/>
    </xf>
    <xf numFmtId="0" fontId="9" fillId="9" borderId="7" xfId="5" applyFont="1" applyBorder="1" applyAlignment="1">
      <alignment wrapText="1"/>
    </xf>
    <xf numFmtId="164" fontId="9" fillId="4" borderId="0" xfId="6" applyFont="1" applyAlignment="1">
      <alignment wrapText="1"/>
    </xf>
    <xf numFmtId="164" fontId="9" fillId="4" borderId="11" xfId="6" applyFont="1" applyBorder="1" applyAlignment="1">
      <alignment wrapText="1"/>
    </xf>
    <xf numFmtId="0" fontId="9" fillId="11" borderId="7" xfId="7" applyFont="1" applyFill="1" applyBorder="1" applyAlignment="1">
      <alignment horizontal="center" wrapText="1"/>
    </xf>
    <xf numFmtId="0" fontId="9" fillId="11" borderId="0" xfId="7" applyFont="1" applyFill="1" applyAlignment="1">
      <alignment horizontal="center" wrapText="1"/>
    </xf>
    <xf numFmtId="0" fontId="9" fillId="11" borderId="11" xfId="7" applyFont="1" applyFill="1" applyBorder="1" applyAlignment="1">
      <alignment horizontal="center" wrapText="1"/>
    </xf>
    <xf numFmtId="3" fontId="12" fillId="12" borderId="14" xfId="8" applyFont="1" applyBorder="1"/>
    <xf numFmtId="3" fontId="12" fillId="12" borderId="15" xfId="8" applyFont="1" applyBorder="1"/>
    <xf numFmtId="3" fontId="12" fillId="12" borderId="16" xfId="8" applyFont="1" applyBorder="1"/>
    <xf numFmtId="0" fontId="6" fillId="4" borderId="0" xfId="3" applyFont="1"/>
    <xf numFmtId="3" fontId="11" fillId="12" borderId="17" xfId="8" applyBorder="1"/>
    <xf numFmtId="3" fontId="11" fillId="12" borderId="13" xfId="8"/>
    <xf numFmtId="3" fontId="11" fillId="12" borderId="18" xfId="8" applyBorder="1"/>
    <xf numFmtId="3" fontId="11" fillId="12" borderId="21" xfId="8" applyBorder="1"/>
    <xf numFmtId="3" fontId="11" fillId="12" borderId="22" xfId="8" applyBorder="1"/>
    <xf numFmtId="3" fontId="11" fillId="12" borderId="23" xfId="8" applyBorder="1"/>
    <xf numFmtId="3" fontId="12" fillId="12" borderId="24" xfId="8" applyFont="1" applyBorder="1"/>
    <xf numFmtId="3" fontId="12" fillId="12" borderId="25" xfId="8" applyFont="1" applyBorder="1"/>
    <xf numFmtId="3" fontId="12" fillId="12" borderId="26" xfId="8" applyFont="1" applyBorder="1"/>
    <xf numFmtId="3" fontId="13" fillId="12" borderId="17" xfId="8" applyFont="1" applyBorder="1"/>
    <xf numFmtId="3" fontId="13" fillId="12" borderId="13" xfId="8" applyFont="1"/>
    <xf numFmtId="3" fontId="13" fillId="12" borderId="18" xfId="8" applyFont="1" applyBorder="1"/>
    <xf numFmtId="0" fontId="14" fillId="4" borderId="0" xfId="3" applyFont="1"/>
    <xf numFmtId="3" fontId="11" fillId="12" borderId="27" xfId="8" applyBorder="1"/>
    <xf numFmtId="3" fontId="11" fillId="12" borderId="28" xfId="8" applyBorder="1"/>
    <xf numFmtId="3" fontId="11" fillId="12" borderId="29" xfId="8" applyBorder="1"/>
    <xf numFmtId="3" fontId="1" fillId="4" borderId="0" xfId="3" applyNumberFormat="1" applyAlignment="1">
      <alignment horizontal="left"/>
    </xf>
    <xf numFmtId="0" fontId="1" fillId="4" borderId="0" xfId="3" applyAlignment="1">
      <alignment horizontal="left"/>
    </xf>
    <xf numFmtId="0" fontId="15" fillId="0" borderId="0" xfId="4" applyFont="1" applyFill="1">
      <alignment horizontal="left"/>
    </xf>
    <xf numFmtId="0" fontId="15" fillId="0" borderId="0" xfId="4" applyFont="1" applyFill="1" applyAlignment="1">
      <alignment horizontal="center"/>
    </xf>
    <xf numFmtId="0" fontId="8" fillId="0" borderId="0" xfId="4" applyFont="1" applyFill="1">
      <alignment horizontal="left"/>
    </xf>
    <xf numFmtId="0" fontId="8" fillId="0" borderId="0" xfId="4" applyFont="1" applyFill="1" applyAlignment="1">
      <alignment horizontal="center"/>
    </xf>
    <xf numFmtId="0" fontId="15" fillId="0" borderId="0" xfId="4" applyFont="1" applyFill="1" applyAlignment="1">
      <alignment horizontal="left" wrapText="1"/>
    </xf>
    <xf numFmtId="0" fontId="16" fillId="0" borderId="0" xfId="3" applyFont="1" applyFill="1" applyAlignment="1">
      <alignment horizontal="center" vertical="center"/>
    </xf>
    <xf numFmtId="0" fontId="16" fillId="0" borderId="0" xfId="3" applyFont="1" applyFill="1"/>
    <xf numFmtId="0" fontId="15" fillId="0" borderId="12" xfId="1" applyFont="1" applyFill="1" applyBorder="1" applyAlignment="1">
      <alignment horizontal="left" indent="4"/>
    </xf>
    <xf numFmtId="0" fontId="15" fillId="0" borderId="8" xfId="1" applyFont="1" applyFill="1" applyBorder="1" applyAlignment="1">
      <alignment horizontal="left" indent="4"/>
    </xf>
    <xf numFmtId="0" fontId="8" fillId="0" borderId="19" xfId="1" applyFont="1" applyFill="1" applyBorder="1" applyAlignment="1">
      <alignment horizontal="left" indent="5"/>
    </xf>
    <xf numFmtId="0" fontId="8" fillId="0" borderId="20" xfId="1" applyFont="1" applyFill="1" applyBorder="1" applyAlignment="1">
      <alignment horizontal="left" indent="5"/>
    </xf>
    <xf numFmtId="0" fontId="15" fillId="0" borderId="7" xfId="1" applyFont="1" applyFill="1" applyBorder="1" applyAlignment="1">
      <alignment horizontal="left" indent="4"/>
    </xf>
    <xf numFmtId="0" fontId="15" fillId="0" borderId="6" xfId="1" applyFont="1" applyFill="1" applyBorder="1" applyAlignment="1">
      <alignment horizontal="left" indent="5"/>
    </xf>
    <xf numFmtId="0" fontId="15" fillId="0" borderId="7" xfId="1" applyFont="1" applyFill="1" applyBorder="1" applyAlignment="1">
      <alignment horizontal="left" indent="5"/>
    </xf>
    <xf numFmtId="0" fontId="0" fillId="0" borderId="0" xfId="0" pivotButton="1" applyAlignment="1">
      <alignment wrapText="1"/>
    </xf>
    <xf numFmtId="0" fontId="0" fillId="0" borderId="0" xfId="0" applyAlignment="1">
      <alignment wrapText="1"/>
    </xf>
    <xf numFmtId="3" fontId="0" fillId="0" borderId="0" xfId="0" applyNumberFormat="1" applyAlignment="1"/>
    <xf numFmtId="0" fontId="17" fillId="0" borderId="0" xfId="0" applyFont="1"/>
    <xf numFmtId="3" fontId="17" fillId="0" borderId="0" xfId="0" applyNumberFormat="1" applyFont="1"/>
    <xf numFmtId="0" fontId="7" fillId="5" borderId="4" xfId="0" applyFont="1" applyFill="1" applyBorder="1" applyAlignment="1">
      <alignment wrapText="1"/>
    </xf>
    <xf numFmtId="0" fontId="7" fillId="5" borderId="0" xfId="0" applyFont="1" applyFill="1" applyAlignment="1">
      <alignment horizontal="left"/>
    </xf>
    <xf numFmtId="3" fontId="19" fillId="0" borderId="0" xfId="0" applyNumberFormat="1" applyFont="1"/>
    <xf numFmtId="0" fontId="19" fillId="0" borderId="0" xfId="0" applyFont="1" applyAlignment="1"/>
    <xf numFmtId="0" fontId="5" fillId="0" borderId="0" xfId="0" applyFont="1"/>
    <xf numFmtId="3" fontId="5" fillId="0" borderId="0" xfId="0" applyNumberFormat="1" applyFont="1" applyAlignment="1"/>
    <xf numFmtId="3" fontId="5" fillId="0" borderId="0" xfId="0" applyNumberFormat="1" applyFont="1"/>
    <xf numFmtId="0" fontId="20" fillId="0" borderId="0" xfId="0" applyFont="1"/>
    <xf numFmtId="0" fontId="8" fillId="4" borderId="0" xfId="1" applyFont="1" applyFill="1" applyBorder="1" applyAlignment="1"/>
    <xf numFmtId="0" fontId="21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22" fillId="13" borderId="0" xfId="0" applyFont="1" applyFill="1" applyAlignment="1">
      <alignment horizontal="center" vertical="top" wrapText="1"/>
    </xf>
    <xf numFmtId="0" fontId="19" fillId="14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wrapText="1"/>
    </xf>
    <xf numFmtId="0" fontId="23" fillId="15" borderId="0" xfId="0" applyFont="1" applyFill="1" applyAlignment="1">
      <alignment horizontal="center" vertical="top" wrapText="1"/>
    </xf>
    <xf numFmtId="0" fontId="23" fillId="16" borderId="0" xfId="0" applyFont="1" applyFill="1" applyAlignment="1">
      <alignment horizontal="center" vertical="top" wrapText="1"/>
    </xf>
    <xf numFmtId="3" fontId="0" fillId="0" borderId="32" xfId="0" applyNumberFormat="1" applyBorder="1"/>
    <xf numFmtId="3" fontId="0" fillId="0" borderId="33" xfId="0" applyNumberFormat="1" applyBorder="1"/>
    <xf numFmtId="0" fontId="0" fillId="0" borderId="1" xfId="0" applyBorder="1" applyAlignment="1">
      <alignment horizontal="left"/>
    </xf>
    <xf numFmtId="3" fontId="0" fillId="0" borderId="34" xfId="0" applyNumberFormat="1" applyBorder="1" applyAlignment="1">
      <alignment horizontal="right" vertical="top" wrapText="1"/>
    </xf>
    <xf numFmtId="3" fontId="0" fillId="0" borderId="32" xfId="0" applyNumberFormat="1" applyBorder="1" applyAlignment="1">
      <alignment horizontal="right" vertical="top" wrapText="1"/>
    </xf>
    <xf numFmtId="3" fontId="0" fillId="0" borderId="33" xfId="0" applyNumberFormat="1" applyBorder="1" applyAlignment="1">
      <alignment horizontal="right" vertical="top" wrapText="1"/>
    </xf>
    <xf numFmtId="0" fontId="0" fillId="0" borderId="6" xfId="0" applyBorder="1" applyAlignment="1">
      <alignment horizontal="left" indent="1"/>
    </xf>
    <xf numFmtId="0" fontId="0" fillId="0" borderId="19" xfId="0" applyBorder="1" applyAlignment="1">
      <alignment horizontal="left"/>
    </xf>
    <xf numFmtId="3" fontId="0" fillId="0" borderId="20" xfId="0" applyNumberFormat="1" applyBorder="1" applyAlignment="1">
      <alignment horizontal="right" vertical="top" wrapText="1"/>
    </xf>
    <xf numFmtId="3" fontId="0" fillId="0" borderId="30" xfId="0" applyNumberFormat="1" applyBorder="1" applyAlignment="1">
      <alignment horizontal="right" vertical="top" wrapText="1"/>
    </xf>
    <xf numFmtId="3" fontId="0" fillId="0" borderId="31" xfId="0" applyNumberFormat="1" applyBorder="1" applyAlignment="1">
      <alignment horizontal="right" vertical="top" wrapText="1"/>
    </xf>
    <xf numFmtId="0" fontId="0" fillId="0" borderId="19" xfId="0" applyBorder="1" applyAlignment="1">
      <alignment horizontal="left" indent="1"/>
    </xf>
    <xf numFmtId="0" fontId="14" fillId="0" borderId="0" xfId="0" applyFont="1"/>
    <xf numFmtId="3" fontId="14" fillId="0" borderId="0" xfId="0" applyNumberFormat="1" applyFont="1"/>
    <xf numFmtId="0" fontId="19" fillId="0" borderId="0" xfId="0" applyFont="1"/>
    <xf numFmtId="0" fontId="26" fillId="0" borderId="0" xfId="0" applyFont="1" applyFill="1" applyAlignment="1">
      <alignment horizontal="right"/>
    </xf>
    <xf numFmtId="0" fontId="26" fillId="0" borderId="0" xfId="0" applyFont="1" applyFill="1"/>
    <xf numFmtId="0" fontId="18" fillId="0" borderId="0" xfId="0" applyFont="1" applyAlignment="1"/>
    <xf numFmtId="0" fontId="26" fillId="0" borderId="0" xfId="0" applyFont="1" applyFill="1" applyAlignment="1">
      <alignment horizontal="left"/>
    </xf>
    <xf numFmtId="3" fontId="24" fillId="0" borderId="0" xfId="0" applyNumberFormat="1" applyFont="1"/>
    <xf numFmtId="3" fontId="26" fillId="0" borderId="0" xfId="0" applyNumberFormat="1" applyFont="1"/>
    <xf numFmtId="165" fontId="26" fillId="0" borderId="0" xfId="0" applyNumberFormat="1" applyFont="1"/>
    <xf numFmtId="0" fontId="6" fillId="5" borderId="0" xfId="0" applyFont="1" applyFill="1"/>
    <xf numFmtId="0" fontId="6" fillId="5" borderId="4" xfId="0" applyFont="1" applyFill="1" applyBorder="1"/>
    <xf numFmtId="4" fontId="6" fillId="5" borderId="4" xfId="0" applyNumberFormat="1" applyFont="1" applyFill="1" applyBorder="1" applyAlignment="1">
      <alignment wrapText="1"/>
    </xf>
    <xf numFmtId="0" fontId="6" fillId="5" borderId="5" xfId="0" applyFont="1" applyFill="1" applyBorder="1"/>
    <xf numFmtId="3" fontId="6" fillId="5" borderId="5" xfId="0" applyNumberFormat="1" applyFont="1" applyFill="1" applyBorder="1"/>
    <xf numFmtId="0" fontId="6" fillId="5" borderId="0" xfId="0" applyFont="1" applyFill="1" applyAlignment="1">
      <alignment horizontal="left"/>
    </xf>
    <xf numFmtId="0" fontId="25" fillId="0" borderId="0" xfId="0" pivotButton="1" applyFont="1"/>
    <xf numFmtId="0" fontId="28" fillId="0" borderId="8" xfId="0" applyFont="1" applyFill="1" applyBorder="1" applyAlignment="1">
      <alignment horizontal="left"/>
    </xf>
    <xf numFmtId="0" fontId="17" fillId="0" borderId="9" xfId="0" applyFont="1" applyBorder="1"/>
    <xf numFmtId="3" fontId="14" fillId="0" borderId="9" xfId="0" applyNumberFormat="1" applyFont="1" applyBorder="1"/>
    <xf numFmtId="3" fontId="14" fillId="0" borderId="10" xfId="0" applyNumberFormat="1" applyFont="1" applyBorder="1"/>
    <xf numFmtId="0" fontId="26" fillId="0" borderId="7" xfId="0" applyFont="1" applyFill="1" applyBorder="1" applyAlignment="1">
      <alignment horizontal="left"/>
    </xf>
    <xf numFmtId="0" fontId="26" fillId="0" borderId="0" xfId="0" applyFont="1" applyFill="1" applyBorder="1"/>
    <xf numFmtId="3" fontId="26" fillId="0" borderId="0" xfId="0" applyNumberFormat="1" applyFont="1" applyFill="1" applyBorder="1"/>
    <xf numFmtId="3" fontId="26" fillId="0" borderId="11" xfId="0" applyNumberFormat="1" applyFont="1" applyFill="1" applyBorder="1"/>
    <xf numFmtId="0" fontId="26" fillId="0" borderId="7" xfId="0" applyFont="1" applyFill="1" applyBorder="1" applyAlignment="1">
      <alignment horizontal="right"/>
    </xf>
    <xf numFmtId="165" fontId="26" fillId="0" borderId="0" xfId="0" applyNumberFormat="1" applyFont="1" applyFill="1" applyBorder="1"/>
    <xf numFmtId="165" fontId="26" fillId="0" borderId="11" xfId="0" applyNumberFormat="1" applyFont="1" applyFill="1" applyBorder="1"/>
    <xf numFmtId="0" fontId="18" fillId="0" borderId="20" xfId="0" applyFont="1" applyBorder="1" applyAlignment="1"/>
    <xf numFmtId="0" fontId="27" fillId="0" borderId="30" xfId="0" applyFont="1" applyBorder="1"/>
    <xf numFmtId="3" fontId="18" fillId="0" borderId="30" xfId="0" applyNumberFormat="1" applyFont="1" applyBorder="1"/>
    <xf numFmtId="3" fontId="18" fillId="0" borderId="31" xfId="0" applyNumberFormat="1" applyFont="1" applyBorder="1"/>
    <xf numFmtId="0" fontId="6" fillId="17" borderId="0" xfId="0" applyFont="1" applyFill="1"/>
    <xf numFmtId="0" fontId="6" fillId="17" borderId="0" xfId="0" applyFont="1" applyFill="1" applyAlignment="1">
      <alignment horizontal="left"/>
    </xf>
    <xf numFmtId="0" fontId="6" fillId="17" borderId="4" xfId="0" applyFont="1" applyFill="1" applyBorder="1"/>
    <xf numFmtId="4" fontId="6" fillId="17" borderId="4" xfId="0" applyNumberFormat="1" applyFont="1" applyFill="1" applyBorder="1" applyAlignment="1">
      <alignment wrapText="1"/>
    </xf>
    <xf numFmtId="0" fontId="6" fillId="17" borderId="5" xfId="0" applyFont="1" applyFill="1" applyBorder="1"/>
    <xf numFmtId="3" fontId="6" fillId="17" borderId="5" xfId="0" applyNumberFormat="1" applyFont="1" applyFill="1" applyBorder="1"/>
  </cellXfs>
  <cellStyles count="9">
    <cellStyle name="___col1" xfId="7" xr:uid="{171C7457-6286-41EC-BC9B-82078FCCDDC6}"/>
    <cellStyle name="___col2" xfId="5" xr:uid="{E14CBA53-5576-4CDE-93A3-39BEB2B3B83F}"/>
    <cellStyle name="___row1" xfId="1" xr:uid="{DC1B50A4-2D66-4578-83B8-B5C797613AFC}"/>
    <cellStyle name="__col2" xfId="6" xr:uid="{668EA0CA-2CF4-4F78-939C-4F3E81BE0AC5}"/>
    <cellStyle name="__page" xfId="2" xr:uid="{740F38C8-F11E-41D4-954E-325C474F4C8D}"/>
    <cellStyle name="_data" xfId="8" xr:uid="{EB4D526C-8209-48B2-99BF-8B937B556468}"/>
    <cellStyle name="_page" xfId="4" xr:uid="{09B769AC-5478-454F-AE7C-0E0EED098E31}"/>
    <cellStyle name="Normální" xfId="0" builtinId="0"/>
    <cellStyle name="Normální 2" xfId="3" xr:uid="{693B7819-972B-4431-B4B5-19B3EC2B02D1}"/>
  </cellStyles>
  <dxfs count="345">
    <dxf>
      <font>
        <color rgb="FFFF0000"/>
      </font>
    </dxf>
    <dxf>
      <font>
        <b/>
        <i val="0"/>
        <color rgb="FF00B050"/>
      </font>
      <fill>
        <patternFill>
          <bgColor rgb="FFFFFFCC"/>
        </patternFill>
      </fill>
    </dxf>
    <dxf>
      <font>
        <color rgb="FFFF0000"/>
      </font>
    </dxf>
    <dxf>
      <numFmt numFmtId="3" formatCode="#,##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3" formatCode="#,##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3" formatCode="#,##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charset val="238"/>
      </font>
    </dxf>
    <dxf>
      <font>
        <b/>
        <charset val="238"/>
      </font>
    </dxf>
    <dxf>
      <font>
        <b/>
        <charset val="238"/>
      </font>
    </dxf>
    <dxf>
      <font>
        <b/>
        <charset val="238"/>
      </font>
    </dxf>
    <dxf>
      <font>
        <b/>
        <charset val="238"/>
      </font>
    </dxf>
    <dxf>
      <font>
        <b/>
        <charset val="238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numFmt numFmtId="3" formatCode="#,##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3" formatCode="#,##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kumenty\E_DATA\2001%20pr&#367;b&#283;h\Pril%204%20SR%20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martin.knapek/AppData/Local/Microsoft/Windows/Temporary%20Internet%20Files/Content.IE5/15KC9LD5/DOKUMENTY%20SMN/Reporty%202013/11.LISTOPAD%202013/14.Preskripce%20anal&#253;za%20LISTOPAD%202013%20z%202011%20POJI&#352;&#356;OVN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limity/Lek_SZM_limity_podklad_II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30%20CZ%20Financial%20Statements%20Template%20v2b.03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Documents%20and%20Settings/jkuben/Local%20Settings/Temporary%20Internet%20Files/OLKB2/Vr&#225;&#357;a%20F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nts%20and%20Settings/OI/Local%20Settings/Temporary%20Internet%20Files/Content.Outlook/1HJPTDYK/Anal&#253;za%20preskripce%20za%202010%201-1%20POJI&#352;&#356;OVNY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1-KPR"/>
      <sheetName val="302-PSP"/>
      <sheetName val="303-SP"/>
      <sheetName val="304-ÚV"/>
      <sheetName val="305-BIS"/>
      <sheetName val="306-MZV"/>
      <sheetName val="307-MO"/>
      <sheetName val="308-NBÚ"/>
      <sheetName val="309-KVOP"/>
      <sheetName val="312-MF"/>
      <sheetName val="313-MPSV"/>
      <sheetName val="314-MV"/>
      <sheetName val="315-MŽP"/>
      <sheetName val="317-MMR"/>
      <sheetName val="321-GA"/>
      <sheetName val="322-MPO"/>
      <sheetName val="327-MDS"/>
      <sheetName val="328-ČTÚ"/>
      <sheetName val="329-MZe"/>
      <sheetName val="333-MŠMT"/>
      <sheetName val="334-MK"/>
      <sheetName val="335-MZd"/>
      <sheetName val="336-MSp"/>
      <sheetName val="341-ÚVIS"/>
      <sheetName val="343-ÚOOÚ"/>
      <sheetName val="344-ÚPV"/>
      <sheetName val="345-ČSÚ"/>
      <sheetName val="346-ČÚZK"/>
      <sheetName val="347-KCP"/>
      <sheetName val="348-ČBÚ"/>
      <sheetName val="353-ÚOHS"/>
      <sheetName val="358-ÚS"/>
      <sheetName val="361-AV"/>
      <sheetName val="372-RRTV"/>
      <sheetName val="374-SSHR"/>
      <sheetName val="375-SÚJB"/>
      <sheetName val="380-OÚ"/>
      <sheetName val="380BE"/>
      <sheetName val="380BI"/>
      <sheetName val="380BK"/>
      <sheetName val="380BN"/>
      <sheetName val="380BR"/>
      <sheetName val="380BV"/>
      <sheetName val="380CB"/>
      <sheetName val="380CH"/>
      <sheetName val="380CK"/>
      <sheetName val="380CL"/>
      <sheetName val="380CR"/>
      <sheetName val="380CV"/>
      <sheetName val="380DC"/>
      <sheetName val="380DO"/>
      <sheetName val="380FM"/>
      <sheetName val="380HB"/>
      <sheetName val="380HK"/>
      <sheetName val="380HO"/>
      <sheetName val="380JC"/>
      <sheetName val="380JE"/>
      <sheetName val="380JH"/>
      <sheetName val="380JI"/>
      <sheetName val="380JN"/>
      <sheetName val="380KD"/>
      <sheetName val="380KH"/>
      <sheetName val="380KI"/>
      <sheetName val="380KM"/>
      <sheetName val="380KO"/>
      <sheetName val="380KT"/>
      <sheetName val="380KV"/>
      <sheetName val="380LI"/>
      <sheetName val="380LN"/>
      <sheetName val="380LT"/>
      <sheetName val="380MB"/>
      <sheetName val="380ME"/>
      <sheetName val="380MO"/>
      <sheetName val="380NA"/>
      <sheetName val="380NB"/>
      <sheetName val="380NJ"/>
      <sheetName val="380OC"/>
      <sheetName val="380OP"/>
      <sheetName val="380PB"/>
      <sheetName val="380PE"/>
      <sheetName val="380PI"/>
      <sheetName val="380PJ"/>
      <sheetName val="380PR"/>
      <sheetName val="380PS"/>
      <sheetName val="380PT"/>
      <sheetName val="380PU"/>
      <sheetName val="380PV"/>
      <sheetName val="380PY"/>
      <sheetName val="380PZ"/>
      <sheetName val="380RA"/>
      <sheetName val="380RK"/>
      <sheetName val="380RO"/>
      <sheetName val="380SM"/>
      <sheetName val="380SO"/>
      <sheetName val="380ST"/>
      <sheetName val="380SU"/>
      <sheetName val="380SY"/>
      <sheetName val="380TA"/>
      <sheetName val="380TC"/>
      <sheetName val="380TP"/>
      <sheetName val="380TR"/>
      <sheetName val="380TU"/>
      <sheetName val="380UH"/>
      <sheetName val="380UL"/>
      <sheetName val="380UO"/>
      <sheetName val="380VS"/>
      <sheetName val="380VY"/>
      <sheetName val="380ZL"/>
      <sheetName val="380ZN"/>
      <sheetName val="380ZR"/>
      <sheetName val="381-NKÚ"/>
      <sheetName val="396-SD"/>
      <sheetName val="397-SFA"/>
      <sheetName val="398-VPS"/>
      <sheetName val="301_KPR"/>
      <sheetName val="SOUHRN 314"/>
      <sheetName val="314020"/>
      <sheetName val="314030"/>
      <sheetName val="314040"/>
      <sheetName val="314050"/>
      <sheetName val="314060"/>
      <sheetName val="314070"/>
      <sheetName val="314120"/>
      <sheetName val="314130"/>
      <sheetName val="314140"/>
      <sheetName val="314210"/>
      <sheetName val="314310"/>
      <sheetName val="314610"/>
      <sheetName val="314620"/>
      <sheetName val="Poznámky"/>
      <sheetName val="List1"/>
      <sheetName val="List3"/>
      <sheetName val="SOUHRN_314"/>
      <sheetName val="314Poz_Boris"/>
      <sheetName val="ISPROFIN_314"/>
      <sheetName val="ISPROFIN 2003_314"/>
      <sheetName val="314 volné 1"/>
      <sheetName val="214 volné 2"/>
      <sheetName val="214 názvy prg"/>
      <sheetName val="List2"/>
      <sheetName val="ISPROFIN 2003_SOUHRN_314"/>
      <sheetName val="REZERV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tavení"/>
      <sheetName val="HiMIS"/>
      <sheetName val="HIMIS 2008"/>
      <sheetName val="HIMIS 2009"/>
      <sheetName val="HIMIS 2010"/>
      <sheetName val="HIMIS 2011"/>
      <sheetName val="HIMIS 2012"/>
      <sheetName val="HIMIS 2013"/>
      <sheetName val="111"/>
      <sheetName val="201"/>
      <sheetName val="205"/>
      <sheetName val="207"/>
      <sheetName val="209"/>
      <sheetName val="211"/>
      <sheetName val="213"/>
      <sheetName val="217"/>
      <sheetName val="SMN celkem"/>
      <sheetName val="SMN CELKEM překročení dle ZP"/>
      <sheetName val="tabulka"/>
    </sheetNames>
    <sheetDataSet>
      <sheetData sheetId="0">
        <row r="16">
          <cell r="D16">
            <v>2013</v>
          </cell>
        </row>
        <row r="17">
          <cell r="C17">
            <v>2011</v>
          </cell>
        </row>
        <row r="19">
          <cell r="E19" t="str">
            <v>98%</v>
          </cell>
        </row>
        <row r="21">
          <cell r="C21">
            <v>0.4</v>
          </cell>
        </row>
        <row r="45">
          <cell r="B45">
            <v>111</v>
          </cell>
          <cell r="C45">
            <v>0.93</v>
          </cell>
        </row>
        <row r="46">
          <cell r="B46">
            <v>201</v>
          </cell>
          <cell r="C46">
            <v>1.07</v>
          </cell>
        </row>
        <row r="47">
          <cell r="B47">
            <v>205</v>
          </cell>
          <cell r="C47">
            <v>1.04</v>
          </cell>
        </row>
        <row r="48">
          <cell r="B48">
            <v>207</v>
          </cell>
          <cell r="C48">
            <v>0.96</v>
          </cell>
        </row>
        <row r="49">
          <cell r="B49">
            <v>209</v>
          </cell>
          <cell r="C49">
            <v>1</v>
          </cell>
        </row>
        <row r="50">
          <cell r="B50">
            <v>211</v>
          </cell>
          <cell r="C50">
            <v>1.05</v>
          </cell>
        </row>
        <row r="51">
          <cell r="B51">
            <v>213</v>
          </cell>
          <cell r="C5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6">
          <cell r="M6">
            <v>0</v>
          </cell>
        </row>
      </sheetData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 2020 v.I dle HAZ - MAT."/>
      <sheetName val="BP 2020, Léky, ZM v.I-souhrn"/>
      <sheetName val="CL 2020 PLÁN - SOUHRN 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fo"/>
      <sheetName val="BS"/>
      <sheetName val="P&amp;L"/>
      <sheetName val="CF"/>
      <sheetName val="CF P"/>
      <sheetName val="CF P2"/>
      <sheetName val="Reconciliation"/>
      <sheetName val="TB"/>
      <sheetName val="TBLinks"/>
      <sheetName val="Tickmarks"/>
      <sheetName val="Languages"/>
      <sheetName val="Analytical review"/>
      <sheetName val="Cntr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280">
          <cell r="A280">
            <v>1</v>
          </cell>
          <cell r="B280" t="str">
            <v>Cash and cash equivalents at the beginning of the accounting period</v>
          </cell>
          <cell r="C280" t="str">
            <v>Stav peněžních prostředků a peněžních ekvivalentů na začátku účetního období</v>
          </cell>
          <cell r="D280" t="str">
            <v>Liquide middelen begin boekjaar</v>
          </cell>
          <cell r="E280" t="str">
            <v>Netto Finanzvermögen zum Jahresanfang</v>
          </cell>
        </row>
        <row r="281">
          <cell r="A281">
            <v>2</v>
          </cell>
          <cell r="B281" t="str">
            <v>Cash flows from ordinary activities</v>
          </cell>
          <cell r="C281" t="str">
            <v>Peněžní toky z hlavní výdělečné činnosti (provozní činnost)</v>
          </cell>
          <cell r="D281" t="str">
            <v>Kasstroom uit operationele activiteiten</v>
          </cell>
          <cell r="E281" t="str">
            <v>Geldflüsse aus der gewöhnlichen Geschäftstätigkeit</v>
          </cell>
        </row>
        <row r="282">
          <cell r="A282">
            <v>3</v>
          </cell>
          <cell r="B282" t="str">
            <v xml:space="preserve">Profit/(loss) from ordinary activities before tax </v>
          </cell>
          <cell r="C282" t="str">
            <v>Účetní zisk nebo ztráta z běžné činnosti před zdaněním</v>
          </cell>
          <cell r="D282" t="str">
            <v>Resultaat uit gewone bedrijfsuitoefening voor belastingen</v>
          </cell>
          <cell r="E282" t="str">
            <v>Ergebnis aus der gewöhnlichen Geschäftstätigkeit vor Steuern</v>
          </cell>
        </row>
        <row r="283">
          <cell r="A283">
            <v>4</v>
          </cell>
          <cell r="B283" t="str">
            <v>Adjustments for non-cash transactions</v>
          </cell>
          <cell r="C283" t="str">
            <v>Úpravy o nepeněžní operace</v>
          </cell>
          <cell r="D283" t="str">
            <v>Aanpassingen voor niet monetaire transacties</v>
          </cell>
          <cell r="E283" t="str">
            <v>Nicht geldwirksame Vorgänge</v>
          </cell>
        </row>
        <row r="284">
          <cell r="A284">
            <v>5</v>
          </cell>
          <cell r="B284" t="str">
            <v xml:space="preserve">Depreciation of fixed assets (+) excluding book value of fixed assets sold, amortization of goodwill </v>
          </cell>
          <cell r="C284" t="str">
            <v>Odpisy stálých aktiv (+) s výjimkou zůstatkové ceny prodaných stálých aktiv, a dále umořování opravné položky k nabytému majetku (+/-)</v>
          </cell>
          <cell r="D284" t="str">
            <v>Afschrijvingen op vaste activa, afschrijvingen op vorderingen, afschrijving van goodwill</v>
          </cell>
          <cell r="E284" t="str">
            <v>Abschreibungen auf das Anlagevermögen</v>
          </cell>
        </row>
        <row r="285">
          <cell r="A285">
            <v>6</v>
          </cell>
          <cell r="B285" t="str">
            <v>Change in provisions, reserves</v>
          </cell>
          <cell r="C285" t="str">
            <v>Změna stavu opravných položek, rezerv</v>
          </cell>
          <cell r="D285" t="str">
            <v>Wijzigingen in voorzieningen, reserves</v>
          </cell>
          <cell r="E285" t="str">
            <v>Veränderungen des Bestands bei Wertberichtigungen, Rückstellungen</v>
          </cell>
        </row>
        <row r="286">
          <cell r="A286">
            <v>7</v>
          </cell>
          <cell r="B286" t="str">
            <v>Profit/(loss) on sale of fixed assets</v>
          </cell>
          <cell r="C286" t="str">
            <v>Zisk (ztráta) z prodeje stálých aktiv (-/+)</v>
          </cell>
          <cell r="D286" t="str">
            <v>Resultaat op de verkoop van vaste activa</v>
          </cell>
          <cell r="E286" t="str">
            <v>Gewinn (Verlust) aus dem Verkauf von Anlagevermögen</v>
          </cell>
        </row>
        <row r="287">
          <cell r="A287">
            <v>8</v>
          </cell>
          <cell r="B287" t="str">
            <v>Revenues from dividends (-)</v>
          </cell>
          <cell r="C287" t="str">
            <v>Výnosy z dividend a podílů na zisku (-)</v>
          </cell>
          <cell r="D287" t="str">
            <v>Opbrengsten uit hoofde van dividenden en winstaandelen</v>
          </cell>
          <cell r="E287" t="str">
            <v>Erträge aus Dividenden</v>
          </cell>
        </row>
        <row r="288">
          <cell r="A288">
            <v>9</v>
          </cell>
          <cell r="B288" t="str">
            <v>Interest expense (+) excluding capitalized interest and interest income (-)</v>
          </cell>
          <cell r="C288" t="str">
            <v>Vyúčtované nákladové úroky (+) s výjimkou kapitalizovaných úroků a vyúčtované výnosové úroky (-)</v>
          </cell>
          <cell r="D288" t="str">
            <v>Rentelasten exclusief geactiveerde intrest en rentebaten</v>
          </cell>
          <cell r="E288" t="str">
            <v>Zinsaufwendungen</v>
          </cell>
        </row>
        <row r="289">
          <cell r="A289">
            <v>10</v>
          </cell>
          <cell r="B289" t="str">
            <v>Other non-cash transactions</v>
          </cell>
          <cell r="C289" t="str">
            <v>Případné úpravy o ostatní nepeněžní operace</v>
          </cell>
          <cell r="D289" t="str">
            <v>Overige niet monetaire transacties</v>
          </cell>
          <cell r="E289" t="str">
            <v>Andere nicht geldwirksame Vorgänge</v>
          </cell>
        </row>
        <row r="290">
          <cell r="A290">
            <v>11</v>
          </cell>
          <cell r="B290" t="str">
            <v xml:space="preserve">Net cash flow from operating activities before tax, movements in working capital and extraordinary items </v>
          </cell>
          <cell r="C290" t="str">
            <v>Čistý peněžní tok  z provozní činnosti před zdaněním, změnami pracovního kapitálu a mimořádnými položkami</v>
          </cell>
          <cell r="D290" t="str">
            <v>Netto-kasstroom uit gewone bedrijfsuitoefening voor belastingen, wijzigingen in het werkkapitaal en buitengewone posten</v>
          </cell>
          <cell r="E290" t="str">
            <v>Netto-Geldfluß aus gewöhnlicher Geschäftstätigkeit vor Steuern, Veränderung des Betriebkapitals</v>
          </cell>
        </row>
        <row r="291">
          <cell r="A291">
            <v>12</v>
          </cell>
          <cell r="B291" t="str">
            <v xml:space="preserve">Change in working capital </v>
          </cell>
          <cell r="C291" t="str">
            <v>Změny stavu nepeněžních složek pracovního kapitálu</v>
          </cell>
          <cell r="D291" t="str">
            <v>Wijzigingen in het werkkapitaal</v>
          </cell>
          <cell r="E291" t="str">
            <v>Veränderung des Betriebskapitals</v>
          </cell>
        </row>
        <row r="292">
          <cell r="A292">
            <v>13</v>
          </cell>
          <cell r="B292" t="str">
            <v>Change in receivables from operating activities</v>
          </cell>
          <cell r="C292" t="str">
            <v>Změna stavu pohledávek z provozní činnosti (+/-) aktivních účtů časového rozlišení a dohadných účtů aktivních</v>
          </cell>
          <cell r="D292" t="str">
            <v>Wijziging in de vorderingen uit operationele activiteiten</v>
          </cell>
          <cell r="E292" t="str">
            <v>Veränderung der Forderungen aus gewöhnlicher Geschäftstätigkeit</v>
          </cell>
        </row>
        <row r="293">
          <cell r="A293">
            <v>14</v>
          </cell>
          <cell r="B293" t="str">
            <v>Change in short-term payables from operating activities</v>
          </cell>
          <cell r="C293" t="str">
            <v>Změna stavu krátkodobých závazků z provozní činnosti (+/-) pasivních účtů časového rozlišení a dohadných účtů pasivních</v>
          </cell>
          <cell r="D293" t="str">
            <v>Wijziging in de kortlopende schulden uit operationele activiteiten</v>
          </cell>
          <cell r="E293" t="str">
            <v>Veränderung der kurzfristigen Verbindlichkeiten aus gewöhnlicher Geschäftstätigkeit</v>
          </cell>
        </row>
        <row r="294">
          <cell r="A294">
            <v>15</v>
          </cell>
          <cell r="B294" t="str">
            <v>Change in inventory</v>
          </cell>
          <cell r="C294" t="str">
            <v>Změna stavu zásob (+/-)</v>
          </cell>
          <cell r="D294" t="str">
            <v>Wijzigingen in de voorraden</v>
          </cell>
          <cell r="E294" t="str">
            <v>Veränderung der Vorräte</v>
          </cell>
        </row>
        <row r="295">
          <cell r="A295">
            <v>16</v>
          </cell>
          <cell r="B295" t="str">
            <v>Change in short-term investments</v>
          </cell>
          <cell r="C295" t="str">
            <v>Změna stavu krátkodobého finančního majetku nespadajícího do peněžních prostředků a ekvivalentů</v>
          </cell>
          <cell r="D295" t="str">
            <v>Wijzigingen in de kortlopende financiele activa</v>
          </cell>
          <cell r="E295" t="str">
            <v>Veränderung des kurzfristigen Finanzvermögens</v>
          </cell>
        </row>
        <row r="296">
          <cell r="A296">
            <v>17</v>
          </cell>
          <cell r="B296" t="str">
            <v>Net cash flow from operating activities before tax and extraordinary items</v>
          </cell>
          <cell r="C296" t="str">
            <v>Čistý peněžní tok z provozní činnosti před zdaněním a mimořádnými položkami</v>
          </cell>
          <cell r="D296" t="str">
            <v>Netto-kasstroom uit gewone bedrijfsuitoefening voor belastingen en buitengewone posten</v>
          </cell>
          <cell r="E296" t="str">
            <v>Netto-Geldfluß aus gewöhnlicher Geschäftstätigkeit vor Steuern und außerordentlichen Posten</v>
          </cell>
        </row>
        <row r="297">
          <cell r="A297">
            <v>18</v>
          </cell>
          <cell r="B297" t="str">
            <v xml:space="preserve">Interest paid (-), except interest capitalised </v>
          </cell>
          <cell r="C297" t="str">
            <v>Vyplacené úroky s výjimkou kapitalizovaných úroků (-)</v>
          </cell>
          <cell r="D297" t="str">
            <v>Betaalde rentelasten, uitgezonderd geactiveerde rente</v>
          </cell>
          <cell r="E297" t="str">
            <v>Zinszahlungen ohne kapitalisierten Zinsen</v>
          </cell>
        </row>
        <row r="298">
          <cell r="A298">
            <v>19</v>
          </cell>
          <cell r="B298" t="str">
            <v>Interest received (+)</v>
          </cell>
          <cell r="C298" t="str">
            <v>Přijaté úroky (+)</v>
          </cell>
          <cell r="D298" t="str">
            <v>Ontvangen rentebaten</v>
          </cell>
          <cell r="E298" t="str">
            <v>Zinserträge</v>
          </cell>
        </row>
        <row r="299">
          <cell r="A299">
            <v>20</v>
          </cell>
          <cell r="B299" t="str">
            <v>Income tax paid for operating activities, additional tax paid for previous periods (-)</v>
          </cell>
          <cell r="C299" t="str">
            <v>Zaplacená daň z příjmů za běžnou činnost a za doměrky daně za minulá období (-)</v>
          </cell>
          <cell r="D299" t="str">
            <v>Betaalde vennootschapsbelasting over gewone bedrijfsuitoefening en aanvullende belastingen inzake voorgaande perioden</v>
          </cell>
          <cell r="E299" t="str">
            <v>Bezahlte Einkommensteuer</v>
          </cell>
        </row>
        <row r="300">
          <cell r="A300">
            <v>21</v>
          </cell>
          <cell r="B300" t="str">
            <v>Receipts and expenditures relating to extraordinary activities, which create extraordinary profit or loss, including  income tax paid from extraordinary activities</v>
          </cell>
          <cell r="C300" t="str">
            <v>Příjmy a výdaje spojené s mimořádnými účetními případy, které tvoří mimořádný výsledek hospodaření včetně uhrazené splatné daně z příjmů z mimořádné činnosti</v>
          </cell>
          <cell r="D300" t="str">
            <v>Ontvangsten en uitgaven uit buitengewone activiteiten en belastingen buitengewoon resultaat</v>
          </cell>
          <cell r="E300" t="str">
            <v>Bezüge und Ausgaben aus außerordentlichen Geschäftstätigkeiten</v>
          </cell>
        </row>
        <row r="301">
          <cell r="A301">
            <v>22</v>
          </cell>
          <cell r="B301" t="str">
            <v>Net cash flow from operating activities</v>
          </cell>
          <cell r="C301" t="str">
            <v>Čistý peněžní tok z provozní činnosti</v>
          </cell>
          <cell r="D301" t="str">
            <v>Netto-kasstroom uit operationele activiteiten</v>
          </cell>
          <cell r="E301" t="str">
            <v>Netto-Geldfluß aus gewöhnlicher Geschäftstätigkeit</v>
          </cell>
        </row>
        <row r="302">
          <cell r="A302">
            <v>23</v>
          </cell>
          <cell r="B302" t="str">
            <v>Cash flows from investing activities</v>
          </cell>
          <cell r="C302" t="str">
            <v>Peněžní toky z investiční činnosti</v>
          </cell>
          <cell r="D302" t="str">
            <v>Kasstroom uit investeringsactiviteiten</v>
          </cell>
          <cell r="E302" t="str">
            <v>Geldfluß aus der Investitionstätigkeit</v>
          </cell>
        </row>
        <row r="303">
          <cell r="A303">
            <v>24</v>
          </cell>
          <cell r="B303" t="str">
            <v>Fixed assets expenditures</v>
          </cell>
          <cell r="C303" t="str">
            <v>Výdaje spojené s nabytím stálých aktiv</v>
          </cell>
          <cell r="D303" t="str">
            <v>Investeringen in vaste activa</v>
          </cell>
          <cell r="E303" t="str">
            <v>Zugänge im Anlagevermögen</v>
          </cell>
        </row>
        <row r="304">
          <cell r="A304">
            <v>25</v>
          </cell>
          <cell r="B304" t="str">
            <v>Receipts from fixed assets sold</v>
          </cell>
          <cell r="C304" t="str">
            <v>Příjmy z prodeje stálých aktiv</v>
          </cell>
          <cell r="D304" t="str">
            <v>Ontvangsten uit hoofde van verkoop van vaste activa</v>
          </cell>
          <cell r="E304" t="str">
            <v>Erlöse aus dem Verkauf vom Anlagevermögen</v>
          </cell>
        </row>
        <row r="305">
          <cell r="A305">
            <v>26</v>
          </cell>
          <cell r="B305" t="str">
            <v>Loans provided to related parties</v>
          </cell>
          <cell r="C305" t="str">
            <v>Půjčky a úvěry spřízněným osobám</v>
          </cell>
          <cell r="D305" t="str">
            <v>Verstrekte leningen aan gelieerde ondernemingen</v>
          </cell>
          <cell r="E305" t="str">
            <v>Kredite an verbundene Personen</v>
          </cell>
        </row>
        <row r="306">
          <cell r="A306">
            <v>27</v>
          </cell>
          <cell r="B306" t="str">
            <v>Net cash flow from investing activities</v>
          </cell>
          <cell r="C306" t="str">
            <v>Čistý peněžní tok vztahující se k investiční činnosti</v>
          </cell>
          <cell r="D306" t="str">
            <v>Netto-kasstroom uit investeringsactiviteiten</v>
          </cell>
          <cell r="E306" t="str">
            <v>Netto-Geldfluß aus der Investitionstätigkeit</v>
          </cell>
        </row>
        <row r="307">
          <cell r="A307">
            <v>28</v>
          </cell>
          <cell r="B307" t="str">
            <v>Cash flow from financial activities</v>
          </cell>
          <cell r="C307" t="str">
            <v>Peněžní toky z finančních činností</v>
          </cell>
          <cell r="D307" t="str">
            <v>Kasstroom uit financieringsactiviteiten</v>
          </cell>
          <cell r="E307" t="str">
            <v>Geldfluß aus der finanziellen Tätigkeit</v>
          </cell>
        </row>
        <row r="308">
          <cell r="A308">
            <v>29</v>
          </cell>
          <cell r="B308" t="str">
            <v xml:space="preserve">Change in long term or short term payables (+,-) </v>
          </cell>
          <cell r="C308" t="str">
            <v>Dopady změn dlouhodobých závazků popř. takových krátkodobých závazků, které spadají do oblasti finanční činnosti na peněžní prostředky a ekvivalenty</v>
          </cell>
          <cell r="D308" t="str">
            <v>Wijziging in de langlopende resp. kortlopende schulden</v>
          </cell>
          <cell r="E308" t="str">
            <v>Veränderung der langfristigen bzw. kurzfristigen Verbindlichkeiten</v>
          </cell>
        </row>
        <row r="309">
          <cell r="A309">
            <v>30</v>
          </cell>
          <cell r="B309" t="str">
            <v>Impact on cash due to change in equity</v>
          </cell>
          <cell r="C309" t="str">
            <v>Dopady změn vlastního kapitálu na peněžní prostředky a peněžní ekvivalenty</v>
          </cell>
          <cell r="D309" t="str">
            <v>Kasstroom uit hoofde van wijzigingen in het eigen vermogen</v>
          </cell>
          <cell r="E309" t="str">
            <v>Geldflüsse aus Veränderungen im Eigenkapital</v>
          </cell>
        </row>
        <row r="310">
          <cell r="A310">
            <v>31</v>
          </cell>
          <cell r="B310" t="str">
            <v>Increase of cash and cash equivavalents due to change in registered capital, reserve fund, including prepayments made for this increase (+)</v>
          </cell>
          <cell r="C310" t="str">
            <v>Zvýšení peněžních prostředků a peněžních ekvivalentů z titulu zvýšení základního kapitálu, emisního ážia, event. rezervního fondu, včetně složených záloh na toto zvýšení (+)</v>
          </cell>
          <cell r="D310" t="str">
            <v xml:space="preserve">Kasstroom uit hoofde van verhoging van het geregistreerde kapitaal, reservefonds alsmede vooruitbetalingen terzake </v>
          </cell>
          <cell r="E310" t="str">
            <v>Geldflüsse aus der Erhöhung des Grundkapitals</v>
          </cell>
        </row>
        <row r="311">
          <cell r="A311">
            <v>32</v>
          </cell>
          <cell r="B311" t="str">
            <v>Capital payments to partners and shareholders (-)</v>
          </cell>
          <cell r="C311" t="str">
            <v>Vyplacení podílu na vlastním kapitálu společníkům (-)</v>
          </cell>
          <cell r="D311" t="str">
            <v>Kapitaalbetalingen aan partners en aandeelhouders</v>
          </cell>
          <cell r="E311" t="str">
            <v>Auszahlung von Anteilen am Grundkapital</v>
          </cell>
        </row>
        <row r="312">
          <cell r="A312">
            <v>33</v>
          </cell>
          <cell r="B312" t="str">
            <v>Monetary gifts and grants into equity and other deposits of cash made by partners and shareholders (+)</v>
          </cell>
          <cell r="C312" t="str">
            <v>Další vklady peněžních prostředků společníků a akcionářů (+)</v>
          </cell>
          <cell r="D312" t="str">
            <v>Geldelijke giften in het eigen vermogen en andere stortingen door aandeelhouders</v>
          </cell>
          <cell r="E312" t="str">
            <v>Spenden und Zuschüsse zum Eigenkapital und weitere Einlagen von Gesellschaftern</v>
          </cell>
        </row>
        <row r="313">
          <cell r="A313">
            <v>34</v>
          </cell>
          <cell r="B313" t="str">
            <v>Reimbursement of loss by partners (+)</v>
          </cell>
          <cell r="C313" t="str">
            <v>Úhrada ztráty společníky (+)</v>
          </cell>
          <cell r="D313" t="str">
            <v>Aanvulling van verliezen door de partners</v>
          </cell>
          <cell r="E313" t="str">
            <v>Verlustausgleich durch die Gesellschafter</v>
          </cell>
        </row>
        <row r="314">
          <cell r="A314">
            <v>35</v>
          </cell>
          <cell r="B314" t="str">
            <v>Payments made from funds (-)</v>
          </cell>
          <cell r="C314" t="str">
            <v>Přímé platby na vrub fondů (-)</v>
          </cell>
          <cell r="D314" t="str">
            <v>Betalingen uit fondsen</v>
          </cell>
          <cell r="E314" t="str">
            <v>Zahlungen zu Lasten von Rücklagefonds</v>
          </cell>
        </row>
        <row r="315">
          <cell r="A315">
            <v>36</v>
          </cell>
          <cell r="B315" t="str">
            <v>Dividends and ownership interests paid, including withholding tax related to these claims and including financial clearance with partners (-)</v>
          </cell>
          <cell r="C315" t="str">
            <v>Vyplacené dividendy nebo podíly na zisku včetně zaplacené srážkové daně vztahující se k těmto nárokům a včetně finančního vypořádání se společníky veřejné obchodní společnosti a komplementáři u komanditních společností (-)</v>
          </cell>
          <cell r="D315" t="str">
            <v>Betaalde dividenden (inclusief bronbelasting)</v>
          </cell>
          <cell r="E315" t="str">
            <v>Ausgezahlte Dividenden oder Anteile am Jahresüberschuß einschießlich daraus folgenden Quellensteuern</v>
          </cell>
        </row>
        <row r="316">
          <cell r="A316">
            <v>37</v>
          </cell>
          <cell r="B316" t="str">
            <v xml:space="preserve">Dividends and ownership interests received, except companies where the main activity is investing activity (+)  </v>
          </cell>
          <cell r="C316" t="str">
            <v>Přijaté dividendy a podíly na zisku (+)</v>
          </cell>
          <cell r="D316" t="str">
            <v>Ontvangen dividenden</v>
          </cell>
          <cell r="E316" t="str">
            <v>Erhaltene Dividenden und Anteile am Jahresüberschuß</v>
          </cell>
        </row>
        <row r="317">
          <cell r="A317">
            <v>38</v>
          </cell>
          <cell r="B317" t="str">
            <v>Net cash flow from financing activities</v>
          </cell>
          <cell r="C317" t="str">
            <v>Čistý peněžní tok vztahující se k finanční činnosti</v>
          </cell>
          <cell r="D317" t="str">
            <v>Netto-kasstroom uit financieringsactiviteiten</v>
          </cell>
          <cell r="E317" t="str">
            <v>Netto-Geldfluß aus der finanziellen Tätigkeit</v>
          </cell>
        </row>
        <row r="318">
          <cell r="A318">
            <v>39</v>
          </cell>
          <cell r="B318" t="str">
            <v>Net increase or decrease of cash and cash equivalents</v>
          </cell>
          <cell r="C318" t="str">
            <v>Čisté zvýšení, resp. snížení peněžních prostředků</v>
          </cell>
          <cell r="D318" t="str">
            <v>Netto-toename (netto-afname) van liquide middelen</v>
          </cell>
          <cell r="E318" t="str">
            <v>Netto-Zunahme, bzw. Abnahme des Finanzvermögens</v>
          </cell>
        </row>
        <row r="319">
          <cell r="A319">
            <v>40</v>
          </cell>
          <cell r="B319" t="str">
            <v>Cash and cash equivalents at the end of the period</v>
          </cell>
          <cell r="C319" t="str">
            <v>Stav peněžních prostředků a peněžních ekvivalentů na konci období</v>
          </cell>
          <cell r="D319" t="str">
            <v>Liquide middelen per einde boekjaar</v>
          </cell>
          <cell r="E319" t="str">
            <v>Netto Finanzvermögen zum Jahresende</v>
          </cell>
        </row>
      </sheetData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Assets"/>
      <sheetName val="Liabilities"/>
      <sheetName val="Profit&amp;Loss"/>
      <sheetName val="Equity"/>
      <sheetName val="CashFlow"/>
      <sheetName val="Languages"/>
      <sheetName val="Analysis"/>
      <sheetName val="Tickmarks"/>
    </sheetNames>
    <sheetDataSet>
      <sheetData sheetId="0" refreshError="1">
        <row r="28">
          <cell r="G28">
            <v>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38">
          <cell r="B238" t="str">
            <v>Denotation</v>
          </cell>
          <cell r="C238" t="str">
            <v>Označení</v>
          </cell>
          <cell r="D238" t="str">
            <v>Bezeichnung</v>
          </cell>
        </row>
        <row r="239">
          <cell r="B239" t="str">
            <v>Item</v>
          </cell>
          <cell r="C239" t="str">
            <v>TEXT</v>
          </cell>
          <cell r="D239" t="str">
            <v>TEXT</v>
          </cell>
        </row>
        <row r="240">
          <cell r="B240" t="str">
            <v>Row</v>
          </cell>
          <cell r="C240" t="str">
            <v>Řád.</v>
          </cell>
          <cell r="D240" t="str">
            <v>Zeile</v>
          </cell>
        </row>
        <row r="241">
          <cell r="B241" t="str">
            <v>Accounting period</v>
          </cell>
          <cell r="C241" t="str">
            <v>Skutečnost v účetním období</v>
          </cell>
          <cell r="D241" t="str">
            <v>Geschäftsjahr</v>
          </cell>
        </row>
        <row r="242">
          <cell r="B242" t="str">
            <v xml:space="preserve">current </v>
          </cell>
          <cell r="C242" t="str">
            <v>sledovaném</v>
          </cell>
          <cell r="D242" t="str">
            <v>Laufendes Jahr</v>
          </cell>
        </row>
        <row r="243">
          <cell r="B243" t="str">
            <v>previous</v>
          </cell>
          <cell r="C243" t="str">
            <v>minulém</v>
          </cell>
          <cell r="D243" t="str">
            <v>Vorjahr</v>
          </cell>
        </row>
        <row r="245">
          <cell r="B245" t="str">
            <v xml:space="preserve">Date mailed:  </v>
          </cell>
          <cell r="C245" t="str">
            <v xml:space="preserve">Odesláno
dne:  </v>
          </cell>
          <cell r="D245" t="str">
            <v xml:space="preserve">Datum:  </v>
          </cell>
        </row>
        <row r="246">
          <cell r="B246" t="str">
            <v>Signature of the statutory representative:</v>
          </cell>
          <cell r="C246" t="str">
            <v>Podpis statutárního orgánu nebo fyzické osoby,
která je účetní jednotkou:</v>
          </cell>
          <cell r="D246" t="str">
            <v>Unterschrift des satzunsmäßigen Organs oder der physischen Person, die Rechnungseinheit ist:</v>
          </cell>
        </row>
        <row r="247">
          <cell r="B247" t="str">
            <v xml:space="preserve">Person responsible for
accounting
(name and signature):
 </v>
          </cell>
          <cell r="C247" t="str">
            <v xml:space="preserve">Osoba odpovědná
za účetnictví
(jméno a podpis):
 </v>
          </cell>
          <cell r="D247" t="str">
            <v xml:space="preserve">Für die Rechnung verantwortliche Person
 (Name und Unterschrift):
 </v>
          </cell>
        </row>
        <row r="248">
          <cell r="B248" t="str">
            <v xml:space="preserve">Person responsible for
preparation of 
the financial statements
(name and signature):
 </v>
          </cell>
          <cell r="C248" t="str">
            <v xml:space="preserve">Osoba odpovědná
za účetní závěrku
(jméno a podpis):
 </v>
          </cell>
          <cell r="D248" t="str">
            <v xml:space="preserve">Für den Rechnungsabschluss verantwortliche Person
 (Name und Unterschrift):
 </v>
          </cell>
        </row>
        <row r="322">
          <cell r="B322" t="str">
            <v>Denotation</v>
          </cell>
          <cell r="C322" t="str">
            <v>Označení</v>
          </cell>
          <cell r="D322" t="str">
            <v>Bezeichnung</v>
          </cell>
        </row>
        <row r="323">
          <cell r="B323" t="str">
            <v>Item</v>
          </cell>
          <cell r="C323" t="str">
            <v>TEXT</v>
          </cell>
          <cell r="D323" t="str">
            <v>TEXT</v>
          </cell>
        </row>
        <row r="324">
          <cell r="B324" t="str">
            <v>Accounting period</v>
          </cell>
          <cell r="C324" t="str">
            <v>Skutečnost v účetním období</v>
          </cell>
          <cell r="D324" t="str">
            <v>Geschäftsjahr</v>
          </cell>
        </row>
        <row r="325">
          <cell r="B325" t="str">
            <v xml:space="preserve">current </v>
          </cell>
          <cell r="C325" t="str">
            <v>sledovaném</v>
          </cell>
          <cell r="D325" t="str">
            <v>Laufendes Jahr</v>
          </cell>
        </row>
        <row r="326">
          <cell r="B326" t="str">
            <v>previous</v>
          </cell>
          <cell r="C326" t="str">
            <v>minulém</v>
          </cell>
          <cell r="D326" t="str">
            <v>Vorjahr</v>
          </cell>
        </row>
        <row r="329">
          <cell r="B329" t="str">
            <v xml:space="preserve">Date mailed:  </v>
          </cell>
          <cell r="C329" t="str">
            <v xml:space="preserve">Odesláno
dne:  </v>
          </cell>
          <cell r="D329" t="str">
            <v xml:space="preserve">Datum:  </v>
          </cell>
        </row>
        <row r="330">
          <cell r="B330" t="str">
            <v>Signature of the statutory representative:</v>
          </cell>
          <cell r="C330" t="str">
            <v>Podpis statutárního orgánu nebo fyzické osoby,
která je účetní jednotkou:</v>
          </cell>
          <cell r="D330" t="str">
            <v>Unterschrift des satzunsmäßigen Organs oder der physischen Person, die Rechnungseinheit ist:</v>
          </cell>
        </row>
        <row r="331">
          <cell r="B331" t="str">
            <v xml:space="preserve">Person responsible for
accounting
(name and signature):
 </v>
          </cell>
          <cell r="C331" t="str">
            <v xml:space="preserve">Osoba odpovědná
za účetnictví
(jméno a podpis):
 </v>
          </cell>
          <cell r="D331" t="str">
            <v xml:space="preserve">Für die Rechnung verantwortliche Person
 (Name und Unterschrift):
 </v>
          </cell>
        </row>
        <row r="332">
          <cell r="B332" t="str">
            <v xml:space="preserve">Person responsible for
preparation of 
the financial statements
(name and signature):
 </v>
          </cell>
          <cell r="C332" t="str">
            <v xml:space="preserve">Osoba odpovědná
za účetní závěrku
(jméno a podpis):
 </v>
          </cell>
          <cell r="D332" t="str">
            <v xml:space="preserve">Für den Rechnungsabschluss verantwortliche Person
 (Name und Unterschrift):
 </v>
          </cell>
        </row>
      </sheetData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5"/>
      <sheetName val="nastavení"/>
      <sheetName val="HiMIS měsíce"/>
      <sheetName val="HiMIS"/>
      <sheetName val="výsledek"/>
      <sheetName val="po měsících"/>
      <sheetName val="HiMIS_měsíce"/>
      <sheetName val="po_měsících"/>
      <sheetName val="Languages"/>
      <sheetName val="MENU"/>
    </sheetNames>
    <sheetDataSet>
      <sheetData sheetId="0" refreshError="1"/>
      <sheetData sheetId="1">
        <row r="17">
          <cell r="B17">
            <v>1</v>
          </cell>
        </row>
        <row r="20">
          <cell r="B20">
            <v>111</v>
          </cell>
        </row>
        <row r="21">
          <cell r="B21">
            <v>201</v>
          </cell>
        </row>
        <row r="22">
          <cell r="B22">
            <v>205</v>
          </cell>
        </row>
        <row r="23">
          <cell r="B23">
            <v>207</v>
          </cell>
        </row>
        <row r="24">
          <cell r="B24">
            <v>209</v>
          </cell>
        </row>
        <row r="25">
          <cell r="B25">
            <v>211</v>
          </cell>
        </row>
        <row r="26">
          <cell r="B26">
            <v>213</v>
          </cell>
        </row>
        <row r="27">
          <cell r="B27">
            <v>217</v>
          </cell>
        </row>
        <row r="28">
          <cell r="B28">
            <v>222</v>
          </cell>
        </row>
        <row r="29">
          <cell r="B29">
            <v>227</v>
          </cell>
        </row>
        <row r="30">
          <cell r="B30" t="str">
            <v>vše</v>
          </cell>
        </row>
      </sheetData>
      <sheetData sheetId="2">
        <row r="2">
          <cell r="J2">
            <v>0</v>
          </cell>
        </row>
      </sheetData>
      <sheetData sheetId="3" refreshError="1"/>
      <sheetData sheetId="4">
        <row r="5">
          <cell r="E5">
            <v>1391.25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3832.298802662037" createdVersion="6" refreshedVersion="6" minRefreshableVersion="3" recordCount="554" xr:uid="{459C20BE-6B26-467D-B3E9-F2D2DEC9A47A}">
  <cacheSource type="worksheet">
    <worksheetSource ref="A1:I555" sheet="03_12RepPrimariatAnalytikaQ"/>
  </cacheSource>
  <cacheFields count="9">
    <cacheField name="Year" numFmtId="0">
      <sharedItems count="2">
        <s v="2019"/>
        <s v="2020"/>
      </sharedItems>
    </cacheField>
    <cacheField name="Prim" numFmtId="0">
      <sharedItems count="54">
        <s v="01"/>
        <s v="02"/>
        <s v="03"/>
        <s v="04"/>
        <s v="05"/>
        <s v="06"/>
        <s v="07"/>
        <s v="08"/>
        <s v="09"/>
        <s v="10"/>
        <s v="11"/>
        <s v="12"/>
        <s v="13"/>
        <s v="14"/>
        <s v="15"/>
        <s v="16"/>
        <s v="17"/>
        <s v="18"/>
        <s v="19"/>
        <s v="20"/>
        <s v="21"/>
        <s v="22"/>
        <s v="24"/>
        <s v="25"/>
        <s v="26"/>
        <s v="27"/>
        <s v="28"/>
        <s v="29"/>
        <s v="31"/>
        <s v="32"/>
        <s v="33"/>
        <s v="34"/>
        <s v="35"/>
        <s v="36"/>
        <s v="37"/>
        <s v="38"/>
        <s v="40"/>
        <s v="41"/>
        <s v="44"/>
        <s v="45"/>
        <s v="47"/>
        <s v="48"/>
        <s v="50"/>
        <s v="54"/>
        <s v="56"/>
        <s v="59"/>
        <s v="60"/>
        <s v="81"/>
        <s v="85"/>
        <s v="86"/>
        <s v="89"/>
        <s v="90"/>
        <s v="91"/>
        <s v="98"/>
      </sharedItems>
    </cacheField>
    <cacheField name="PrimNázev" numFmtId="0">
      <sharedItems count="53">
        <s v="I. interní klinika - kardiologická"/>
        <s v="II. interní klinika gastroenterologie a geriatrie"/>
        <s v="III. interní klinika - nefrologická, revmatologická a endokrinologická"/>
        <s v="I. chirurgická klinika"/>
        <s v="II. chirurgická klinika - cévně-transplantační"/>
        <s v="Neurochirurgická klinika"/>
        <s v="Klinika anesteziologie, resuscitace a intenzivní medicíny"/>
        <s v="Porodnicko-gynekologická klinika"/>
        <s v="Novorozenecké oddělení"/>
        <s v="Dětská klinika"/>
        <s v="Ortopedická klinika"/>
        <s v="Urologická klinika"/>
        <s v="Otolaryngologická klinika"/>
        <s v="Oční klinika"/>
        <s v="Oddělení alergologie a kl. imun."/>
        <s v="Klinika plicních nemocí a tuberkulózy"/>
        <s v="Neurologická klinika"/>
        <s v="Klinika psychiatrie"/>
        <s v="Klinika pracovního lékařství"/>
        <s v="Klinika chorob kožních a pohlavních"/>
        <s v="Onkologická klinika"/>
        <s v="Klinika nukleární medicíny"/>
        <s v="Klinika zubního lékařství"/>
        <s v="Klinika ústní, čelistní a obličejové chirurgie"/>
        <s v="Oddělení rehabilitace"/>
        <s v="Klinika tělovýchovného lékařství a kardiovaskulární rehabilitace"/>
        <s v="Ústav lékařské genetiky"/>
        <s v="Oddělení plastické a estetické chirurgie"/>
        <s v="Traumatologická klinika"/>
        <s v="Hemato-onkologická klinika"/>
        <s v="Oddělení klinické biochemie"/>
        <s v="Radiologická klinika"/>
        <s v="Transfuzní oddělení"/>
        <s v="Oddělení klinické logopedie"/>
        <s v="Ústav klinické a molekulární patologie"/>
        <s v="Ústav soudního lékařství a medicínského práva"/>
        <s v="Ústav mikrobiologie"/>
        <s v="Ústav imunologie"/>
        <s v="Laboratoř experimentální medicíny"/>
        <s v="Sociální oddělení"/>
        <s v="Centrální operační sály"/>
        <s v="Lékárna"/>
        <s v="Kardiochirurgická klinika"/>
        <s v="Oddělení nemocniční hygieny"/>
        <s v="Oddělení centrální sterilizace"/>
        <s v="Oddělení intenzivní péče chirurgických oborů"/>
        <s v="Oddělení urgentního příjmu"/>
        <s v="Klinická hodnocení"/>
        <s v="Granty"/>
        <s v="pomocná střediska"/>
        <s v="HTS"/>
        <s v="Marketingové akce FNOL"/>
        <s v="Transfery MZ ČR + refundace"/>
      </sharedItems>
    </cacheField>
    <cacheField name="Analytika" numFmtId="0">
      <sharedItems count="18">
        <s v="50113001"/>
        <s v="50113002"/>
        <s v="50113006"/>
        <s v="50113009"/>
        <s v="50113012"/>
        <s v="50113013"/>
        <s v="50113014"/>
        <s v="50113016"/>
        <s v="50113017"/>
        <s v="50117003"/>
        <s v="50115020"/>
        <s v=""/>
        <s v="50113004"/>
        <s v="50113007"/>
        <s v="50113010"/>
        <s v="50113015"/>
        <s v="50117201"/>
        <s v="50113005"/>
      </sharedItems>
    </cacheField>
    <cacheField name="AccDescr" numFmtId="0">
      <sharedItems count="18">
        <s v="Léky - paušál (LEK)"/>
        <s v="Léky - parenterální výživa (LEK)"/>
        <s v="Léky - enterální výživa (LEK)"/>
        <s v="Léky - RTG diagnostika ZUL (LEK)"/>
        <s v="Léky - trombolýza (LEK)"/>
        <s v="Léky - antibiotika (LEK)"/>
        <s v="Léky - antimykotika (LEK)"/>
        <s v="Léky - centra (LEK)"/>
        <s v="Léky - dle §16 (LEK)"/>
        <s v="Desinfekční prostředky (ID-ř.733-LEK)"/>
        <s v="Laboratorní diagnostika-LEK (Z501)"/>
        <s v=""/>
        <s v="Léky - enter. a parent. výživa (výroba LEK-OPSL)"/>
        <s v="Léky - krev.deriváty ZUL (LEK)"/>
        <s v="Léky - botox (LEK)"/>
        <s v="Léky - samoplátci (LEK)"/>
        <s v="Obaly ostatní - LEK (sk.Z519)"/>
        <s v="Léky - radiofarmaka (KNM)"/>
      </sharedItems>
    </cacheField>
    <cacheField name="1_Actual" numFmtId="0">
      <sharedItems containsString="0" containsBlank="1" containsNumber="1" minValue="0" maxValue="261697250.47999999"/>
    </cacheField>
    <cacheField name="2_Default" numFmtId="4">
      <sharedItems containsSemiMixedTypes="0" containsString="0" containsNumber="1" minValue="-1270.8567" maxValue="317251143.83219999"/>
    </cacheField>
    <cacheField name="3_LastPriceUpd" numFmtId="4">
      <sharedItems containsSemiMixedTypes="0" containsString="0" containsNumber="1" minValue="-1270.8567" maxValue="315534695.62459999"/>
    </cacheField>
    <cacheField name="4_IndividualChanges" numFmtId="4">
      <sharedItems containsSemiMixedTypes="0" containsString="0" containsNumber="1" minValue="-1270.8567" maxValue="315534695.6245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54">
  <r>
    <x v="0"/>
    <x v="0"/>
    <x v="0"/>
    <x v="0"/>
    <x v="0"/>
    <n v="3524242.59"/>
    <n v="4321002.1293000001"/>
    <n v="4277925.8989000004"/>
    <n v="4277925.8989000004"/>
  </r>
  <r>
    <x v="0"/>
    <x v="0"/>
    <x v="0"/>
    <x v="1"/>
    <x v="1"/>
    <n v="139979.6"/>
    <n v="162802.57930000001"/>
    <n v="162802.57930000001"/>
    <n v="162802.57930000001"/>
  </r>
  <r>
    <x v="0"/>
    <x v="0"/>
    <x v="0"/>
    <x v="2"/>
    <x v="2"/>
    <n v="87758.720000000001"/>
    <n v="100018.16989999999"/>
    <n v="99974.869399999996"/>
    <n v="99974.869399999996"/>
  </r>
  <r>
    <x v="0"/>
    <x v="0"/>
    <x v="0"/>
    <x v="3"/>
    <x v="3"/>
    <n v="1302134.25"/>
    <n v="1610335.5913"/>
    <n v="1610335.5913"/>
    <n v="1610335.5913"/>
  </r>
  <r>
    <x v="0"/>
    <x v="0"/>
    <x v="0"/>
    <x v="4"/>
    <x v="4"/>
    <n v="10536.86"/>
    <n v="10536.86"/>
    <n v="10536.86"/>
    <n v="10536.86"/>
  </r>
  <r>
    <x v="0"/>
    <x v="0"/>
    <x v="0"/>
    <x v="5"/>
    <x v="5"/>
    <n v="483517.39"/>
    <n v="596861.37269999995"/>
    <n v="594461.1716"/>
    <n v="594461.1716"/>
  </r>
  <r>
    <x v="0"/>
    <x v="0"/>
    <x v="0"/>
    <x v="6"/>
    <x v="6"/>
    <n v="122589.35"/>
    <n v="123292.2699"/>
    <n v="123212.1349"/>
    <n v="123212.1349"/>
  </r>
  <r>
    <x v="0"/>
    <x v="0"/>
    <x v="0"/>
    <x v="7"/>
    <x v="7"/>
    <n v="76156890.629999995"/>
    <n v="91800679.642800003"/>
    <n v="91209299.609799996"/>
    <n v="91209299.609799996"/>
  </r>
  <r>
    <x v="0"/>
    <x v="0"/>
    <x v="0"/>
    <x v="8"/>
    <x v="8"/>
    <n v="3652902"/>
    <n v="4292186.1840000004"/>
    <n v="4292186.1840000004"/>
    <n v="4292186.1840000004"/>
  </r>
  <r>
    <x v="0"/>
    <x v="0"/>
    <x v="0"/>
    <x v="9"/>
    <x v="9"/>
    <n v="414195.04"/>
    <n v="505799.17080000002"/>
    <n v="505749.36070000002"/>
    <n v="505749.36070000002"/>
  </r>
  <r>
    <x v="0"/>
    <x v="1"/>
    <x v="1"/>
    <x v="0"/>
    <x v="0"/>
    <n v="5171706"/>
    <n v="6148549.0109000001"/>
    <n v="6159749.1765000001"/>
    <n v="6159749.1765000001"/>
  </r>
  <r>
    <x v="0"/>
    <x v="1"/>
    <x v="1"/>
    <x v="1"/>
    <x v="1"/>
    <n v="1094667.3899999999"/>
    <n v="1356210.6862000001"/>
    <n v="1354116.8126999999"/>
    <n v="1354116.8126999999"/>
  </r>
  <r>
    <x v="0"/>
    <x v="1"/>
    <x v="1"/>
    <x v="2"/>
    <x v="2"/>
    <n v="496292.73"/>
    <n v="604918.88280000002"/>
    <n v="603212.5466"/>
    <n v="603212.5466"/>
  </r>
  <r>
    <x v="0"/>
    <x v="1"/>
    <x v="1"/>
    <x v="3"/>
    <x v="3"/>
    <n v="63338.71"/>
    <n v="66938.141000000003"/>
    <n v="66938.141000000003"/>
    <n v="66938.141000000003"/>
  </r>
  <r>
    <x v="0"/>
    <x v="1"/>
    <x v="1"/>
    <x v="5"/>
    <x v="5"/>
    <n v="1924504.27"/>
    <n v="2352004.8717999998"/>
    <n v="2329501.3226000001"/>
    <n v="2329501.3226000001"/>
  </r>
  <r>
    <x v="0"/>
    <x v="1"/>
    <x v="1"/>
    <x v="6"/>
    <x v="6"/>
    <n v="348995.87"/>
    <n v="368380.28200000001"/>
    <n v="368105.93719999999"/>
    <n v="368105.93719999999"/>
  </r>
  <r>
    <x v="0"/>
    <x v="1"/>
    <x v="1"/>
    <x v="7"/>
    <x v="7"/>
    <n v="31194922.34"/>
    <n v="36671367.018200003"/>
    <n v="36014262.8006"/>
    <n v="36014262.8006"/>
  </r>
  <r>
    <x v="0"/>
    <x v="1"/>
    <x v="1"/>
    <x v="10"/>
    <x v="10"/>
    <n v="104.35"/>
    <n v="104.35"/>
    <n v="104.35"/>
    <n v="104.35"/>
  </r>
  <r>
    <x v="0"/>
    <x v="1"/>
    <x v="1"/>
    <x v="9"/>
    <x v="9"/>
    <n v="1437246.62"/>
    <n v="1718193.8557"/>
    <n v="1718358.0105999999"/>
    <n v="1718358.0105999999"/>
  </r>
  <r>
    <x v="0"/>
    <x v="2"/>
    <x v="2"/>
    <x v="11"/>
    <x v="11"/>
    <n v="1265033.02"/>
    <n v="1481232.6791999999"/>
    <n v="1481230.8896999999"/>
    <n v="1481230.8896999999"/>
  </r>
  <r>
    <x v="0"/>
    <x v="2"/>
    <x v="2"/>
    <x v="0"/>
    <x v="0"/>
    <n v="13049979.619999999"/>
    <n v="15830855.112299999"/>
    <n v="15752892.426100001"/>
    <n v="15752892.426100001"/>
  </r>
  <r>
    <x v="0"/>
    <x v="2"/>
    <x v="2"/>
    <x v="1"/>
    <x v="1"/>
    <n v="193921.49"/>
    <n v="252891.2831"/>
    <n v="234985.8137"/>
    <n v="234985.8137"/>
  </r>
  <r>
    <x v="0"/>
    <x v="2"/>
    <x v="2"/>
    <x v="2"/>
    <x v="2"/>
    <n v="74550.48"/>
    <n v="94630.352299999999"/>
    <n v="94575.1011"/>
    <n v="94575.1011"/>
  </r>
  <r>
    <x v="0"/>
    <x v="2"/>
    <x v="2"/>
    <x v="5"/>
    <x v="5"/>
    <n v="1248286.3700000001"/>
    <n v="1522166.7748"/>
    <n v="1506556.2390999999"/>
    <n v="1506556.2390999999"/>
  </r>
  <r>
    <x v="0"/>
    <x v="2"/>
    <x v="2"/>
    <x v="6"/>
    <x v="6"/>
    <n v="138106.59"/>
    <n v="169913.66130000001"/>
    <n v="169656.94870000001"/>
    <n v="169656.94870000001"/>
  </r>
  <r>
    <x v="0"/>
    <x v="2"/>
    <x v="2"/>
    <x v="7"/>
    <x v="7"/>
    <n v="51175923.399999999"/>
    <n v="61161766.205200002"/>
    <n v="60177616.641800001"/>
    <n v="60177616.641800001"/>
  </r>
  <r>
    <x v="0"/>
    <x v="2"/>
    <x v="2"/>
    <x v="8"/>
    <x v="8"/>
    <n v="346347.05"/>
    <n v="346347.05"/>
    <n v="346347.05"/>
    <n v="346347.05"/>
  </r>
  <r>
    <x v="0"/>
    <x v="2"/>
    <x v="2"/>
    <x v="9"/>
    <x v="9"/>
    <n v="534057.41"/>
    <n v="652379.95050000004"/>
    <n v="652357.68039999995"/>
    <n v="652357.68039999995"/>
  </r>
  <r>
    <x v="0"/>
    <x v="3"/>
    <x v="3"/>
    <x v="0"/>
    <x v="0"/>
    <n v="3237000.71"/>
    <n v="3910543.6061"/>
    <n v="3906859.7157000001"/>
    <n v="3906859.7157000001"/>
  </r>
  <r>
    <x v="0"/>
    <x v="3"/>
    <x v="3"/>
    <x v="1"/>
    <x v="1"/>
    <n v="1436160.41"/>
    <n v="1675035.2374"/>
    <n v="1675035.2374"/>
    <n v="1675035.2374"/>
  </r>
  <r>
    <x v="0"/>
    <x v="3"/>
    <x v="3"/>
    <x v="2"/>
    <x v="2"/>
    <n v="184021.62"/>
    <n v="245502.91589999999"/>
    <n v="245609.2346"/>
    <n v="245609.2346"/>
  </r>
  <r>
    <x v="0"/>
    <x v="3"/>
    <x v="3"/>
    <x v="5"/>
    <x v="5"/>
    <n v="1555581.76"/>
    <n v="1839728.1816"/>
    <n v="1806182.8859999999"/>
    <n v="1806182.8859999999"/>
  </r>
  <r>
    <x v="0"/>
    <x v="3"/>
    <x v="3"/>
    <x v="6"/>
    <x v="6"/>
    <n v="357508.69"/>
    <n v="442992.88130000001"/>
    <n v="442104.02169999998"/>
    <n v="442104.02169999998"/>
  </r>
  <r>
    <x v="0"/>
    <x v="3"/>
    <x v="3"/>
    <x v="7"/>
    <x v="7"/>
    <n v="0"/>
    <n v="0"/>
    <n v="0"/>
    <n v="0"/>
  </r>
  <r>
    <x v="0"/>
    <x v="3"/>
    <x v="3"/>
    <x v="9"/>
    <x v="9"/>
    <n v="375330.41"/>
    <n v="476211.4486"/>
    <n v="476159.1165"/>
    <n v="476159.1165"/>
  </r>
  <r>
    <x v="0"/>
    <x v="4"/>
    <x v="4"/>
    <x v="0"/>
    <x v="0"/>
    <n v="2467227.2400000002"/>
    <n v="3218954.2418"/>
    <n v="3215468.3402999998"/>
    <n v="3215468.3402999998"/>
  </r>
  <r>
    <x v="0"/>
    <x v="4"/>
    <x v="4"/>
    <x v="1"/>
    <x v="1"/>
    <n v="119611.14"/>
    <n v="149798.81820000001"/>
    <n v="149507.98009999999"/>
    <n v="149507.98009999999"/>
  </r>
  <r>
    <x v="0"/>
    <x v="4"/>
    <x v="4"/>
    <x v="2"/>
    <x v="2"/>
    <n v="11736.53"/>
    <n v="14487.671"/>
    <n v="14264.626099999999"/>
    <n v="14264.626099999999"/>
  </r>
  <r>
    <x v="0"/>
    <x v="4"/>
    <x v="4"/>
    <x v="3"/>
    <x v="3"/>
    <n v="77810.14"/>
    <n v="98061.199699999997"/>
    <n v="98061.186000000002"/>
    <n v="98061.186000000002"/>
  </r>
  <r>
    <x v="0"/>
    <x v="4"/>
    <x v="4"/>
    <x v="4"/>
    <x v="4"/>
    <n v="44028.959999999999"/>
    <n v="50792.241199999997"/>
    <n v="50792.241199999997"/>
    <n v="50792.241199999997"/>
  </r>
  <r>
    <x v="0"/>
    <x v="4"/>
    <x v="4"/>
    <x v="5"/>
    <x v="5"/>
    <n v="104602.83"/>
    <n v="129967.81789999999"/>
    <n v="128377.03509999999"/>
    <n v="128377.03509999999"/>
  </r>
  <r>
    <x v="0"/>
    <x v="4"/>
    <x v="4"/>
    <x v="6"/>
    <x v="6"/>
    <n v="6475.06"/>
    <n v="9471.1026000000002"/>
    <n v="9469.3675999999996"/>
    <n v="9469.3675999999996"/>
  </r>
  <r>
    <x v="0"/>
    <x v="4"/>
    <x v="4"/>
    <x v="9"/>
    <x v="9"/>
    <n v="75168.86"/>
    <n v="86685.731799999994"/>
    <n v="86685.712499999994"/>
    <n v="86685.712499999994"/>
  </r>
  <r>
    <x v="0"/>
    <x v="5"/>
    <x v="5"/>
    <x v="0"/>
    <x v="0"/>
    <n v="3431175.47"/>
    <n v="4238126.1649000002"/>
    <n v="4230636.5285999998"/>
    <n v="4230636.5285999998"/>
  </r>
  <r>
    <x v="0"/>
    <x v="5"/>
    <x v="5"/>
    <x v="1"/>
    <x v="1"/>
    <n v="102733.49"/>
    <n v="117171.4393"/>
    <n v="116974.4417"/>
    <n v="116974.4417"/>
  </r>
  <r>
    <x v="0"/>
    <x v="5"/>
    <x v="5"/>
    <x v="2"/>
    <x v="2"/>
    <n v="71658.13"/>
    <n v="82328.069199999998"/>
    <n v="82330.414999999994"/>
    <n v="82330.414999999994"/>
  </r>
  <r>
    <x v="0"/>
    <x v="5"/>
    <x v="5"/>
    <x v="3"/>
    <x v="3"/>
    <n v="973969.22"/>
    <n v="1178179.4273999999"/>
    <n v="1177289.2644"/>
    <n v="1177289.2644"/>
  </r>
  <r>
    <x v="0"/>
    <x v="5"/>
    <x v="5"/>
    <x v="5"/>
    <x v="5"/>
    <n v="421705.56"/>
    <n v="516852.8003"/>
    <n v="518047.71500000003"/>
    <n v="518047.71500000003"/>
  </r>
  <r>
    <x v="0"/>
    <x v="5"/>
    <x v="5"/>
    <x v="6"/>
    <x v="6"/>
    <n v="7726.24"/>
    <n v="8462.3670000000002"/>
    <n v="8391.8595999999998"/>
    <n v="8391.8595999999998"/>
  </r>
  <r>
    <x v="0"/>
    <x v="5"/>
    <x v="5"/>
    <x v="9"/>
    <x v="9"/>
    <n v="365687.25"/>
    <n v="444395.5036"/>
    <n v="444310.59049999999"/>
    <n v="444310.59049999999"/>
  </r>
  <r>
    <x v="0"/>
    <x v="6"/>
    <x v="6"/>
    <x v="0"/>
    <x v="0"/>
    <n v="12646413.890000001"/>
    <n v="15354997.911"/>
    <n v="15347640.394400001"/>
    <n v="15347640.394400001"/>
  </r>
  <r>
    <x v="0"/>
    <x v="6"/>
    <x v="6"/>
    <x v="1"/>
    <x v="1"/>
    <n v="554289.03"/>
    <n v="711080.55429999996"/>
    <n v="677243.93400000001"/>
    <n v="677243.93400000001"/>
  </r>
  <r>
    <x v="0"/>
    <x v="6"/>
    <x v="6"/>
    <x v="2"/>
    <x v="2"/>
    <n v="585083.77"/>
    <n v="729955.2757"/>
    <n v="730765.30319999997"/>
    <n v="730765.30319999997"/>
  </r>
  <r>
    <x v="0"/>
    <x v="6"/>
    <x v="6"/>
    <x v="4"/>
    <x v="4"/>
    <n v="53197.54"/>
    <n v="60510.120900000002"/>
    <n v="60510.120900000002"/>
    <n v="60510.120900000002"/>
  </r>
  <r>
    <x v="0"/>
    <x v="6"/>
    <x v="6"/>
    <x v="5"/>
    <x v="5"/>
    <n v="1524517.27"/>
    <n v="1882771.8245000001"/>
    <n v="1838045.4934"/>
    <n v="1838045.4934"/>
  </r>
  <r>
    <x v="0"/>
    <x v="6"/>
    <x v="6"/>
    <x v="6"/>
    <x v="6"/>
    <n v="649651.30000000005"/>
    <n v="862887.80940000003"/>
    <n v="861753.96680000005"/>
    <n v="861753.96680000005"/>
  </r>
  <r>
    <x v="0"/>
    <x v="6"/>
    <x v="6"/>
    <x v="9"/>
    <x v="9"/>
    <n v="649546.26"/>
    <n v="781397.62269999995"/>
    <n v="781386.81110000005"/>
    <n v="781386.81110000005"/>
  </r>
  <r>
    <x v="0"/>
    <x v="7"/>
    <x v="7"/>
    <x v="0"/>
    <x v="0"/>
    <n v="6020193.8600000003"/>
    <n v="7291181.7335000001"/>
    <n v="7296654.7869999995"/>
    <n v="7296654.7869999995"/>
  </r>
  <r>
    <x v="0"/>
    <x v="7"/>
    <x v="7"/>
    <x v="1"/>
    <x v="1"/>
    <n v="40767.9"/>
    <n v="47875.724699999999"/>
    <n v="47875.724699999999"/>
    <n v="47875.724699999999"/>
  </r>
  <r>
    <x v="0"/>
    <x v="7"/>
    <x v="7"/>
    <x v="2"/>
    <x v="2"/>
    <n v="10491.27"/>
    <n v="14066.0095"/>
    <n v="14112.329100000001"/>
    <n v="14112.329100000001"/>
  </r>
  <r>
    <x v="0"/>
    <x v="7"/>
    <x v="7"/>
    <x v="5"/>
    <x v="5"/>
    <n v="369497.12"/>
    <n v="449793.85950000002"/>
    <n v="443742.45600000001"/>
    <n v="443742.45600000001"/>
  </r>
  <r>
    <x v="0"/>
    <x v="7"/>
    <x v="7"/>
    <x v="6"/>
    <x v="6"/>
    <n v="22230.95"/>
    <n v="26223.3338"/>
    <n v="26047.197800000002"/>
    <n v="26047.197800000002"/>
  </r>
  <r>
    <x v="0"/>
    <x v="7"/>
    <x v="7"/>
    <x v="9"/>
    <x v="9"/>
    <n v="352623.78"/>
    <n v="429077.1936"/>
    <n v="429068.33840000001"/>
    <n v="429068.33840000001"/>
  </r>
  <r>
    <x v="0"/>
    <x v="8"/>
    <x v="8"/>
    <x v="0"/>
    <x v="0"/>
    <n v="1272255.43"/>
    <n v="1584366.4923"/>
    <n v="1577328.0689999999"/>
    <n v="1577328.0689999999"/>
  </r>
  <r>
    <x v="0"/>
    <x v="8"/>
    <x v="8"/>
    <x v="1"/>
    <x v="1"/>
    <n v="8533.4"/>
    <n v="10902.442499999999"/>
    <n v="10902.442499999999"/>
    <n v="10902.442499999999"/>
  </r>
  <r>
    <x v="0"/>
    <x v="8"/>
    <x v="8"/>
    <x v="12"/>
    <x v="12"/>
    <n v="497991.39"/>
    <n v="628087.59680000006"/>
    <n v="625898.54150000005"/>
    <n v="625898.54150000005"/>
  </r>
  <r>
    <x v="0"/>
    <x v="8"/>
    <x v="8"/>
    <x v="2"/>
    <x v="2"/>
    <n v="148679.43"/>
    <n v="184336.11979999999"/>
    <n v="185248.85079999999"/>
    <n v="185248.85079999999"/>
  </r>
  <r>
    <x v="0"/>
    <x v="8"/>
    <x v="8"/>
    <x v="5"/>
    <x v="5"/>
    <n v="79958.990000000005"/>
    <n v="95860.596000000005"/>
    <n v="94954.383900000001"/>
    <n v="94954.383900000001"/>
  </r>
  <r>
    <x v="0"/>
    <x v="8"/>
    <x v="8"/>
    <x v="6"/>
    <x v="6"/>
    <n v="1139.28"/>
    <n v="1316.3887999999999"/>
    <n v="1316.3887999999999"/>
    <n v="1316.3887999999999"/>
  </r>
  <r>
    <x v="0"/>
    <x v="8"/>
    <x v="8"/>
    <x v="7"/>
    <x v="7"/>
    <n v="1525152.4"/>
    <n v="1803626.9990000001"/>
    <n v="1803626.9990000001"/>
    <n v="1803626.9990000001"/>
  </r>
  <r>
    <x v="0"/>
    <x v="8"/>
    <x v="8"/>
    <x v="9"/>
    <x v="9"/>
    <n v="353134.83"/>
    <n v="417273.00689999998"/>
    <n v="417272.97619999998"/>
    <n v="417272.97619999998"/>
  </r>
  <r>
    <x v="0"/>
    <x v="9"/>
    <x v="9"/>
    <x v="0"/>
    <x v="0"/>
    <n v="5704618.2199999997"/>
    <n v="7649632.2165000001"/>
    <n v="7628231.7927999999"/>
    <n v="7628231.7927999999"/>
  </r>
  <r>
    <x v="0"/>
    <x v="9"/>
    <x v="9"/>
    <x v="1"/>
    <x v="1"/>
    <n v="368505.59999999998"/>
    <n v="429680.70730000001"/>
    <n v="430036.48430000001"/>
    <n v="430036.48430000001"/>
  </r>
  <r>
    <x v="0"/>
    <x v="9"/>
    <x v="9"/>
    <x v="12"/>
    <x v="12"/>
    <n v="145038.98000000001"/>
    <n v="145038.98000000001"/>
    <n v="145038.98000000001"/>
    <n v="145038.98000000001"/>
  </r>
  <r>
    <x v="0"/>
    <x v="9"/>
    <x v="9"/>
    <x v="2"/>
    <x v="2"/>
    <n v="356927.99"/>
    <n v="435954.02069999999"/>
    <n v="436637.94339999999"/>
    <n v="436637.94339999999"/>
  </r>
  <r>
    <x v="0"/>
    <x v="9"/>
    <x v="9"/>
    <x v="13"/>
    <x v="13"/>
    <n v="1454623.36"/>
    <n v="1827316.7376999999"/>
    <n v="1827316.7376999999"/>
    <n v="1827316.7376999999"/>
  </r>
  <r>
    <x v="0"/>
    <x v="9"/>
    <x v="9"/>
    <x v="14"/>
    <x v="14"/>
    <n v="96747.38"/>
    <n v="110279.13400000001"/>
    <n v="110279.13400000001"/>
    <n v="110279.13400000001"/>
  </r>
  <r>
    <x v="0"/>
    <x v="9"/>
    <x v="9"/>
    <x v="4"/>
    <x v="4"/>
    <n v="19548.650000000001"/>
    <n v="26311.931199999999"/>
    <n v="26311.931199999999"/>
    <n v="26311.931199999999"/>
  </r>
  <r>
    <x v="0"/>
    <x v="9"/>
    <x v="9"/>
    <x v="5"/>
    <x v="5"/>
    <n v="742010.55"/>
    <n v="901676.45889999997"/>
    <n v="889833.57079999999"/>
    <n v="889833.57079999999"/>
  </r>
  <r>
    <x v="0"/>
    <x v="9"/>
    <x v="9"/>
    <x v="6"/>
    <x v="6"/>
    <n v="264968.58"/>
    <n v="353900.84889999998"/>
    <n v="353780.37359999999"/>
    <n v="353780.37359999999"/>
  </r>
  <r>
    <x v="0"/>
    <x v="9"/>
    <x v="9"/>
    <x v="7"/>
    <x v="7"/>
    <n v="12726847.34"/>
    <n v="14738987.173"/>
    <n v="14587641.298599999"/>
    <n v="14587641.298599999"/>
  </r>
  <r>
    <x v="0"/>
    <x v="9"/>
    <x v="9"/>
    <x v="8"/>
    <x v="8"/>
    <n v="1889204.23"/>
    <n v="2389481.1357999998"/>
    <n v="2389501.1532000001"/>
    <n v="2389501.1532000001"/>
  </r>
  <r>
    <x v="0"/>
    <x v="9"/>
    <x v="9"/>
    <x v="10"/>
    <x v="10"/>
    <n v="2476.42"/>
    <n v="3401.5288999999998"/>
    <n v="3102.9837000000002"/>
    <n v="3102.9837000000002"/>
  </r>
  <r>
    <x v="0"/>
    <x v="9"/>
    <x v="9"/>
    <x v="9"/>
    <x v="9"/>
    <n v="593256.04"/>
    <n v="715340.40850000002"/>
    <n v="715340.39760000003"/>
    <n v="715340.39760000003"/>
  </r>
  <r>
    <x v="0"/>
    <x v="10"/>
    <x v="10"/>
    <x v="0"/>
    <x v="0"/>
    <n v="1968393.92"/>
    <n v="2399425.2620000001"/>
    <n v="2403915.2555999998"/>
    <n v="2403915.2555999998"/>
  </r>
  <r>
    <x v="0"/>
    <x v="10"/>
    <x v="10"/>
    <x v="1"/>
    <x v="1"/>
    <n v="7541.22"/>
    <n v="9285.7556000000004"/>
    <n v="9285.7556000000004"/>
    <n v="9285.7556000000004"/>
  </r>
  <r>
    <x v="0"/>
    <x v="10"/>
    <x v="10"/>
    <x v="2"/>
    <x v="2"/>
    <n v="41305.25"/>
    <n v="52780.995799999997"/>
    <n v="52786.7961"/>
    <n v="52786.7961"/>
  </r>
  <r>
    <x v="0"/>
    <x v="10"/>
    <x v="10"/>
    <x v="5"/>
    <x v="5"/>
    <n v="624640.68000000005"/>
    <n v="743046.70460000006"/>
    <n v="736535.96860000002"/>
    <n v="736535.96860000002"/>
  </r>
  <r>
    <x v="0"/>
    <x v="10"/>
    <x v="10"/>
    <x v="6"/>
    <x v="6"/>
    <n v="7841.64"/>
    <n v="12801.532999999999"/>
    <n v="12757.936"/>
    <n v="12757.936"/>
  </r>
  <r>
    <x v="0"/>
    <x v="10"/>
    <x v="10"/>
    <x v="9"/>
    <x v="9"/>
    <n v="392546.05"/>
    <n v="475569.1618"/>
    <n v="475565.52429999999"/>
    <n v="475565.52429999999"/>
  </r>
  <r>
    <x v="0"/>
    <x v="11"/>
    <x v="11"/>
    <x v="0"/>
    <x v="0"/>
    <n v="2956156.79"/>
    <n v="3434069.2607999998"/>
    <n v="3435146.8139"/>
    <n v="3435146.8139"/>
  </r>
  <r>
    <x v="0"/>
    <x v="11"/>
    <x v="11"/>
    <x v="1"/>
    <x v="1"/>
    <n v="22379.88"/>
    <n v="32003.353999999999"/>
    <n v="32003.353999999999"/>
    <n v="32003.353999999999"/>
  </r>
  <r>
    <x v="0"/>
    <x v="11"/>
    <x v="11"/>
    <x v="2"/>
    <x v="2"/>
    <n v="8349.8700000000008"/>
    <n v="11528.0591"/>
    <n v="11549.0046"/>
    <n v="11549.0046"/>
  </r>
  <r>
    <x v="0"/>
    <x v="11"/>
    <x v="11"/>
    <x v="3"/>
    <x v="3"/>
    <n v="60659.65"/>
    <n v="70900.146500000003"/>
    <n v="70900.152799999996"/>
    <n v="70900.152799999996"/>
  </r>
  <r>
    <x v="0"/>
    <x v="11"/>
    <x v="11"/>
    <x v="14"/>
    <x v="14"/>
    <n v="72864"/>
    <n v="87613.495200000005"/>
    <n v="87613.495200000005"/>
    <n v="87613.495200000005"/>
  </r>
  <r>
    <x v="0"/>
    <x v="11"/>
    <x v="11"/>
    <x v="5"/>
    <x v="5"/>
    <n v="289926.01"/>
    <n v="358016.03269999998"/>
    <n v="355710.1434"/>
    <n v="355710.1434"/>
  </r>
  <r>
    <x v="0"/>
    <x v="11"/>
    <x v="11"/>
    <x v="6"/>
    <x v="6"/>
    <n v="15947.74"/>
    <n v="23824.302100000001"/>
    <n v="23771.426200000002"/>
    <n v="23771.426200000002"/>
  </r>
  <r>
    <x v="0"/>
    <x v="11"/>
    <x v="11"/>
    <x v="10"/>
    <x v="10"/>
    <n v="72.819999999999993"/>
    <n v="72.819999999999993"/>
    <n v="72.819999999999993"/>
    <n v="72.819999999999993"/>
  </r>
  <r>
    <x v="0"/>
    <x v="11"/>
    <x v="11"/>
    <x v="9"/>
    <x v="9"/>
    <n v="222297.13"/>
    <n v="268500.72350000002"/>
    <n v="268551.85590000002"/>
    <n v="268551.85590000002"/>
  </r>
  <r>
    <x v="0"/>
    <x v="12"/>
    <x v="12"/>
    <x v="0"/>
    <x v="0"/>
    <n v="746046.94"/>
    <n v="877304.86199999996"/>
    <n v="875311.50859999994"/>
    <n v="875311.50859999994"/>
  </r>
  <r>
    <x v="0"/>
    <x v="12"/>
    <x v="12"/>
    <x v="1"/>
    <x v="1"/>
    <n v="37565"/>
    <n v="41054.322500000002"/>
    <n v="41054.322500000002"/>
    <n v="41054.322500000002"/>
  </r>
  <r>
    <x v="0"/>
    <x v="12"/>
    <x v="12"/>
    <x v="2"/>
    <x v="2"/>
    <n v="47796.3"/>
    <n v="55689.334699999999"/>
    <n v="55646.284"/>
    <n v="55646.284"/>
  </r>
  <r>
    <x v="0"/>
    <x v="12"/>
    <x v="12"/>
    <x v="5"/>
    <x v="5"/>
    <n v="175030.88"/>
    <n v="207930.39230000001"/>
    <n v="207519.59039999999"/>
    <n v="207519.59039999999"/>
  </r>
  <r>
    <x v="0"/>
    <x v="12"/>
    <x v="12"/>
    <x v="6"/>
    <x v="6"/>
    <n v="904.99"/>
    <n v="1347.5822000000001"/>
    <n v="1303.5166999999999"/>
    <n v="1303.5166999999999"/>
  </r>
  <r>
    <x v="0"/>
    <x v="12"/>
    <x v="12"/>
    <x v="9"/>
    <x v="9"/>
    <n v="230908.23"/>
    <n v="273454.3236"/>
    <n v="273498.31650000002"/>
    <n v="273498.31650000002"/>
  </r>
  <r>
    <x v="0"/>
    <x v="13"/>
    <x v="13"/>
    <x v="0"/>
    <x v="0"/>
    <n v="806534.98"/>
    <n v="981600.53280000004"/>
    <n v="976235.61159999995"/>
    <n v="976235.61159999995"/>
  </r>
  <r>
    <x v="0"/>
    <x v="13"/>
    <x v="13"/>
    <x v="5"/>
    <x v="5"/>
    <n v="115454.04"/>
    <n v="143704.10190000001"/>
    <n v="143696.7531"/>
    <n v="143696.7531"/>
  </r>
  <r>
    <x v="0"/>
    <x v="13"/>
    <x v="13"/>
    <x v="6"/>
    <x v="6"/>
    <n v="5786.72"/>
    <n v="6573.0191999999997"/>
    <n v="6573.0191999999997"/>
    <n v="6573.0191999999997"/>
  </r>
  <r>
    <x v="0"/>
    <x v="13"/>
    <x v="13"/>
    <x v="7"/>
    <x v="7"/>
    <n v="41344464.380000003"/>
    <n v="49799862.937799998"/>
    <n v="49507279.5524"/>
    <n v="49507279.5524"/>
  </r>
  <r>
    <x v="0"/>
    <x v="13"/>
    <x v="13"/>
    <x v="9"/>
    <x v="9"/>
    <n v="82314.53"/>
    <n v="101846.9387"/>
    <n v="101846.01300000001"/>
    <n v="101846.01300000001"/>
  </r>
  <r>
    <x v="0"/>
    <x v="14"/>
    <x v="14"/>
    <x v="0"/>
    <x v="0"/>
    <n v="57975.4"/>
    <n v="75951.949399999998"/>
    <n v="76124.346999999994"/>
    <n v="76124.346999999994"/>
  </r>
  <r>
    <x v="0"/>
    <x v="14"/>
    <x v="14"/>
    <x v="7"/>
    <x v="7"/>
    <n v="6157041.3200000003"/>
    <n v="7565849.5845999997"/>
    <n v="7565849.5845999997"/>
    <n v="7565849.5845999997"/>
  </r>
  <r>
    <x v="0"/>
    <x v="14"/>
    <x v="14"/>
    <x v="8"/>
    <x v="8"/>
    <n v="101930.13"/>
    <n v="121206.4964"/>
    <n v="121206.5062"/>
    <n v="121206.5062"/>
  </r>
  <r>
    <x v="0"/>
    <x v="14"/>
    <x v="14"/>
    <x v="9"/>
    <x v="9"/>
    <n v="10632.57"/>
    <n v="13174.8938"/>
    <n v="13174.8899"/>
    <n v="13174.8899"/>
  </r>
  <r>
    <x v="0"/>
    <x v="15"/>
    <x v="15"/>
    <x v="0"/>
    <x v="0"/>
    <n v="4914746.8099999996"/>
    <n v="5997926.5389999999"/>
    <n v="6041834.7527999999"/>
    <n v="6041834.7527999999"/>
  </r>
  <r>
    <x v="0"/>
    <x v="15"/>
    <x v="15"/>
    <x v="1"/>
    <x v="1"/>
    <n v="167122.89000000001"/>
    <n v="208905.9964"/>
    <n v="208838.2787"/>
    <n v="208838.2787"/>
  </r>
  <r>
    <x v="0"/>
    <x v="15"/>
    <x v="15"/>
    <x v="2"/>
    <x v="2"/>
    <n v="133891.95000000001"/>
    <n v="169434.57070000001"/>
    <n v="169436.0416"/>
    <n v="169436.0416"/>
  </r>
  <r>
    <x v="0"/>
    <x v="15"/>
    <x v="15"/>
    <x v="4"/>
    <x v="4"/>
    <n v="68509.27"/>
    <n v="85417.229500000001"/>
    <n v="85417.229500000001"/>
    <n v="85417.229500000001"/>
  </r>
  <r>
    <x v="0"/>
    <x v="15"/>
    <x v="15"/>
    <x v="5"/>
    <x v="5"/>
    <n v="1231460.3400000001"/>
    <n v="1453187.4611"/>
    <n v="1440488.4297"/>
    <n v="1440488.4297"/>
  </r>
  <r>
    <x v="0"/>
    <x v="15"/>
    <x v="15"/>
    <x v="6"/>
    <x v="6"/>
    <n v="464812.1"/>
    <n v="521707.39600000001"/>
    <n v="521081.48879999999"/>
    <n v="521081.48879999999"/>
  </r>
  <r>
    <x v="0"/>
    <x v="15"/>
    <x v="15"/>
    <x v="7"/>
    <x v="7"/>
    <n v="79856144.569999993"/>
    <n v="97286965.653999999"/>
    <n v="97112174.075800002"/>
    <n v="97112174.075800002"/>
  </r>
  <r>
    <x v="0"/>
    <x v="15"/>
    <x v="15"/>
    <x v="8"/>
    <x v="8"/>
    <n v="197892.2"/>
    <n v="263829.88099999999"/>
    <n v="263829.88099999999"/>
    <n v="263829.88099999999"/>
  </r>
  <r>
    <x v="0"/>
    <x v="15"/>
    <x v="15"/>
    <x v="10"/>
    <x v="10"/>
    <n v="3690.05"/>
    <n v="4528.6774999999998"/>
    <n v="4979.6148999999996"/>
    <n v="4979.6148999999996"/>
  </r>
  <r>
    <x v="0"/>
    <x v="15"/>
    <x v="15"/>
    <x v="9"/>
    <x v="9"/>
    <n v="320218.94"/>
    <n v="385689.41440000001"/>
    <n v="385703.56069999997"/>
    <n v="385703.56069999997"/>
  </r>
  <r>
    <x v="0"/>
    <x v="16"/>
    <x v="16"/>
    <x v="0"/>
    <x v="0"/>
    <n v="3271610.98"/>
    <n v="3919687.4149000002"/>
    <n v="3900961.3308999999"/>
    <n v="3900961.3308999999"/>
  </r>
  <r>
    <x v="0"/>
    <x v="16"/>
    <x v="16"/>
    <x v="1"/>
    <x v="1"/>
    <n v="187992.64"/>
    <n v="234184.78330000001"/>
    <n v="199656.7053"/>
    <n v="199656.7053"/>
  </r>
  <r>
    <x v="0"/>
    <x v="16"/>
    <x v="16"/>
    <x v="2"/>
    <x v="2"/>
    <n v="95559.19"/>
    <n v="116655.2934"/>
    <n v="116685.89"/>
    <n v="116685.89"/>
  </r>
  <r>
    <x v="0"/>
    <x v="16"/>
    <x v="16"/>
    <x v="14"/>
    <x v="14"/>
    <n v="7198574.4000000004"/>
    <n v="8373237.2554000001"/>
    <n v="8373237.2554000001"/>
    <n v="8373237.2554000001"/>
  </r>
  <r>
    <x v="0"/>
    <x v="16"/>
    <x v="16"/>
    <x v="4"/>
    <x v="4"/>
    <n v="2583131.6800000002"/>
    <n v="3196893.9172"/>
    <n v="3196893.9172"/>
    <n v="3196893.9172"/>
  </r>
  <r>
    <x v="0"/>
    <x v="16"/>
    <x v="16"/>
    <x v="5"/>
    <x v="5"/>
    <n v="579276.03"/>
    <n v="691912.4889"/>
    <n v="687554.42879999999"/>
    <n v="687554.42879999999"/>
  </r>
  <r>
    <x v="0"/>
    <x v="16"/>
    <x v="16"/>
    <x v="6"/>
    <x v="6"/>
    <n v="91734.79"/>
    <n v="107835.2852"/>
    <n v="107668.3989"/>
    <n v="107668.3989"/>
  </r>
  <r>
    <x v="0"/>
    <x v="16"/>
    <x v="16"/>
    <x v="7"/>
    <x v="7"/>
    <n v="224404645.63"/>
    <n v="269379071.08639997"/>
    <n v="268623034.2622"/>
    <n v="268623034.2622"/>
  </r>
  <r>
    <x v="0"/>
    <x v="16"/>
    <x v="16"/>
    <x v="8"/>
    <x v="8"/>
    <n v="821755"/>
    <n v="1026089.9"/>
    <n v="1026089.9"/>
    <n v="1026089.9"/>
  </r>
  <r>
    <x v="0"/>
    <x v="16"/>
    <x v="16"/>
    <x v="9"/>
    <x v="9"/>
    <n v="240259.54"/>
    <n v="290282.43920000002"/>
    <n v="290212.16159999999"/>
    <n v="290212.16159999999"/>
  </r>
  <r>
    <x v="0"/>
    <x v="17"/>
    <x v="17"/>
    <x v="0"/>
    <x v="0"/>
    <n v="2647170.1800000002"/>
    <n v="3191963.2192000002"/>
    <n v="3190751.8544000001"/>
    <n v="3190751.8544000001"/>
  </r>
  <r>
    <x v="0"/>
    <x v="17"/>
    <x v="17"/>
    <x v="2"/>
    <x v="2"/>
    <n v="3601.77"/>
    <n v="5697.6140999999998"/>
    <n v="5713.2734"/>
    <n v="5713.2734"/>
  </r>
  <r>
    <x v="0"/>
    <x v="17"/>
    <x v="17"/>
    <x v="5"/>
    <x v="5"/>
    <n v="15556.96"/>
    <n v="20900.460299999999"/>
    <n v="20636.894899999999"/>
    <n v="20636.894899999999"/>
  </r>
  <r>
    <x v="0"/>
    <x v="17"/>
    <x v="17"/>
    <x v="6"/>
    <x v="6"/>
    <n v="808.96"/>
    <n v="1176.4159"/>
    <n v="1180.9064000000001"/>
    <n v="1180.9064000000001"/>
  </r>
  <r>
    <x v="0"/>
    <x v="17"/>
    <x v="17"/>
    <x v="9"/>
    <x v="9"/>
    <n v="45839.13"/>
    <n v="54672.237300000001"/>
    <n v="54672.2287"/>
    <n v="54672.2287"/>
  </r>
  <r>
    <x v="0"/>
    <x v="18"/>
    <x v="18"/>
    <x v="0"/>
    <x v="0"/>
    <n v="1008460.72"/>
    <n v="1118018.8213"/>
    <n v="1137640.4416"/>
    <n v="1137640.4416"/>
  </r>
  <r>
    <x v="0"/>
    <x v="18"/>
    <x v="18"/>
    <x v="9"/>
    <x v="9"/>
    <n v="12029.16"/>
    <n v="14340.8441"/>
    <n v="14340.8339"/>
    <n v="14340.8339"/>
  </r>
  <r>
    <x v="0"/>
    <x v="19"/>
    <x v="19"/>
    <x v="0"/>
    <x v="0"/>
    <n v="810207.72"/>
    <n v="965971.63049999997"/>
    <n v="959076.80359999998"/>
    <n v="959076.80359999998"/>
  </r>
  <r>
    <x v="0"/>
    <x v="19"/>
    <x v="19"/>
    <x v="2"/>
    <x v="2"/>
    <n v="2045.85"/>
    <n v="2294.1257999999998"/>
    <n v="2294.1257999999998"/>
    <n v="2294.1257999999998"/>
  </r>
  <r>
    <x v="0"/>
    <x v="19"/>
    <x v="19"/>
    <x v="14"/>
    <x v="14"/>
    <n v="185616.7"/>
    <n v="209870.83730000001"/>
    <n v="209870.83730000001"/>
    <n v="209870.83730000001"/>
  </r>
  <r>
    <x v="0"/>
    <x v="19"/>
    <x v="19"/>
    <x v="5"/>
    <x v="5"/>
    <n v="142067.22"/>
    <n v="177973.46470000001"/>
    <n v="174394.90460000001"/>
    <n v="174394.90460000001"/>
  </r>
  <r>
    <x v="0"/>
    <x v="19"/>
    <x v="19"/>
    <x v="6"/>
    <x v="6"/>
    <n v="36115.9"/>
    <n v="44222.1469"/>
    <n v="44059.450299999997"/>
    <n v="44059.450299999997"/>
  </r>
  <r>
    <x v="0"/>
    <x v="19"/>
    <x v="19"/>
    <x v="15"/>
    <x v="15"/>
    <n v="7260"/>
    <n v="7260"/>
    <n v="7260"/>
    <n v="7260"/>
  </r>
  <r>
    <x v="0"/>
    <x v="19"/>
    <x v="19"/>
    <x v="7"/>
    <x v="7"/>
    <n v="29077534.859999999"/>
    <n v="34790249.838799998"/>
    <n v="34951730.049400002"/>
    <n v="34951730.049400002"/>
  </r>
  <r>
    <x v="0"/>
    <x v="19"/>
    <x v="19"/>
    <x v="9"/>
    <x v="9"/>
    <n v="129659.12"/>
    <n v="153767.4056"/>
    <n v="153767.4186"/>
    <n v="153767.4186"/>
  </r>
  <r>
    <x v="0"/>
    <x v="19"/>
    <x v="19"/>
    <x v="16"/>
    <x v="16"/>
    <n v="753.64"/>
    <n v="1276.6661999999999"/>
    <n v="1086.4476999999999"/>
    <n v="1086.4476999999999"/>
  </r>
  <r>
    <x v="0"/>
    <x v="20"/>
    <x v="20"/>
    <x v="0"/>
    <x v="0"/>
    <n v="31955483.100000001"/>
    <n v="39212983.240900002"/>
    <n v="39427070.036300004"/>
    <n v="39427070.036300004"/>
  </r>
  <r>
    <x v="0"/>
    <x v="20"/>
    <x v="20"/>
    <x v="1"/>
    <x v="1"/>
    <n v="286633.75"/>
    <n v="370905.80619999999"/>
    <n v="357610.05099999998"/>
    <n v="357610.05099999998"/>
  </r>
  <r>
    <x v="0"/>
    <x v="20"/>
    <x v="20"/>
    <x v="2"/>
    <x v="2"/>
    <n v="210656.02"/>
    <n v="249088.96770000001"/>
    <n v="249005.84460000001"/>
    <n v="249005.84460000001"/>
  </r>
  <r>
    <x v="0"/>
    <x v="20"/>
    <x v="20"/>
    <x v="5"/>
    <x v="5"/>
    <n v="373117.72"/>
    <n v="461722.8481"/>
    <n v="455082.19559999998"/>
    <n v="455082.19559999998"/>
  </r>
  <r>
    <x v="0"/>
    <x v="20"/>
    <x v="20"/>
    <x v="6"/>
    <x v="6"/>
    <n v="67324.740000000005"/>
    <n v="76207.996899999998"/>
    <n v="76051.699200000003"/>
    <n v="76051.699200000003"/>
  </r>
  <r>
    <x v="0"/>
    <x v="20"/>
    <x v="20"/>
    <x v="7"/>
    <x v="7"/>
    <n v="261697250.47999999"/>
    <n v="317251143.83219999"/>
    <n v="315534695.62459999"/>
    <n v="315534695.62459999"/>
  </r>
  <r>
    <x v="0"/>
    <x v="20"/>
    <x v="20"/>
    <x v="8"/>
    <x v="8"/>
    <n v="7566062.9000000004"/>
    <n v="9222165.9269999992"/>
    <n v="9221701.5460000001"/>
    <n v="9221701.5460000001"/>
  </r>
  <r>
    <x v="0"/>
    <x v="20"/>
    <x v="20"/>
    <x v="9"/>
    <x v="9"/>
    <n v="173116.86"/>
    <n v="208596.4338"/>
    <n v="208595.97469999999"/>
    <n v="208595.97469999999"/>
  </r>
  <r>
    <x v="0"/>
    <x v="21"/>
    <x v="21"/>
    <x v="0"/>
    <x v="0"/>
    <n v="65721.490000000005"/>
    <n v="82046.234899999996"/>
    <n v="82067.324900000007"/>
    <n v="82067.324900000007"/>
  </r>
  <r>
    <x v="0"/>
    <x v="21"/>
    <x v="21"/>
    <x v="17"/>
    <x v="17"/>
    <n v="21296475.550000001"/>
    <n v="25530095.7542"/>
    <n v="25505981.605900001"/>
    <n v="25505981.605900001"/>
  </r>
  <r>
    <x v="0"/>
    <x v="21"/>
    <x v="21"/>
    <x v="3"/>
    <x v="3"/>
    <n v="1543782.31"/>
    <n v="1965530.361"/>
    <n v="1965530.3681999999"/>
    <n v="1965530.3681999999"/>
  </r>
  <r>
    <x v="0"/>
    <x v="21"/>
    <x v="21"/>
    <x v="7"/>
    <x v="7"/>
    <n v="523458.28"/>
    <n v="610229.071"/>
    <n v="609743.05759999994"/>
    <n v="609743.05759999994"/>
  </r>
  <r>
    <x v="0"/>
    <x v="21"/>
    <x v="21"/>
    <x v="10"/>
    <x v="10"/>
    <n v="1051.4000000000001"/>
    <n v="1051.4000000000001"/>
    <n v="1051.4000000000001"/>
    <n v="1051.4000000000001"/>
  </r>
  <r>
    <x v="0"/>
    <x v="21"/>
    <x v="21"/>
    <x v="9"/>
    <x v="9"/>
    <n v="31284.06"/>
    <n v="36321.422500000001"/>
    <n v="36321.408300000003"/>
    <n v="36321.408300000003"/>
  </r>
  <r>
    <x v="0"/>
    <x v="22"/>
    <x v="22"/>
    <x v="0"/>
    <x v="0"/>
    <n v="180154.87"/>
    <n v="207654.8486"/>
    <n v="208457.27069999999"/>
    <n v="208457.27069999999"/>
  </r>
  <r>
    <x v="0"/>
    <x v="22"/>
    <x v="22"/>
    <x v="5"/>
    <x v="5"/>
    <n v="1442.33"/>
    <n v="1674.6147000000001"/>
    <n v="1674.6147000000001"/>
    <n v="1674.6147000000001"/>
  </r>
  <r>
    <x v="0"/>
    <x v="22"/>
    <x v="22"/>
    <x v="10"/>
    <x v="10"/>
    <n v="406.75"/>
    <n v="406.75"/>
    <n v="406.75"/>
    <n v="406.75"/>
  </r>
  <r>
    <x v="0"/>
    <x v="22"/>
    <x v="22"/>
    <x v="9"/>
    <x v="9"/>
    <n v="148575.4"/>
    <n v="173644.64569999999"/>
    <n v="173644.82829999999"/>
    <n v="173644.82829999999"/>
  </r>
  <r>
    <x v="0"/>
    <x v="23"/>
    <x v="23"/>
    <x v="0"/>
    <x v="0"/>
    <n v="672022.56"/>
    <n v="810558.5834"/>
    <n v="817828.46070000005"/>
    <n v="817828.46070000005"/>
  </r>
  <r>
    <x v="0"/>
    <x v="23"/>
    <x v="23"/>
    <x v="1"/>
    <x v="1"/>
    <n v="2513.7399999999998"/>
    <n v="2513.7399999999998"/>
    <n v="2513.7399999999998"/>
    <n v="2513.7399999999998"/>
  </r>
  <r>
    <x v="0"/>
    <x v="23"/>
    <x v="23"/>
    <x v="2"/>
    <x v="2"/>
    <n v="44632.84"/>
    <n v="55903.028899999998"/>
    <n v="55907.325599999996"/>
    <n v="55907.325599999996"/>
  </r>
  <r>
    <x v="0"/>
    <x v="23"/>
    <x v="23"/>
    <x v="5"/>
    <x v="5"/>
    <n v="228348.87"/>
    <n v="266023.54320000001"/>
    <n v="264806.98259999999"/>
    <n v="264806.98259999999"/>
  </r>
  <r>
    <x v="0"/>
    <x v="23"/>
    <x v="23"/>
    <x v="6"/>
    <x v="6"/>
    <n v="41441.519999999997"/>
    <n v="44372.597300000001"/>
    <n v="44372.160000000003"/>
    <n v="44372.160000000003"/>
  </r>
  <r>
    <x v="0"/>
    <x v="23"/>
    <x v="23"/>
    <x v="9"/>
    <x v="9"/>
    <n v="217933.49"/>
    <n v="258226.88310000001"/>
    <n v="258226.87770000001"/>
    <n v="258226.87770000001"/>
  </r>
  <r>
    <x v="0"/>
    <x v="24"/>
    <x v="24"/>
    <x v="0"/>
    <x v="0"/>
    <n v="454516.38"/>
    <n v="560956.28810000001"/>
    <n v="560197.54760000005"/>
    <n v="560197.54760000005"/>
  </r>
  <r>
    <x v="0"/>
    <x v="24"/>
    <x v="24"/>
    <x v="2"/>
    <x v="2"/>
    <n v="1943.64"/>
    <n v="2143.5189999999998"/>
    <n v="2143.5189999999998"/>
    <n v="2143.5189999999998"/>
  </r>
  <r>
    <x v="0"/>
    <x v="24"/>
    <x v="24"/>
    <x v="5"/>
    <x v="5"/>
    <n v="20009.79"/>
    <n v="25019.7124"/>
    <n v="25081.7029"/>
    <n v="25081.7029"/>
  </r>
  <r>
    <x v="0"/>
    <x v="24"/>
    <x v="24"/>
    <x v="6"/>
    <x v="6"/>
    <n v="74.25"/>
    <n v="74.25"/>
    <n v="74.25"/>
    <n v="74.25"/>
  </r>
  <r>
    <x v="0"/>
    <x v="24"/>
    <x v="24"/>
    <x v="9"/>
    <x v="9"/>
    <n v="126901.62"/>
    <n v="158266.05379999999"/>
    <n v="158266.04509999999"/>
    <n v="158266.04509999999"/>
  </r>
  <r>
    <x v="0"/>
    <x v="25"/>
    <x v="25"/>
    <x v="0"/>
    <x v="0"/>
    <n v="7445.59"/>
    <n v="10667.9838"/>
    <n v="10663.042100000001"/>
    <n v="10663.042100000001"/>
  </r>
  <r>
    <x v="0"/>
    <x v="25"/>
    <x v="25"/>
    <x v="9"/>
    <x v="9"/>
    <n v="13859.42"/>
    <n v="17412.689699999999"/>
    <n v="17412.686099999999"/>
    <n v="17412.686099999999"/>
  </r>
  <r>
    <x v="0"/>
    <x v="26"/>
    <x v="26"/>
    <x v="0"/>
    <x v="0"/>
    <n v="8757.66"/>
    <n v="10897.3362"/>
    <n v="10654.0666"/>
    <n v="10654.0666"/>
  </r>
  <r>
    <x v="0"/>
    <x v="26"/>
    <x v="26"/>
    <x v="10"/>
    <x v="10"/>
    <n v="26994.49"/>
    <n v="32411.970799999999"/>
    <n v="32446.583600000002"/>
    <n v="32446.583600000002"/>
  </r>
  <r>
    <x v="0"/>
    <x v="26"/>
    <x v="26"/>
    <x v="9"/>
    <x v="9"/>
    <n v="8080.46"/>
    <n v="10038.484700000001"/>
    <n v="10038.479499999999"/>
    <n v="10038.479499999999"/>
  </r>
  <r>
    <x v="0"/>
    <x v="27"/>
    <x v="27"/>
    <x v="0"/>
    <x v="0"/>
    <n v="150626.15"/>
    <n v="182351.18659999999"/>
    <n v="181473.34729999999"/>
    <n v="181473.34729999999"/>
  </r>
  <r>
    <x v="0"/>
    <x v="27"/>
    <x v="27"/>
    <x v="5"/>
    <x v="5"/>
    <n v="16434.150000000001"/>
    <n v="20832.7683"/>
    <n v="20832.630399999998"/>
    <n v="20832.630399999998"/>
  </r>
  <r>
    <x v="0"/>
    <x v="27"/>
    <x v="27"/>
    <x v="7"/>
    <x v="7"/>
    <n v="155040"/>
    <n v="167804.56880000001"/>
    <n v="167604.21900000001"/>
    <n v="167604.21900000001"/>
  </r>
  <r>
    <x v="0"/>
    <x v="27"/>
    <x v="27"/>
    <x v="9"/>
    <x v="9"/>
    <n v="19712.650000000001"/>
    <n v="23383.252499999999"/>
    <n v="23383.249400000001"/>
    <n v="23383.249400000001"/>
  </r>
  <r>
    <x v="0"/>
    <x v="28"/>
    <x v="28"/>
    <x v="0"/>
    <x v="0"/>
    <n v="797246.39"/>
    <n v="973252.81099999999"/>
    <n v="968199.50069999998"/>
    <n v="968199.50069999998"/>
  </r>
  <r>
    <x v="0"/>
    <x v="28"/>
    <x v="28"/>
    <x v="1"/>
    <x v="1"/>
    <n v="11229.7"/>
    <n v="14446.6538"/>
    <n v="14446.6538"/>
    <n v="14446.6538"/>
  </r>
  <r>
    <x v="0"/>
    <x v="28"/>
    <x v="28"/>
    <x v="2"/>
    <x v="2"/>
    <n v="1826.46"/>
    <n v="2523.9731999999999"/>
    <n v="2533.1552000000001"/>
    <n v="2533.1552000000001"/>
  </r>
  <r>
    <x v="0"/>
    <x v="28"/>
    <x v="28"/>
    <x v="4"/>
    <x v="4"/>
    <n v="10536.86"/>
    <n v="17849.440900000001"/>
    <n v="17849.440900000001"/>
    <n v="17849.440900000001"/>
  </r>
  <r>
    <x v="0"/>
    <x v="28"/>
    <x v="28"/>
    <x v="5"/>
    <x v="5"/>
    <n v="265975.76"/>
    <n v="334027.01760000002"/>
    <n v="331947.48940000002"/>
    <n v="331947.48940000002"/>
  </r>
  <r>
    <x v="0"/>
    <x v="28"/>
    <x v="28"/>
    <x v="6"/>
    <x v="6"/>
    <n v="3543.07"/>
    <n v="5539.1251000000002"/>
    <n v="5451.0564999999997"/>
    <n v="5451.0564999999997"/>
  </r>
  <r>
    <x v="0"/>
    <x v="28"/>
    <x v="28"/>
    <x v="9"/>
    <x v="9"/>
    <n v="150633.70000000001"/>
    <n v="182912.36559999999"/>
    <n v="182912.3651"/>
    <n v="182912.3651"/>
  </r>
  <r>
    <x v="0"/>
    <x v="29"/>
    <x v="29"/>
    <x v="0"/>
    <x v="0"/>
    <n v="25646140.489999998"/>
    <n v="31605346.403999999"/>
    <n v="31624580.7278"/>
    <n v="31624580.7278"/>
  </r>
  <r>
    <x v="0"/>
    <x v="29"/>
    <x v="29"/>
    <x v="1"/>
    <x v="1"/>
    <n v="371464.92"/>
    <n v="472118.49129999999"/>
    <n v="466806.3714"/>
    <n v="466806.3714"/>
  </r>
  <r>
    <x v="0"/>
    <x v="29"/>
    <x v="29"/>
    <x v="2"/>
    <x v="2"/>
    <n v="69315.89"/>
    <n v="82437.145699999994"/>
    <n v="82154.801500000001"/>
    <n v="82154.801500000001"/>
  </r>
  <r>
    <x v="0"/>
    <x v="29"/>
    <x v="29"/>
    <x v="13"/>
    <x v="13"/>
    <n v="88900.02"/>
    <n v="149280.8088"/>
    <n v="149280.8088"/>
    <n v="149280.8088"/>
  </r>
  <r>
    <x v="0"/>
    <x v="29"/>
    <x v="29"/>
    <x v="4"/>
    <x v="4"/>
    <n v="14794.98"/>
    <n v="14794.98"/>
    <n v="14794.98"/>
    <n v="14794.98"/>
  </r>
  <r>
    <x v="0"/>
    <x v="29"/>
    <x v="29"/>
    <x v="5"/>
    <x v="5"/>
    <n v="2963397.2"/>
    <n v="3712511.1264"/>
    <n v="3663849.9109999998"/>
    <n v="3663849.9109999998"/>
  </r>
  <r>
    <x v="0"/>
    <x v="29"/>
    <x v="29"/>
    <x v="6"/>
    <x v="6"/>
    <n v="5558843.2999999998"/>
    <n v="6802005.2180000003"/>
    <n v="6801949.7526000002"/>
    <n v="6801949.7526000002"/>
  </r>
  <r>
    <x v="0"/>
    <x v="29"/>
    <x v="29"/>
    <x v="7"/>
    <x v="7"/>
    <n v="220300594.66"/>
    <n v="265734232.59900001"/>
    <n v="267605491.75580001"/>
    <n v="267605491.75580001"/>
  </r>
  <r>
    <x v="0"/>
    <x v="29"/>
    <x v="29"/>
    <x v="8"/>
    <x v="8"/>
    <n v="23133386.059999999"/>
    <n v="28501663.390000001"/>
    <n v="28551725.050999999"/>
    <n v="28551725.050999999"/>
  </r>
  <r>
    <x v="0"/>
    <x v="29"/>
    <x v="29"/>
    <x v="10"/>
    <x v="10"/>
    <n v="50745.440000000002"/>
    <n v="58048.898399999998"/>
    <n v="58344.557699999998"/>
    <n v="58344.557699999998"/>
  </r>
  <r>
    <x v="0"/>
    <x v="29"/>
    <x v="29"/>
    <x v="9"/>
    <x v="9"/>
    <n v="554130.26"/>
    <n v="668620.6361"/>
    <n v="668598.33400000003"/>
    <n v="668598.33400000003"/>
  </r>
  <r>
    <x v="0"/>
    <x v="30"/>
    <x v="30"/>
    <x v="0"/>
    <x v="0"/>
    <n v="5421.37"/>
    <n v="6129.0478999999996"/>
    <n v="6156.4624000000003"/>
    <n v="6156.4624000000003"/>
  </r>
  <r>
    <x v="0"/>
    <x v="30"/>
    <x v="30"/>
    <x v="7"/>
    <x v="7"/>
    <n v="0"/>
    <n v="0"/>
    <n v="0"/>
    <n v="0"/>
  </r>
  <r>
    <x v="0"/>
    <x v="30"/>
    <x v="30"/>
    <x v="10"/>
    <x v="10"/>
    <n v="3024.81"/>
    <n v="3604.3209000000002"/>
    <n v="4356.3325000000004"/>
    <n v="4356.3325000000004"/>
  </r>
  <r>
    <x v="0"/>
    <x v="30"/>
    <x v="30"/>
    <x v="9"/>
    <x v="9"/>
    <n v="64750.55"/>
    <n v="79255.144"/>
    <n v="79255.131699999998"/>
    <n v="79255.131699999998"/>
  </r>
  <r>
    <x v="0"/>
    <x v="31"/>
    <x v="31"/>
    <x v="0"/>
    <x v="0"/>
    <n v="273934.95"/>
    <n v="328831.49430000002"/>
    <n v="326287.27789999999"/>
    <n v="326287.27789999999"/>
  </r>
  <r>
    <x v="0"/>
    <x v="31"/>
    <x v="31"/>
    <x v="2"/>
    <x v="2"/>
    <n v="1349.2"/>
    <n v="1349.2"/>
    <n v="1349.2"/>
    <n v="1349.2"/>
  </r>
  <r>
    <x v="0"/>
    <x v="31"/>
    <x v="31"/>
    <x v="3"/>
    <x v="3"/>
    <n v="5884449.75"/>
    <n v="6940263.4397999998"/>
    <n v="6940354.2654999997"/>
    <n v="6940354.2654999997"/>
  </r>
  <r>
    <x v="0"/>
    <x v="31"/>
    <x v="31"/>
    <x v="4"/>
    <x v="4"/>
    <n v="9744.66"/>
    <n v="9744.66"/>
    <n v="9744.66"/>
    <n v="9744.66"/>
  </r>
  <r>
    <x v="0"/>
    <x v="31"/>
    <x v="31"/>
    <x v="9"/>
    <x v="9"/>
    <n v="128813.54"/>
    <n v="155053.0362"/>
    <n v="155053.01010000001"/>
    <n v="155053.01010000001"/>
  </r>
  <r>
    <x v="0"/>
    <x v="32"/>
    <x v="32"/>
    <x v="0"/>
    <x v="0"/>
    <n v="43224.62"/>
    <n v="50799.177900000002"/>
    <n v="50892.446900000003"/>
    <n v="50892.446900000003"/>
  </r>
  <r>
    <x v="0"/>
    <x v="32"/>
    <x v="32"/>
    <x v="10"/>
    <x v="10"/>
    <n v="5739.37"/>
    <n v="6403.6686"/>
    <n v="8402.4151000000002"/>
    <n v="8402.4151000000002"/>
  </r>
  <r>
    <x v="0"/>
    <x v="32"/>
    <x v="32"/>
    <x v="9"/>
    <x v="9"/>
    <n v="135761.78"/>
    <n v="163691.8903"/>
    <n v="163691.85310000001"/>
    <n v="163691.85310000001"/>
  </r>
  <r>
    <x v="0"/>
    <x v="33"/>
    <x v="33"/>
    <x v="9"/>
    <x v="9"/>
    <n v="1123.72"/>
    <n v="1243.6379999999999"/>
    <n v="1243.6432"/>
    <n v="1243.6432"/>
  </r>
  <r>
    <x v="0"/>
    <x v="34"/>
    <x v="34"/>
    <x v="0"/>
    <x v="0"/>
    <n v="137589.32999999999"/>
    <n v="164338.6839"/>
    <n v="164350.2133"/>
    <n v="164350.2133"/>
  </r>
  <r>
    <x v="0"/>
    <x v="34"/>
    <x v="34"/>
    <x v="10"/>
    <x v="10"/>
    <n v="314.55"/>
    <n v="314.55"/>
    <n v="314.55"/>
    <n v="314.55"/>
  </r>
  <r>
    <x v="0"/>
    <x v="34"/>
    <x v="34"/>
    <x v="9"/>
    <x v="9"/>
    <n v="21611.919999999998"/>
    <n v="25489.069"/>
    <n v="25489.071899999999"/>
    <n v="25489.071899999999"/>
  </r>
  <r>
    <x v="0"/>
    <x v="35"/>
    <x v="35"/>
    <x v="0"/>
    <x v="0"/>
    <n v="7931.39"/>
    <n v="10896.3146"/>
    <n v="10900.483700000001"/>
    <n v="10900.483700000001"/>
  </r>
  <r>
    <x v="0"/>
    <x v="35"/>
    <x v="35"/>
    <x v="9"/>
    <x v="9"/>
    <n v="16730.95"/>
    <n v="23467.6767"/>
    <n v="23467.673299999999"/>
    <n v="23467.673299999999"/>
  </r>
  <r>
    <x v="0"/>
    <x v="36"/>
    <x v="36"/>
    <x v="0"/>
    <x v="0"/>
    <n v="15427.65"/>
    <n v="17751.749199999998"/>
    <n v="17496.160800000001"/>
    <n v="17496.160800000001"/>
  </r>
  <r>
    <x v="0"/>
    <x v="36"/>
    <x v="36"/>
    <x v="5"/>
    <x v="5"/>
    <n v="1860.73"/>
    <n v="2112.5373"/>
    <n v="2112.3361"/>
    <n v="2112.3361"/>
  </r>
  <r>
    <x v="0"/>
    <x v="36"/>
    <x v="36"/>
    <x v="10"/>
    <x v="10"/>
    <n v="8400.7900000000009"/>
    <n v="9630.8791000000001"/>
    <n v="9630.8791000000001"/>
    <n v="9630.8791000000001"/>
  </r>
  <r>
    <x v="0"/>
    <x v="36"/>
    <x v="36"/>
    <x v="9"/>
    <x v="9"/>
    <n v="28211.07"/>
    <n v="33029.882100000003"/>
    <n v="33027.343699999998"/>
    <n v="33027.343699999998"/>
  </r>
  <r>
    <x v="0"/>
    <x v="37"/>
    <x v="37"/>
    <x v="0"/>
    <x v="0"/>
    <n v="7248.82"/>
    <n v="8889.2435000000005"/>
    <n v="8866.8723000000009"/>
    <n v="8866.8723000000009"/>
  </r>
  <r>
    <x v="0"/>
    <x v="37"/>
    <x v="37"/>
    <x v="3"/>
    <x v="3"/>
    <n v="3593.08"/>
    <n v="4432.8501999999999"/>
    <n v="4432.8501999999999"/>
    <n v="4432.8501999999999"/>
  </r>
  <r>
    <x v="0"/>
    <x v="37"/>
    <x v="37"/>
    <x v="10"/>
    <x v="10"/>
    <n v="12116.63"/>
    <n v="14883.155000000001"/>
    <n v="34550.1607"/>
    <n v="34550.1607"/>
  </r>
  <r>
    <x v="0"/>
    <x v="37"/>
    <x v="37"/>
    <x v="9"/>
    <x v="9"/>
    <n v="38550.25"/>
    <n v="44202.2379"/>
    <n v="44202.240100000003"/>
    <n v="44202.240100000003"/>
  </r>
  <r>
    <x v="0"/>
    <x v="38"/>
    <x v="38"/>
    <x v="0"/>
    <x v="0"/>
    <n v="15893.78"/>
    <n v="17164.636699999999"/>
    <n v="17164.636699999999"/>
    <n v="17164.636699999999"/>
  </r>
  <r>
    <x v="0"/>
    <x v="38"/>
    <x v="38"/>
    <x v="5"/>
    <x v="5"/>
    <n v="923.03"/>
    <n v="923.03"/>
    <n v="923.03"/>
    <n v="923.03"/>
  </r>
  <r>
    <x v="0"/>
    <x v="38"/>
    <x v="38"/>
    <x v="6"/>
    <x v="6"/>
    <n v="519.07000000000005"/>
    <n v="519.07000000000005"/>
    <n v="519.07000000000005"/>
    <n v="519.07000000000005"/>
  </r>
  <r>
    <x v="0"/>
    <x v="38"/>
    <x v="38"/>
    <x v="7"/>
    <x v="7"/>
    <n v="82874"/>
    <n v="110487.6168"/>
    <n v="105252.7216"/>
    <n v="105252.7216"/>
  </r>
  <r>
    <x v="0"/>
    <x v="39"/>
    <x v="39"/>
    <x v="0"/>
    <x v="0"/>
    <n v="227.61"/>
    <n v="227.61"/>
    <n v="227.61"/>
    <n v="227.61"/>
  </r>
  <r>
    <x v="0"/>
    <x v="40"/>
    <x v="40"/>
    <x v="0"/>
    <x v="0"/>
    <n v="728800.91"/>
    <n v="898710.28090000001"/>
    <n v="897943.43"/>
    <n v="897943.43"/>
  </r>
  <r>
    <x v="0"/>
    <x v="40"/>
    <x v="40"/>
    <x v="5"/>
    <x v="5"/>
    <n v="15162.44"/>
    <n v="18876.022400000002"/>
    <n v="18875.258900000001"/>
    <n v="18875.258900000001"/>
  </r>
  <r>
    <x v="0"/>
    <x v="40"/>
    <x v="40"/>
    <x v="9"/>
    <x v="9"/>
    <n v="380209.77"/>
    <n v="452038.56900000002"/>
    <n v="452215.88679999998"/>
    <n v="452215.88679999998"/>
  </r>
  <r>
    <x v="0"/>
    <x v="41"/>
    <x v="41"/>
    <x v="0"/>
    <x v="0"/>
    <n v="38125.129999999997"/>
    <n v="45402.8897"/>
    <n v="45327.583700000003"/>
    <n v="45327.583700000003"/>
  </r>
  <r>
    <x v="0"/>
    <x v="41"/>
    <x v="41"/>
    <x v="10"/>
    <x v="10"/>
    <n v="780.58"/>
    <n v="1322.3271"/>
    <n v="1331.7635"/>
    <n v="1331.7635"/>
  </r>
  <r>
    <x v="0"/>
    <x v="41"/>
    <x v="41"/>
    <x v="9"/>
    <x v="9"/>
    <n v="82701.56"/>
    <n v="95966.800199999998"/>
    <n v="95966.352100000004"/>
    <n v="95966.352100000004"/>
  </r>
  <r>
    <x v="0"/>
    <x v="42"/>
    <x v="42"/>
    <x v="0"/>
    <x v="0"/>
    <n v="6372399.04"/>
    <n v="7746762.6956000002"/>
    <n v="7679844.1162"/>
    <n v="7679844.1162"/>
  </r>
  <r>
    <x v="0"/>
    <x v="42"/>
    <x v="42"/>
    <x v="1"/>
    <x v="1"/>
    <n v="369027.94"/>
    <n v="448664.23450000002"/>
    <n v="448140.78499999997"/>
    <n v="448140.78499999997"/>
  </r>
  <r>
    <x v="0"/>
    <x v="42"/>
    <x v="42"/>
    <x v="2"/>
    <x v="2"/>
    <n v="77104.91"/>
    <n v="92619.836599999995"/>
    <n v="92718.689199999993"/>
    <n v="92718.689199999993"/>
  </r>
  <r>
    <x v="0"/>
    <x v="42"/>
    <x v="42"/>
    <x v="13"/>
    <x v="13"/>
    <n v="3900"/>
    <n v="3900"/>
    <n v="3900"/>
    <n v="3900"/>
  </r>
  <r>
    <x v="0"/>
    <x v="42"/>
    <x v="42"/>
    <x v="4"/>
    <x v="4"/>
    <n v="10536.86"/>
    <n v="10536.86"/>
    <n v="10536.86"/>
    <n v="10536.86"/>
  </r>
  <r>
    <x v="0"/>
    <x v="42"/>
    <x v="42"/>
    <x v="5"/>
    <x v="5"/>
    <n v="364307.86"/>
    <n v="451086.17930000002"/>
    <n v="450907.90950000001"/>
    <n v="450907.90950000001"/>
  </r>
  <r>
    <x v="0"/>
    <x v="42"/>
    <x v="42"/>
    <x v="6"/>
    <x v="6"/>
    <n v="13976.73"/>
    <n v="19297.554"/>
    <n v="19121.357599999999"/>
    <n v="19121.357599999999"/>
  </r>
  <r>
    <x v="0"/>
    <x v="42"/>
    <x v="42"/>
    <x v="9"/>
    <x v="9"/>
    <n v="392987.52"/>
    <n v="485329.90519999998"/>
    <n v="485411.80290000001"/>
    <n v="485411.80290000001"/>
  </r>
  <r>
    <x v="0"/>
    <x v="43"/>
    <x v="43"/>
    <x v="9"/>
    <x v="9"/>
    <n v="3654.03"/>
    <n v="4716.3010999999997"/>
    <n v="4716.3010999999997"/>
    <n v="4716.3010999999997"/>
  </r>
  <r>
    <x v="0"/>
    <x v="44"/>
    <x v="44"/>
    <x v="0"/>
    <x v="0"/>
    <n v="2669.06"/>
    <n v="3398.8690999999999"/>
    <n v="3172.806"/>
    <n v="3172.806"/>
  </r>
  <r>
    <x v="0"/>
    <x v="44"/>
    <x v="44"/>
    <x v="9"/>
    <x v="9"/>
    <n v="163265.92000000001"/>
    <n v="202602.72380000001"/>
    <n v="202602.73509999999"/>
    <n v="202602.73509999999"/>
  </r>
  <r>
    <x v="0"/>
    <x v="45"/>
    <x v="45"/>
    <x v="0"/>
    <x v="0"/>
    <n v="3540494.3"/>
    <n v="4334289.5695000002"/>
    <n v="4284079.8843999999"/>
    <n v="4284079.8843999999"/>
  </r>
  <r>
    <x v="0"/>
    <x v="45"/>
    <x v="45"/>
    <x v="1"/>
    <x v="1"/>
    <n v="1759741.21"/>
    <n v="2147569.3468999998"/>
    <n v="2064308.6756"/>
    <n v="2064308.6756"/>
  </r>
  <r>
    <x v="0"/>
    <x v="45"/>
    <x v="45"/>
    <x v="2"/>
    <x v="2"/>
    <n v="175976.91"/>
    <n v="206439.7537"/>
    <n v="206776.48790000001"/>
    <n v="206776.48790000001"/>
  </r>
  <r>
    <x v="0"/>
    <x v="45"/>
    <x v="45"/>
    <x v="5"/>
    <x v="5"/>
    <n v="802117.69"/>
    <n v="950998.14370000002"/>
    <n v="937676.83779999998"/>
    <n v="937676.83779999998"/>
  </r>
  <r>
    <x v="0"/>
    <x v="45"/>
    <x v="45"/>
    <x v="6"/>
    <x v="6"/>
    <n v="294739.42"/>
    <n v="341499.10019999999"/>
    <n v="340622.50030000001"/>
    <n v="340622.50030000001"/>
  </r>
  <r>
    <x v="0"/>
    <x v="45"/>
    <x v="45"/>
    <x v="9"/>
    <x v="9"/>
    <n v="193183.61"/>
    <n v="231236.73759999999"/>
    <n v="231236.7507"/>
    <n v="231236.7507"/>
  </r>
  <r>
    <x v="0"/>
    <x v="46"/>
    <x v="46"/>
    <x v="0"/>
    <x v="0"/>
    <n v="1503461.13"/>
    <n v="1822396.1142"/>
    <n v="1823991.2338"/>
    <n v="1823991.2338"/>
  </r>
  <r>
    <x v="0"/>
    <x v="46"/>
    <x v="46"/>
    <x v="5"/>
    <x v="5"/>
    <n v="61919.199999999997"/>
    <n v="76829.025999999998"/>
    <n v="77303.017600000006"/>
    <n v="77303.017600000006"/>
  </r>
  <r>
    <x v="0"/>
    <x v="46"/>
    <x v="46"/>
    <x v="6"/>
    <x v="6"/>
    <n v="227.23"/>
    <n v="333.3981"/>
    <n v="315.78440000000001"/>
    <n v="315.78440000000001"/>
  </r>
  <r>
    <x v="0"/>
    <x v="46"/>
    <x v="46"/>
    <x v="9"/>
    <x v="9"/>
    <n v="499777.84"/>
    <n v="607970.51269999996"/>
    <n v="607970.54879999999"/>
    <n v="607970.54879999999"/>
  </r>
  <r>
    <x v="0"/>
    <x v="47"/>
    <x v="47"/>
    <x v="11"/>
    <x v="11"/>
    <n v="0"/>
    <n v="0"/>
    <n v="0"/>
    <n v="0"/>
  </r>
  <r>
    <x v="0"/>
    <x v="47"/>
    <x v="47"/>
    <x v="0"/>
    <x v="0"/>
    <n v="1022.75"/>
    <n v="1551.5917999999999"/>
    <n v="4070.9362999999998"/>
    <n v="4070.9362999999998"/>
  </r>
  <r>
    <x v="0"/>
    <x v="48"/>
    <x v="48"/>
    <x v="0"/>
    <x v="0"/>
    <n v="6404.98"/>
    <n v="6404.98"/>
    <n v="6404.98"/>
    <n v="6404.98"/>
  </r>
  <r>
    <x v="0"/>
    <x v="48"/>
    <x v="48"/>
    <x v="2"/>
    <x v="2"/>
    <n v="1987.2"/>
    <n v="1987.2"/>
    <n v="1987.2"/>
    <n v="1987.2"/>
  </r>
  <r>
    <x v="0"/>
    <x v="48"/>
    <x v="48"/>
    <x v="10"/>
    <x v="10"/>
    <n v="1386.08"/>
    <n v="1386.08"/>
    <n v="1386.08"/>
    <n v="1386.08"/>
  </r>
  <r>
    <x v="0"/>
    <x v="49"/>
    <x v="48"/>
    <x v="0"/>
    <x v="0"/>
    <n v="0"/>
    <n v="-1270.8567"/>
    <n v="-1270.8567"/>
    <n v="-1270.8567"/>
  </r>
  <r>
    <x v="0"/>
    <x v="50"/>
    <x v="49"/>
    <x v="11"/>
    <x v="11"/>
    <n v="15145744.800000001"/>
    <n v="17921997.5605"/>
    <n v="17856964.905699998"/>
    <n v="17856964.905699998"/>
  </r>
  <r>
    <x v="0"/>
    <x v="51"/>
    <x v="50"/>
    <x v="0"/>
    <x v="0"/>
    <n v="9013.0400000000009"/>
    <n v="10226.7732"/>
    <n v="10230.875"/>
    <n v="10230.875"/>
  </r>
  <r>
    <x v="0"/>
    <x v="51"/>
    <x v="50"/>
    <x v="2"/>
    <x v="2"/>
    <n v="0"/>
    <n v="0"/>
    <n v="0"/>
    <n v="0"/>
  </r>
  <r>
    <x v="0"/>
    <x v="51"/>
    <x v="50"/>
    <x v="9"/>
    <x v="9"/>
    <n v="64132.42"/>
    <n v="79397.055800000002"/>
    <n v="79387.547000000006"/>
    <n v="79387.547000000006"/>
  </r>
  <r>
    <x v="0"/>
    <x v="52"/>
    <x v="51"/>
    <x v="0"/>
    <x v="0"/>
    <n v="12874.97"/>
    <n v="21810.595000000001"/>
    <n v="18931.6005"/>
    <n v="18931.6005"/>
  </r>
  <r>
    <x v="0"/>
    <x v="53"/>
    <x v="52"/>
    <x v="0"/>
    <x v="0"/>
    <n v="2529.7800000000002"/>
    <n v="4285.5231999999996"/>
    <n v="4285.5225"/>
    <n v="4285.5225"/>
  </r>
  <r>
    <x v="0"/>
    <x v="53"/>
    <x v="52"/>
    <x v="9"/>
    <x v="9"/>
    <n v="736.7"/>
    <n v="1247.9945"/>
    <n v="1089.2328"/>
    <n v="1089.2328"/>
  </r>
  <r>
    <x v="1"/>
    <x v="0"/>
    <x v="0"/>
    <x v="0"/>
    <x v="0"/>
    <m/>
    <n v="4321002.1293000001"/>
    <n v="4114882.9769000001"/>
    <n v="4114882.9769000001"/>
  </r>
  <r>
    <x v="1"/>
    <x v="0"/>
    <x v="0"/>
    <x v="1"/>
    <x v="1"/>
    <m/>
    <n v="162802.57930000001"/>
    <n v="162802.57930000001"/>
    <n v="162802.57930000001"/>
  </r>
  <r>
    <x v="1"/>
    <x v="0"/>
    <x v="0"/>
    <x v="2"/>
    <x v="2"/>
    <m/>
    <n v="100018.16989999999"/>
    <n v="98561.546700000006"/>
    <n v="98561.546700000006"/>
  </r>
  <r>
    <x v="1"/>
    <x v="0"/>
    <x v="0"/>
    <x v="3"/>
    <x v="3"/>
    <m/>
    <n v="1610335.5913"/>
    <n v="1610335.6151999999"/>
    <n v="1610335.6151999999"/>
  </r>
  <r>
    <x v="1"/>
    <x v="0"/>
    <x v="0"/>
    <x v="4"/>
    <x v="4"/>
    <m/>
    <n v="10536.86"/>
    <n v="10536.86"/>
    <n v="10536.86"/>
  </r>
  <r>
    <x v="1"/>
    <x v="0"/>
    <x v="0"/>
    <x v="5"/>
    <x v="5"/>
    <m/>
    <n v="596861.37269999995"/>
    <n v="598414.46259999997"/>
    <n v="598414.46259999997"/>
  </r>
  <r>
    <x v="1"/>
    <x v="0"/>
    <x v="0"/>
    <x v="6"/>
    <x v="6"/>
    <m/>
    <n v="123292.2699"/>
    <n v="123665.1749"/>
    <n v="123665.1749"/>
  </r>
  <r>
    <x v="1"/>
    <x v="0"/>
    <x v="0"/>
    <x v="7"/>
    <x v="7"/>
    <m/>
    <n v="91800679.642800003"/>
    <n v="86140483.183699995"/>
    <n v="41966743.697899997"/>
  </r>
  <r>
    <x v="1"/>
    <x v="0"/>
    <x v="0"/>
    <x v="8"/>
    <x v="8"/>
    <m/>
    <n v="4292186.1840000004"/>
    <n v="4284662.1840000004"/>
    <n v="4284662.1840000004"/>
  </r>
  <r>
    <x v="1"/>
    <x v="0"/>
    <x v="0"/>
    <x v="9"/>
    <x v="9"/>
    <m/>
    <n v="505799.17080000002"/>
    <n v="505481.52100000001"/>
    <n v="505481.52100000001"/>
  </r>
  <r>
    <x v="1"/>
    <x v="1"/>
    <x v="1"/>
    <x v="0"/>
    <x v="0"/>
    <m/>
    <n v="6148549.0109000001"/>
    <n v="6182243.2693999996"/>
    <n v="6182243.2693999996"/>
  </r>
  <r>
    <x v="1"/>
    <x v="1"/>
    <x v="1"/>
    <x v="1"/>
    <x v="1"/>
    <m/>
    <n v="1356210.6862000001"/>
    <n v="1346629.6927"/>
    <n v="1346629.6927"/>
  </r>
  <r>
    <x v="1"/>
    <x v="1"/>
    <x v="1"/>
    <x v="2"/>
    <x v="2"/>
    <m/>
    <n v="604918.88280000002"/>
    <n v="572388.53659999999"/>
    <n v="572388.53659999999"/>
  </r>
  <r>
    <x v="1"/>
    <x v="1"/>
    <x v="1"/>
    <x v="3"/>
    <x v="3"/>
    <m/>
    <n v="66938.141000000003"/>
    <n v="66971.157000000007"/>
    <n v="66971.157000000007"/>
  </r>
  <r>
    <x v="1"/>
    <x v="1"/>
    <x v="1"/>
    <x v="5"/>
    <x v="5"/>
    <m/>
    <n v="2352004.8717999998"/>
    <n v="2258151.9736000001"/>
    <n v="2258151.9736000001"/>
  </r>
  <r>
    <x v="1"/>
    <x v="1"/>
    <x v="1"/>
    <x v="6"/>
    <x v="6"/>
    <m/>
    <n v="368380.28200000001"/>
    <n v="372134.20299999998"/>
    <n v="372134.20299999998"/>
  </r>
  <r>
    <x v="1"/>
    <x v="1"/>
    <x v="1"/>
    <x v="7"/>
    <x v="7"/>
    <m/>
    <n v="36671367.018200003"/>
    <n v="32429626.8301"/>
    <n v="29638355.348499998"/>
  </r>
  <r>
    <x v="1"/>
    <x v="1"/>
    <x v="1"/>
    <x v="10"/>
    <x v="10"/>
    <m/>
    <n v="104.35"/>
    <n v="639.50940000000003"/>
    <n v="639.50940000000003"/>
  </r>
  <r>
    <x v="1"/>
    <x v="1"/>
    <x v="1"/>
    <x v="9"/>
    <x v="9"/>
    <m/>
    <n v="1718193.8557"/>
    <n v="1719486.7720999999"/>
    <n v="1719486.7720999999"/>
  </r>
  <r>
    <x v="1"/>
    <x v="2"/>
    <x v="2"/>
    <x v="11"/>
    <x v="11"/>
    <m/>
    <n v="1481232.6791999999"/>
    <n v="1481218.5658"/>
    <n v="1481218.5658"/>
  </r>
  <r>
    <x v="1"/>
    <x v="2"/>
    <x v="2"/>
    <x v="0"/>
    <x v="0"/>
    <m/>
    <n v="15830855.112299999"/>
    <n v="15465854.9507"/>
    <n v="15465854.9507"/>
  </r>
  <r>
    <x v="1"/>
    <x v="2"/>
    <x v="2"/>
    <x v="1"/>
    <x v="1"/>
    <m/>
    <n v="252891.2831"/>
    <n v="209083.68369999999"/>
    <n v="209083.68369999999"/>
  </r>
  <r>
    <x v="1"/>
    <x v="2"/>
    <x v="2"/>
    <x v="2"/>
    <x v="2"/>
    <m/>
    <n v="94630.352299999999"/>
    <n v="90338.741099999999"/>
    <n v="90338.741099999999"/>
  </r>
  <r>
    <x v="1"/>
    <x v="2"/>
    <x v="2"/>
    <x v="5"/>
    <x v="5"/>
    <m/>
    <n v="1522166.7748"/>
    <n v="1454238.4789"/>
    <n v="1454238.4789"/>
  </r>
  <r>
    <x v="1"/>
    <x v="2"/>
    <x v="2"/>
    <x v="6"/>
    <x v="6"/>
    <m/>
    <n v="169913.66130000001"/>
    <n v="171183.23869999999"/>
    <n v="171183.23869999999"/>
  </r>
  <r>
    <x v="1"/>
    <x v="2"/>
    <x v="2"/>
    <x v="7"/>
    <x v="7"/>
    <m/>
    <n v="61161766.205200002"/>
    <n v="51909905.4789"/>
    <n v="47016173.629299998"/>
  </r>
  <r>
    <x v="1"/>
    <x v="2"/>
    <x v="2"/>
    <x v="8"/>
    <x v="8"/>
    <m/>
    <n v="346347.05"/>
    <n v="346347.04680000001"/>
    <n v="346347.04680000001"/>
  </r>
  <r>
    <x v="1"/>
    <x v="2"/>
    <x v="2"/>
    <x v="9"/>
    <x v="9"/>
    <m/>
    <n v="652379.95050000004"/>
    <n v="652038.05350000004"/>
    <n v="652038.05350000004"/>
  </r>
  <r>
    <x v="1"/>
    <x v="3"/>
    <x v="3"/>
    <x v="0"/>
    <x v="0"/>
    <m/>
    <n v="3910543.6061"/>
    <n v="3910794.2069999999"/>
    <n v="3910794.2069999999"/>
  </r>
  <r>
    <x v="1"/>
    <x v="3"/>
    <x v="3"/>
    <x v="1"/>
    <x v="1"/>
    <m/>
    <n v="1675035.2374"/>
    <n v="1672458.2774"/>
    <n v="1672458.2774"/>
  </r>
  <r>
    <x v="1"/>
    <x v="3"/>
    <x v="3"/>
    <x v="2"/>
    <x v="2"/>
    <m/>
    <n v="245502.91589999999"/>
    <n v="245934.3046"/>
    <n v="245934.3046"/>
  </r>
  <r>
    <x v="1"/>
    <x v="3"/>
    <x v="3"/>
    <x v="5"/>
    <x v="5"/>
    <m/>
    <n v="1839728.1816"/>
    <n v="1604308.058"/>
    <n v="1604308.058"/>
  </r>
  <r>
    <x v="1"/>
    <x v="3"/>
    <x v="3"/>
    <x v="6"/>
    <x v="6"/>
    <m/>
    <n v="442992.88130000001"/>
    <n v="452354.14169999998"/>
    <n v="452354.14169999998"/>
  </r>
  <r>
    <x v="1"/>
    <x v="3"/>
    <x v="3"/>
    <x v="7"/>
    <x v="7"/>
    <m/>
    <n v="0"/>
    <n v="0"/>
    <n v="0"/>
  </r>
  <r>
    <x v="1"/>
    <x v="3"/>
    <x v="3"/>
    <x v="9"/>
    <x v="9"/>
    <m/>
    <n v="476211.4486"/>
    <n v="475838.9742"/>
    <n v="475838.9742"/>
  </r>
  <r>
    <x v="1"/>
    <x v="4"/>
    <x v="4"/>
    <x v="0"/>
    <x v="0"/>
    <m/>
    <n v="3218954.2418"/>
    <n v="3204472.0200999998"/>
    <n v="3204472.0200999998"/>
  </r>
  <r>
    <x v="1"/>
    <x v="4"/>
    <x v="4"/>
    <x v="1"/>
    <x v="1"/>
    <m/>
    <n v="149798.81820000001"/>
    <n v="150356.2801"/>
    <n v="150356.2801"/>
  </r>
  <r>
    <x v="1"/>
    <x v="4"/>
    <x v="4"/>
    <x v="2"/>
    <x v="2"/>
    <m/>
    <n v="14487.671"/>
    <n v="13844.579400000001"/>
    <n v="13844.579400000001"/>
  </r>
  <r>
    <x v="1"/>
    <x v="4"/>
    <x v="4"/>
    <x v="3"/>
    <x v="3"/>
    <m/>
    <n v="98061.199699999997"/>
    <n v="98061.126000000004"/>
    <n v="98061.126000000004"/>
  </r>
  <r>
    <x v="1"/>
    <x v="4"/>
    <x v="4"/>
    <x v="4"/>
    <x v="4"/>
    <m/>
    <n v="50792.241199999997"/>
    <n v="50614.251199999999"/>
    <n v="50614.251199999999"/>
  </r>
  <r>
    <x v="1"/>
    <x v="4"/>
    <x v="4"/>
    <x v="5"/>
    <x v="5"/>
    <m/>
    <n v="129967.81789999999"/>
    <n v="123835.4621"/>
    <n v="123835.4621"/>
  </r>
  <r>
    <x v="1"/>
    <x v="4"/>
    <x v="4"/>
    <x v="6"/>
    <x v="6"/>
    <m/>
    <n v="9471.1026000000002"/>
    <n v="9515.5275999999994"/>
    <n v="9515.5275999999994"/>
  </r>
  <r>
    <x v="1"/>
    <x v="4"/>
    <x v="4"/>
    <x v="9"/>
    <x v="9"/>
    <m/>
    <n v="86685.731799999994"/>
    <n v="86542.391000000003"/>
    <n v="86542.391000000003"/>
  </r>
  <r>
    <x v="1"/>
    <x v="5"/>
    <x v="5"/>
    <x v="0"/>
    <x v="0"/>
    <m/>
    <n v="4238126.1649000002"/>
    <n v="4147790.8185000001"/>
    <n v="4147790.8185000001"/>
  </r>
  <r>
    <x v="1"/>
    <x v="5"/>
    <x v="5"/>
    <x v="1"/>
    <x v="1"/>
    <m/>
    <n v="117171.4393"/>
    <n v="116712.0297"/>
    <n v="116712.0297"/>
  </r>
  <r>
    <x v="1"/>
    <x v="5"/>
    <x v="5"/>
    <x v="2"/>
    <x v="2"/>
    <m/>
    <n v="82328.069199999998"/>
    <n v="78948.524999999994"/>
    <n v="78948.524999999994"/>
  </r>
  <r>
    <x v="1"/>
    <x v="5"/>
    <x v="5"/>
    <x v="3"/>
    <x v="3"/>
    <m/>
    <n v="1178179.4273999999"/>
    <n v="1170073.8544000001"/>
    <n v="1170073.8544000001"/>
  </r>
  <r>
    <x v="1"/>
    <x v="5"/>
    <x v="5"/>
    <x v="5"/>
    <x v="5"/>
    <m/>
    <n v="516852.8003"/>
    <n v="507404.24699999997"/>
    <n v="507404.24699999997"/>
  </r>
  <r>
    <x v="1"/>
    <x v="5"/>
    <x v="5"/>
    <x v="6"/>
    <x v="6"/>
    <m/>
    <n v="8462.3670000000002"/>
    <n v="8489.0396000000001"/>
    <n v="8489.0396000000001"/>
  </r>
  <r>
    <x v="1"/>
    <x v="5"/>
    <x v="5"/>
    <x v="9"/>
    <x v="9"/>
    <m/>
    <n v="444395.5036"/>
    <n v="443765.87949999998"/>
    <n v="443765.87949999998"/>
  </r>
  <r>
    <x v="1"/>
    <x v="6"/>
    <x v="6"/>
    <x v="0"/>
    <x v="0"/>
    <m/>
    <n v="15354997.911"/>
    <n v="15466742.9123"/>
    <n v="15466742.9123"/>
  </r>
  <r>
    <x v="1"/>
    <x v="6"/>
    <x v="6"/>
    <x v="1"/>
    <x v="1"/>
    <m/>
    <n v="711080.55429999996"/>
    <n v="603113.59400000004"/>
    <n v="603113.59400000004"/>
  </r>
  <r>
    <x v="1"/>
    <x v="6"/>
    <x v="6"/>
    <x v="2"/>
    <x v="2"/>
    <m/>
    <n v="729955.2757"/>
    <n v="723768.85230000003"/>
    <n v="723768.85230000003"/>
  </r>
  <r>
    <x v="1"/>
    <x v="6"/>
    <x v="6"/>
    <x v="4"/>
    <x v="4"/>
    <m/>
    <n v="60510.120900000002"/>
    <n v="59996.880899999996"/>
    <n v="59996.880899999996"/>
  </r>
  <r>
    <x v="1"/>
    <x v="6"/>
    <x v="6"/>
    <x v="5"/>
    <x v="5"/>
    <m/>
    <n v="1882771.8245000001"/>
    <n v="1679093.9774"/>
    <n v="1679093.9774"/>
  </r>
  <r>
    <x v="1"/>
    <x v="6"/>
    <x v="6"/>
    <x v="6"/>
    <x v="6"/>
    <m/>
    <n v="862887.80940000003"/>
    <n v="878323.17680000002"/>
    <n v="878323.17680000002"/>
  </r>
  <r>
    <x v="1"/>
    <x v="6"/>
    <x v="6"/>
    <x v="9"/>
    <x v="9"/>
    <m/>
    <n v="781397.62269999995"/>
    <n v="780356.14359999995"/>
    <n v="780356.14359999995"/>
  </r>
  <r>
    <x v="1"/>
    <x v="7"/>
    <x v="7"/>
    <x v="0"/>
    <x v="0"/>
    <m/>
    <n v="7291181.7335000001"/>
    <n v="7371637.5723000001"/>
    <n v="7371637.5723000001"/>
  </r>
  <r>
    <x v="1"/>
    <x v="7"/>
    <x v="7"/>
    <x v="1"/>
    <x v="1"/>
    <m/>
    <n v="47875.724699999999"/>
    <n v="47875.724699999999"/>
    <n v="47875.724699999999"/>
  </r>
  <r>
    <x v="1"/>
    <x v="7"/>
    <x v="7"/>
    <x v="2"/>
    <x v="2"/>
    <m/>
    <n v="14066.0095"/>
    <n v="13855.009099999999"/>
    <n v="13855.009099999999"/>
  </r>
  <r>
    <x v="1"/>
    <x v="7"/>
    <x v="7"/>
    <x v="5"/>
    <x v="5"/>
    <m/>
    <n v="449793.85950000002"/>
    <n v="419536.83"/>
    <n v="419536.83"/>
  </r>
  <r>
    <x v="1"/>
    <x v="7"/>
    <x v="7"/>
    <x v="6"/>
    <x v="6"/>
    <m/>
    <n v="26223.3338"/>
    <n v="25375.8478"/>
    <n v="25375.8478"/>
  </r>
  <r>
    <x v="1"/>
    <x v="7"/>
    <x v="7"/>
    <x v="9"/>
    <x v="9"/>
    <m/>
    <n v="429077.1936"/>
    <n v="428996.04710000003"/>
    <n v="428996.04710000003"/>
  </r>
  <r>
    <x v="1"/>
    <x v="8"/>
    <x v="8"/>
    <x v="0"/>
    <x v="0"/>
    <m/>
    <n v="1584366.4923"/>
    <n v="1554705.5290999999"/>
    <n v="1554705.5290999999"/>
  </r>
  <r>
    <x v="1"/>
    <x v="8"/>
    <x v="8"/>
    <x v="1"/>
    <x v="1"/>
    <m/>
    <n v="10902.442499999999"/>
    <n v="10902.442499999999"/>
    <n v="10902.442499999999"/>
  </r>
  <r>
    <x v="1"/>
    <x v="8"/>
    <x v="8"/>
    <x v="12"/>
    <x v="12"/>
    <m/>
    <n v="628087.59680000006"/>
    <n v="610964.91680000001"/>
    <n v="610964.91680000001"/>
  </r>
  <r>
    <x v="1"/>
    <x v="8"/>
    <x v="8"/>
    <x v="2"/>
    <x v="2"/>
    <m/>
    <n v="184336.11979999999"/>
    <n v="188940.75580000001"/>
    <n v="188940.75580000001"/>
  </r>
  <r>
    <x v="1"/>
    <x v="8"/>
    <x v="8"/>
    <x v="5"/>
    <x v="5"/>
    <m/>
    <n v="95860.596000000005"/>
    <n v="92727.820900000006"/>
    <n v="92727.820900000006"/>
  </r>
  <r>
    <x v="1"/>
    <x v="8"/>
    <x v="8"/>
    <x v="6"/>
    <x v="6"/>
    <m/>
    <n v="1316.3887999999999"/>
    <n v="1324.6088"/>
    <n v="1324.6088"/>
  </r>
  <r>
    <x v="1"/>
    <x v="8"/>
    <x v="8"/>
    <x v="7"/>
    <x v="7"/>
    <m/>
    <n v="1803626.9990000001"/>
    <n v="1793286.149"/>
    <n v="1793286.149"/>
  </r>
  <r>
    <x v="1"/>
    <x v="8"/>
    <x v="8"/>
    <x v="9"/>
    <x v="9"/>
    <m/>
    <n v="417273.00689999998"/>
    <n v="419449.04759999999"/>
    <n v="419449.04759999999"/>
  </r>
  <r>
    <x v="1"/>
    <x v="9"/>
    <x v="9"/>
    <x v="0"/>
    <x v="0"/>
    <m/>
    <n v="7649632.2165000001"/>
    <n v="7584672.5494999997"/>
    <n v="7584672.5494999997"/>
  </r>
  <r>
    <x v="1"/>
    <x v="9"/>
    <x v="9"/>
    <x v="1"/>
    <x v="1"/>
    <m/>
    <n v="429680.70730000001"/>
    <n v="430549.08429999999"/>
    <n v="430549.08429999999"/>
  </r>
  <r>
    <x v="1"/>
    <x v="9"/>
    <x v="9"/>
    <x v="12"/>
    <x v="12"/>
    <m/>
    <n v="145038.98000000001"/>
    <n v="145038.97880000001"/>
    <n v="145038.97880000001"/>
  </r>
  <r>
    <x v="1"/>
    <x v="9"/>
    <x v="9"/>
    <x v="2"/>
    <x v="2"/>
    <m/>
    <n v="435954.02069999999"/>
    <n v="439004.6813"/>
    <n v="439004.6813"/>
  </r>
  <r>
    <x v="1"/>
    <x v="9"/>
    <x v="9"/>
    <x v="13"/>
    <x v="13"/>
    <m/>
    <n v="1827316.7376999999"/>
    <n v="1827316.7376999999"/>
    <n v="1827316.7376999999"/>
  </r>
  <r>
    <x v="1"/>
    <x v="9"/>
    <x v="9"/>
    <x v="14"/>
    <x v="14"/>
    <m/>
    <n v="110279.13400000001"/>
    <n v="110279.15399999999"/>
    <n v="110279.15399999999"/>
  </r>
  <r>
    <x v="1"/>
    <x v="9"/>
    <x v="9"/>
    <x v="4"/>
    <x v="4"/>
    <m/>
    <n v="26311.931199999999"/>
    <n v="26252.601200000001"/>
    <n v="26252.601200000001"/>
  </r>
  <r>
    <x v="1"/>
    <x v="9"/>
    <x v="9"/>
    <x v="5"/>
    <x v="5"/>
    <m/>
    <n v="901676.45889999997"/>
    <n v="885885.40379999997"/>
    <n v="885885.40379999997"/>
  </r>
  <r>
    <x v="1"/>
    <x v="9"/>
    <x v="9"/>
    <x v="6"/>
    <x v="6"/>
    <m/>
    <n v="353900.84889999998"/>
    <n v="355534.22019999998"/>
    <n v="355534.22019999998"/>
  </r>
  <r>
    <x v="1"/>
    <x v="9"/>
    <x v="9"/>
    <x v="7"/>
    <x v="7"/>
    <m/>
    <n v="14738987.173"/>
    <n v="13380802.6724"/>
    <n v="12218773.910599999"/>
  </r>
  <r>
    <x v="1"/>
    <x v="9"/>
    <x v="9"/>
    <x v="8"/>
    <x v="8"/>
    <m/>
    <n v="2389481.1357999998"/>
    <n v="2388479.5832000002"/>
    <n v="2388479.5832000002"/>
  </r>
  <r>
    <x v="1"/>
    <x v="9"/>
    <x v="9"/>
    <x v="10"/>
    <x v="10"/>
    <m/>
    <n v="3401.5288999999998"/>
    <n v="3421.0219000000002"/>
    <n v="3421.0219000000002"/>
  </r>
  <r>
    <x v="1"/>
    <x v="9"/>
    <x v="9"/>
    <x v="9"/>
    <x v="9"/>
    <m/>
    <n v="715340.40850000002"/>
    <n v="715114.30709999998"/>
    <n v="715114.30709999998"/>
  </r>
  <r>
    <x v="1"/>
    <x v="10"/>
    <x v="10"/>
    <x v="0"/>
    <x v="0"/>
    <m/>
    <n v="2399425.2620000001"/>
    <n v="2438873.3766999999"/>
    <n v="2438873.3766999999"/>
  </r>
  <r>
    <x v="1"/>
    <x v="10"/>
    <x v="10"/>
    <x v="1"/>
    <x v="1"/>
    <m/>
    <n v="9285.7556000000004"/>
    <n v="9285.7556000000004"/>
    <n v="9285.7556000000004"/>
  </r>
  <r>
    <x v="1"/>
    <x v="10"/>
    <x v="10"/>
    <x v="2"/>
    <x v="2"/>
    <m/>
    <n v="52780.995799999997"/>
    <n v="52545.720099999999"/>
    <n v="52545.720099999999"/>
  </r>
  <r>
    <x v="1"/>
    <x v="10"/>
    <x v="10"/>
    <x v="5"/>
    <x v="5"/>
    <m/>
    <n v="743046.70460000006"/>
    <n v="740606.52960000001"/>
    <n v="740606.52960000001"/>
  </r>
  <r>
    <x v="1"/>
    <x v="10"/>
    <x v="10"/>
    <x v="6"/>
    <x v="6"/>
    <m/>
    <n v="12801.532999999999"/>
    <n v="12933.406000000001"/>
    <n v="12933.406000000001"/>
  </r>
  <r>
    <x v="1"/>
    <x v="10"/>
    <x v="10"/>
    <x v="9"/>
    <x v="9"/>
    <m/>
    <n v="475569.1618"/>
    <n v="475560.1017"/>
    <n v="475560.1017"/>
  </r>
  <r>
    <x v="1"/>
    <x v="11"/>
    <x v="11"/>
    <x v="0"/>
    <x v="0"/>
    <m/>
    <n v="3434069.2607999998"/>
    <n v="3452846.9298"/>
    <n v="3452846.9298"/>
  </r>
  <r>
    <x v="1"/>
    <x v="11"/>
    <x v="11"/>
    <x v="1"/>
    <x v="1"/>
    <m/>
    <n v="32003.353999999999"/>
    <n v="32003.353999999999"/>
    <n v="32003.353999999999"/>
  </r>
  <r>
    <x v="1"/>
    <x v="11"/>
    <x v="11"/>
    <x v="2"/>
    <x v="2"/>
    <m/>
    <n v="11528.0591"/>
    <n v="11490.944600000001"/>
    <n v="11490.944600000001"/>
  </r>
  <r>
    <x v="1"/>
    <x v="11"/>
    <x v="11"/>
    <x v="3"/>
    <x v="3"/>
    <m/>
    <n v="70900.146500000003"/>
    <n v="70900.189799999993"/>
    <n v="70900.189799999993"/>
  </r>
  <r>
    <x v="1"/>
    <x v="11"/>
    <x v="11"/>
    <x v="14"/>
    <x v="14"/>
    <m/>
    <n v="87613.495200000005"/>
    <n v="87613.495200000005"/>
    <n v="87613.495200000005"/>
  </r>
  <r>
    <x v="1"/>
    <x v="11"/>
    <x v="11"/>
    <x v="5"/>
    <x v="5"/>
    <m/>
    <n v="358016.03269999998"/>
    <n v="353836.50339999999"/>
    <n v="353836.50339999999"/>
  </r>
  <r>
    <x v="1"/>
    <x v="11"/>
    <x v="11"/>
    <x v="6"/>
    <x v="6"/>
    <m/>
    <n v="23824.302100000001"/>
    <n v="24116.5062"/>
    <n v="24116.5062"/>
  </r>
  <r>
    <x v="1"/>
    <x v="11"/>
    <x v="11"/>
    <x v="10"/>
    <x v="10"/>
    <m/>
    <n v="72.819999999999993"/>
    <n v="72.819999999999993"/>
    <n v="72.819999999999993"/>
  </r>
  <r>
    <x v="1"/>
    <x v="11"/>
    <x v="11"/>
    <x v="9"/>
    <x v="9"/>
    <m/>
    <n v="268500.72350000002"/>
    <n v="268704.29729999998"/>
    <n v="268704.29729999998"/>
  </r>
  <r>
    <x v="1"/>
    <x v="12"/>
    <x v="12"/>
    <x v="0"/>
    <x v="0"/>
    <m/>
    <n v="877304.86199999996"/>
    <n v="874746.87459999998"/>
    <n v="874746.87459999998"/>
  </r>
  <r>
    <x v="1"/>
    <x v="12"/>
    <x v="12"/>
    <x v="1"/>
    <x v="1"/>
    <m/>
    <n v="41054.322500000002"/>
    <n v="41195.422500000001"/>
    <n v="41195.422500000001"/>
  </r>
  <r>
    <x v="1"/>
    <x v="12"/>
    <x v="12"/>
    <x v="2"/>
    <x v="2"/>
    <m/>
    <n v="55689.334699999999"/>
    <n v="49195.313999999998"/>
    <n v="49195.313999999998"/>
  </r>
  <r>
    <x v="1"/>
    <x v="12"/>
    <x v="12"/>
    <x v="5"/>
    <x v="5"/>
    <m/>
    <n v="207930.39230000001"/>
    <n v="213811.28539999999"/>
    <n v="213811.28539999999"/>
  </r>
  <r>
    <x v="1"/>
    <x v="12"/>
    <x v="12"/>
    <x v="6"/>
    <x v="6"/>
    <m/>
    <n v="1347.5822000000001"/>
    <n v="1546.9267"/>
    <n v="1546.9267"/>
  </r>
  <r>
    <x v="1"/>
    <x v="12"/>
    <x v="12"/>
    <x v="9"/>
    <x v="9"/>
    <m/>
    <n v="273454.3236"/>
    <n v="273527.53019999998"/>
    <n v="273527.53019999998"/>
  </r>
  <r>
    <x v="1"/>
    <x v="13"/>
    <x v="13"/>
    <x v="0"/>
    <x v="0"/>
    <m/>
    <n v="981600.53280000004"/>
    <n v="960703.29469999997"/>
    <n v="960703.29469999997"/>
  </r>
  <r>
    <x v="1"/>
    <x v="13"/>
    <x v="13"/>
    <x v="5"/>
    <x v="5"/>
    <m/>
    <n v="143704.10190000001"/>
    <n v="143801.2991"/>
    <n v="143801.2991"/>
  </r>
  <r>
    <x v="1"/>
    <x v="13"/>
    <x v="13"/>
    <x v="6"/>
    <x v="6"/>
    <m/>
    <n v="6573.0191999999997"/>
    <n v="6959.3692000000001"/>
    <n v="6959.3692000000001"/>
  </r>
  <r>
    <x v="1"/>
    <x v="13"/>
    <x v="13"/>
    <x v="7"/>
    <x v="7"/>
    <m/>
    <n v="49799862.937799998"/>
    <n v="47741057.764399998"/>
    <n v="47528982.8222"/>
  </r>
  <r>
    <x v="1"/>
    <x v="13"/>
    <x v="13"/>
    <x v="9"/>
    <x v="9"/>
    <m/>
    <n v="101846.9387"/>
    <n v="101696.8143"/>
    <n v="101696.8143"/>
  </r>
  <r>
    <x v="1"/>
    <x v="14"/>
    <x v="14"/>
    <x v="0"/>
    <x v="0"/>
    <m/>
    <n v="75951.949399999998"/>
    <n v="77548.865300000005"/>
    <n v="77548.865300000005"/>
  </r>
  <r>
    <x v="1"/>
    <x v="14"/>
    <x v="14"/>
    <x v="7"/>
    <x v="7"/>
    <m/>
    <n v="7565849.5845999997"/>
    <n v="7540148.1645999998"/>
    <n v="7540148.1645999998"/>
  </r>
  <r>
    <x v="1"/>
    <x v="14"/>
    <x v="14"/>
    <x v="8"/>
    <x v="8"/>
    <m/>
    <n v="121206.4964"/>
    <n v="121206.55009999999"/>
    <n v="121206.55009999999"/>
  </r>
  <r>
    <x v="1"/>
    <x v="14"/>
    <x v="14"/>
    <x v="9"/>
    <x v="9"/>
    <m/>
    <n v="13174.8938"/>
    <n v="13174.8446"/>
    <n v="13174.8446"/>
  </r>
  <r>
    <x v="1"/>
    <x v="15"/>
    <x v="15"/>
    <x v="0"/>
    <x v="0"/>
    <m/>
    <n v="5997926.5389999999"/>
    <n v="6266679.6163999997"/>
    <n v="6266679.6163999997"/>
  </r>
  <r>
    <x v="1"/>
    <x v="15"/>
    <x v="15"/>
    <x v="1"/>
    <x v="1"/>
    <m/>
    <n v="208905.9964"/>
    <n v="208872.87270000001"/>
    <n v="208872.87270000001"/>
  </r>
  <r>
    <x v="1"/>
    <x v="15"/>
    <x v="15"/>
    <x v="2"/>
    <x v="2"/>
    <m/>
    <n v="169434.57070000001"/>
    <n v="170440.28159999999"/>
    <n v="170440.28159999999"/>
  </r>
  <r>
    <x v="1"/>
    <x v="15"/>
    <x v="15"/>
    <x v="4"/>
    <x v="4"/>
    <m/>
    <n v="85417.229500000001"/>
    <n v="85120.579500000007"/>
    <n v="85120.579500000007"/>
  </r>
  <r>
    <x v="1"/>
    <x v="15"/>
    <x v="15"/>
    <x v="5"/>
    <x v="5"/>
    <m/>
    <n v="1453187.4611"/>
    <n v="1443123.8178999999"/>
    <n v="1443123.8178999999"/>
  </r>
  <r>
    <x v="1"/>
    <x v="15"/>
    <x v="15"/>
    <x v="6"/>
    <x v="6"/>
    <m/>
    <n v="521707.39600000001"/>
    <n v="524948.68460000004"/>
    <n v="524948.68460000004"/>
  </r>
  <r>
    <x v="1"/>
    <x v="15"/>
    <x v="15"/>
    <x v="7"/>
    <x v="7"/>
    <m/>
    <n v="97286965.653999999"/>
    <n v="95849936.162599996"/>
    <n v="92497878.093600005"/>
  </r>
  <r>
    <x v="1"/>
    <x v="15"/>
    <x v="15"/>
    <x v="8"/>
    <x v="8"/>
    <m/>
    <n v="263829.88099999999"/>
    <n v="263829.88099999999"/>
    <n v="263829.88099999999"/>
  </r>
  <r>
    <x v="1"/>
    <x v="15"/>
    <x v="15"/>
    <x v="10"/>
    <x v="10"/>
    <m/>
    <n v="4528.6774999999998"/>
    <n v="6897.6713"/>
    <n v="6897.6713"/>
  </r>
  <r>
    <x v="1"/>
    <x v="15"/>
    <x v="15"/>
    <x v="9"/>
    <x v="9"/>
    <m/>
    <n v="385689.41440000001"/>
    <n v="385568.1544"/>
    <n v="385568.1544"/>
  </r>
  <r>
    <x v="1"/>
    <x v="16"/>
    <x v="16"/>
    <x v="0"/>
    <x v="0"/>
    <m/>
    <n v="3919687.4149000002"/>
    <n v="3806674.2793999999"/>
    <n v="3806674.2793999999"/>
  </r>
  <r>
    <x v="1"/>
    <x v="16"/>
    <x v="16"/>
    <x v="1"/>
    <x v="1"/>
    <m/>
    <n v="234184.78330000001"/>
    <n v="84992.715299999996"/>
    <n v="84992.715299999996"/>
  </r>
  <r>
    <x v="1"/>
    <x v="16"/>
    <x v="16"/>
    <x v="2"/>
    <x v="2"/>
    <m/>
    <n v="116655.2934"/>
    <n v="126689.51"/>
    <n v="126689.51"/>
  </r>
  <r>
    <x v="1"/>
    <x v="16"/>
    <x v="16"/>
    <x v="14"/>
    <x v="14"/>
    <m/>
    <n v="8373237.2554000001"/>
    <n v="8373245.6553999996"/>
    <n v="8373245.6553999996"/>
  </r>
  <r>
    <x v="1"/>
    <x v="16"/>
    <x v="16"/>
    <x v="4"/>
    <x v="4"/>
    <m/>
    <n v="3196893.9172"/>
    <n v="3192368.3972"/>
    <n v="3192368.3972"/>
  </r>
  <r>
    <x v="1"/>
    <x v="16"/>
    <x v="16"/>
    <x v="5"/>
    <x v="5"/>
    <m/>
    <n v="691912.4889"/>
    <n v="686111.13340000005"/>
    <n v="686111.13340000005"/>
  </r>
  <r>
    <x v="1"/>
    <x v="16"/>
    <x v="16"/>
    <x v="6"/>
    <x v="6"/>
    <m/>
    <n v="107835.2852"/>
    <n v="110752.0589"/>
    <n v="110752.0589"/>
  </r>
  <r>
    <x v="1"/>
    <x v="16"/>
    <x v="16"/>
    <x v="7"/>
    <x v="7"/>
    <m/>
    <n v="269379071.08639997"/>
    <n v="264644980.75119999"/>
    <n v="258052529.7588"/>
  </r>
  <r>
    <x v="1"/>
    <x v="16"/>
    <x v="16"/>
    <x v="8"/>
    <x v="8"/>
    <m/>
    <n v="1026089.9"/>
    <n v="1026089.9"/>
    <n v="1026089.9"/>
  </r>
  <r>
    <x v="1"/>
    <x v="16"/>
    <x v="16"/>
    <x v="9"/>
    <x v="9"/>
    <m/>
    <n v="290282.43920000002"/>
    <n v="290051.19939999998"/>
    <n v="290051.19939999998"/>
  </r>
  <r>
    <x v="1"/>
    <x v="17"/>
    <x v="17"/>
    <x v="0"/>
    <x v="0"/>
    <m/>
    <n v="3191963.2192000002"/>
    <n v="3137995.9372"/>
    <n v="3137995.9372"/>
  </r>
  <r>
    <x v="1"/>
    <x v="17"/>
    <x v="17"/>
    <x v="2"/>
    <x v="2"/>
    <m/>
    <n v="5697.6140999999998"/>
    <n v="5749.2834000000003"/>
    <n v="5749.2834000000003"/>
  </r>
  <r>
    <x v="1"/>
    <x v="17"/>
    <x v="17"/>
    <x v="5"/>
    <x v="5"/>
    <m/>
    <n v="20900.460299999999"/>
    <n v="20255.454900000001"/>
    <n v="20255.454900000001"/>
  </r>
  <r>
    <x v="1"/>
    <x v="17"/>
    <x v="17"/>
    <x v="6"/>
    <x v="6"/>
    <m/>
    <n v="1176.4159"/>
    <n v="1202.1164000000001"/>
    <n v="1202.1164000000001"/>
  </r>
  <r>
    <x v="1"/>
    <x v="17"/>
    <x v="17"/>
    <x v="9"/>
    <x v="9"/>
    <m/>
    <n v="54672.237300000001"/>
    <n v="54642.450400000002"/>
    <n v="54642.450400000002"/>
  </r>
  <r>
    <x v="1"/>
    <x v="18"/>
    <x v="18"/>
    <x v="0"/>
    <x v="0"/>
    <m/>
    <n v="1118018.8213"/>
    <n v="1320592.3085"/>
    <n v="1320592.3085"/>
  </r>
  <r>
    <x v="1"/>
    <x v="18"/>
    <x v="18"/>
    <x v="9"/>
    <x v="9"/>
    <m/>
    <n v="14340.8441"/>
    <n v="14340.793"/>
    <n v="14340.793"/>
  </r>
  <r>
    <x v="1"/>
    <x v="19"/>
    <x v="19"/>
    <x v="0"/>
    <x v="0"/>
    <m/>
    <n v="965971.63049999997"/>
    <n v="927959.5919"/>
    <n v="927959.5919"/>
  </r>
  <r>
    <x v="1"/>
    <x v="19"/>
    <x v="19"/>
    <x v="2"/>
    <x v="2"/>
    <m/>
    <n v="2294.1257999999998"/>
    <n v="2324.7957999999999"/>
    <n v="2324.7957999999999"/>
  </r>
  <r>
    <x v="1"/>
    <x v="19"/>
    <x v="19"/>
    <x v="14"/>
    <x v="14"/>
    <m/>
    <n v="209870.83730000001"/>
    <n v="209655.5773"/>
    <n v="209655.5773"/>
  </r>
  <r>
    <x v="1"/>
    <x v="19"/>
    <x v="19"/>
    <x v="5"/>
    <x v="5"/>
    <m/>
    <n v="177973.46470000001"/>
    <n v="171733.57199999999"/>
    <n v="171733.57199999999"/>
  </r>
  <r>
    <x v="1"/>
    <x v="19"/>
    <x v="19"/>
    <x v="6"/>
    <x v="6"/>
    <m/>
    <n v="44222.1469"/>
    <n v="43817.210299999999"/>
    <n v="43817.210299999999"/>
  </r>
  <r>
    <x v="1"/>
    <x v="19"/>
    <x v="19"/>
    <x v="15"/>
    <x v="15"/>
    <m/>
    <n v="7260"/>
    <n v="7260"/>
    <n v="7260"/>
  </r>
  <r>
    <x v="1"/>
    <x v="19"/>
    <x v="19"/>
    <x v="7"/>
    <x v="7"/>
    <m/>
    <n v="34790249.838799998"/>
    <n v="34963891.323100001"/>
    <n v="33993148.5277"/>
  </r>
  <r>
    <x v="1"/>
    <x v="19"/>
    <x v="19"/>
    <x v="9"/>
    <x v="9"/>
    <m/>
    <n v="153767.4056"/>
    <n v="153647.3069"/>
    <n v="153647.3069"/>
  </r>
  <r>
    <x v="1"/>
    <x v="19"/>
    <x v="19"/>
    <x v="16"/>
    <x v="16"/>
    <m/>
    <n v="1276.6661999999999"/>
    <n v="812.35770000000002"/>
    <n v="812.35770000000002"/>
  </r>
  <r>
    <x v="1"/>
    <x v="20"/>
    <x v="20"/>
    <x v="0"/>
    <x v="0"/>
    <m/>
    <n v="39212983.240900002"/>
    <n v="40629855.134800002"/>
    <n v="40629855.134800002"/>
  </r>
  <r>
    <x v="1"/>
    <x v="20"/>
    <x v="20"/>
    <x v="1"/>
    <x v="1"/>
    <m/>
    <n v="370905.80619999999"/>
    <n v="327083.11499999999"/>
    <n v="327083.11499999999"/>
  </r>
  <r>
    <x v="1"/>
    <x v="20"/>
    <x v="20"/>
    <x v="2"/>
    <x v="2"/>
    <m/>
    <n v="249088.96770000001"/>
    <n v="229122.71460000001"/>
    <n v="229122.71460000001"/>
  </r>
  <r>
    <x v="1"/>
    <x v="20"/>
    <x v="20"/>
    <x v="5"/>
    <x v="5"/>
    <m/>
    <n v="461722.8481"/>
    <n v="440612.52360000001"/>
    <n v="440612.52360000001"/>
  </r>
  <r>
    <x v="1"/>
    <x v="20"/>
    <x v="20"/>
    <x v="6"/>
    <x v="6"/>
    <m/>
    <n v="76207.996899999998"/>
    <n v="77996.249200000006"/>
    <n v="77996.249200000006"/>
  </r>
  <r>
    <x v="1"/>
    <x v="20"/>
    <x v="20"/>
    <x v="7"/>
    <x v="7"/>
    <m/>
    <n v="317251143.83219999"/>
    <n v="306953314.97100002"/>
    <n v="278459878.34820002"/>
  </r>
  <r>
    <x v="1"/>
    <x v="20"/>
    <x v="20"/>
    <x v="8"/>
    <x v="8"/>
    <m/>
    <n v="9222165.9269999992"/>
    <n v="9192392.2060000002"/>
    <n v="9192392.2060000002"/>
  </r>
  <r>
    <x v="1"/>
    <x v="20"/>
    <x v="20"/>
    <x v="9"/>
    <x v="9"/>
    <m/>
    <n v="208596.4338"/>
    <n v="208315.5477"/>
    <n v="208315.5477"/>
  </r>
  <r>
    <x v="1"/>
    <x v="21"/>
    <x v="21"/>
    <x v="0"/>
    <x v="0"/>
    <m/>
    <n v="82046.234899999996"/>
    <n v="82456.802899999995"/>
    <n v="82456.802899999995"/>
  </r>
  <r>
    <x v="1"/>
    <x v="21"/>
    <x v="21"/>
    <x v="17"/>
    <x v="17"/>
    <m/>
    <n v="25530095.7542"/>
    <n v="25368515.020799998"/>
    <n v="25368515.020799998"/>
  </r>
  <r>
    <x v="1"/>
    <x v="21"/>
    <x v="21"/>
    <x v="3"/>
    <x v="3"/>
    <m/>
    <n v="1965530.361"/>
    <n v="1965530.3751999999"/>
    <n v="1965530.3751999999"/>
  </r>
  <r>
    <x v="1"/>
    <x v="21"/>
    <x v="21"/>
    <x v="7"/>
    <x v="7"/>
    <m/>
    <n v="610229.071"/>
    <n v="604200.60959999997"/>
    <n v="604200.60959999997"/>
  </r>
  <r>
    <x v="1"/>
    <x v="21"/>
    <x v="21"/>
    <x v="10"/>
    <x v="10"/>
    <m/>
    <n v="1051.4000000000001"/>
    <n v="4311.3764000000001"/>
    <n v="4311.3764000000001"/>
  </r>
  <r>
    <x v="1"/>
    <x v="21"/>
    <x v="21"/>
    <x v="9"/>
    <x v="9"/>
    <m/>
    <n v="36321.422500000001"/>
    <n v="36291.825299999997"/>
    <n v="36291.825299999997"/>
  </r>
  <r>
    <x v="1"/>
    <x v="22"/>
    <x v="22"/>
    <x v="0"/>
    <x v="0"/>
    <m/>
    <n v="207654.8486"/>
    <n v="215320.90179999999"/>
    <n v="215320.90179999999"/>
  </r>
  <r>
    <x v="1"/>
    <x v="22"/>
    <x v="22"/>
    <x v="5"/>
    <x v="5"/>
    <m/>
    <n v="1674.6147000000001"/>
    <n v="1673.6447000000001"/>
    <n v="1673.6447000000001"/>
  </r>
  <r>
    <x v="1"/>
    <x v="22"/>
    <x v="22"/>
    <x v="10"/>
    <x v="10"/>
    <m/>
    <n v="406.75"/>
    <n v="639.50940000000003"/>
    <n v="639.50940000000003"/>
  </r>
  <r>
    <x v="1"/>
    <x v="22"/>
    <x v="22"/>
    <x v="9"/>
    <x v="9"/>
    <m/>
    <n v="173644.64569999999"/>
    <n v="173612.5888"/>
    <n v="173612.5888"/>
  </r>
  <r>
    <x v="1"/>
    <x v="23"/>
    <x v="23"/>
    <x v="0"/>
    <x v="0"/>
    <m/>
    <n v="810558.5834"/>
    <n v="861205.61979999999"/>
    <n v="861205.61979999999"/>
  </r>
  <r>
    <x v="1"/>
    <x v="23"/>
    <x v="23"/>
    <x v="1"/>
    <x v="1"/>
    <m/>
    <n v="2513.7399999999998"/>
    <n v="2513.7399999999998"/>
    <n v="2513.7399999999998"/>
  </r>
  <r>
    <x v="1"/>
    <x v="23"/>
    <x v="23"/>
    <x v="2"/>
    <x v="2"/>
    <m/>
    <n v="55903.028899999998"/>
    <n v="53429.2356"/>
    <n v="53429.2356"/>
  </r>
  <r>
    <x v="1"/>
    <x v="23"/>
    <x v="23"/>
    <x v="5"/>
    <x v="5"/>
    <m/>
    <n v="266023.54320000001"/>
    <n v="254745.10219999999"/>
    <n v="254745.10219999999"/>
  </r>
  <r>
    <x v="1"/>
    <x v="23"/>
    <x v="23"/>
    <x v="6"/>
    <x v="6"/>
    <m/>
    <n v="44372.597300000001"/>
    <n v="45361"/>
    <n v="45361"/>
  </r>
  <r>
    <x v="1"/>
    <x v="23"/>
    <x v="23"/>
    <x v="9"/>
    <x v="9"/>
    <m/>
    <n v="258226.88310000001"/>
    <n v="258519.64"/>
    <n v="258519.64"/>
  </r>
  <r>
    <x v="1"/>
    <x v="24"/>
    <x v="24"/>
    <x v="0"/>
    <x v="0"/>
    <m/>
    <n v="560956.28810000001"/>
    <n v="562975.21360000002"/>
    <n v="562975.21360000002"/>
  </r>
  <r>
    <x v="1"/>
    <x v="24"/>
    <x v="24"/>
    <x v="2"/>
    <x v="2"/>
    <m/>
    <n v="2143.5189999999998"/>
    <n v="2055.9389999999999"/>
    <n v="2055.9389999999999"/>
  </r>
  <r>
    <x v="1"/>
    <x v="24"/>
    <x v="24"/>
    <x v="5"/>
    <x v="5"/>
    <m/>
    <n v="25019.7124"/>
    <n v="24727.412899999999"/>
    <n v="24727.412899999999"/>
  </r>
  <r>
    <x v="1"/>
    <x v="24"/>
    <x v="24"/>
    <x v="6"/>
    <x v="6"/>
    <m/>
    <n v="74.25"/>
    <n v="159.5"/>
    <n v="159.5"/>
  </r>
  <r>
    <x v="1"/>
    <x v="24"/>
    <x v="24"/>
    <x v="9"/>
    <x v="9"/>
    <m/>
    <n v="158266.05379999999"/>
    <n v="158118.20730000001"/>
    <n v="158118.20730000001"/>
  </r>
  <r>
    <x v="1"/>
    <x v="25"/>
    <x v="25"/>
    <x v="0"/>
    <x v="0"/>
    <m/>
    <n v="10667.9838"/>
    <n v="10669.9501"/>
    <n v="10669.9501"/>
  </r>
  <r>
    <x v="1"/>
    <x v="25"/>
    <x v="25"/>
    <x v="9"/>
    <x v="9"/>
    <m/>
    <n v="17412.689699999999"/>
    <n v="17412.649799999999"/>
    <n v="17412.649799999999"/>
  </r>
  <r>
    <x v="1"/>
    <x v="26"/>
    <x v="26"/>
    <x v="0"/>
    <x v="0"/>
    <m/>
    <n v="10897.3362"/>
    <n v="9132.1268"/>
    <n v="9132.1268"/>
  </r>
  <r>
    <x v="1"/>
    <x v="26"/>
    <x v="26"/>
    <x v="10"/>
    <x v="10"/>
    <m/>
    <n v="32411.970799999999"/>
    <n v="33752.428899999999"/>
    <n v="33752.428899999999"/>
  </r>
  <r>
    <x v="1"/>
    <x v="26"/>
    <x v="26"/>
    <x v="9"/>
    <x v="9"/>
    <m/>
    <n v="10038.484700000001"/>
    <n v="10038.4869"/>
    <n v="10038.4869"/>
  </r>
  <r>
    <x v="1"/>
    <x v="27"/>
    <x v="27"/>
    <x v="0"/>
    <x v="0"/>
    <m/>
    <n v="182351.18659999999"/>
    <n v="178304.80489999999"/>
    <n v="178304.80489999999"/>
  </r>
  <r>
    <x v="1"/>
    <x v="27"/>
    <x v="27"/>
    <x v="5"/>
    <x v="5"/>
    <m/>
    <n v="20832.7683"/>
    <n v="20808.520400000001"/>
    <n v="20808.520400000001"/>
  </r>
  <r>
    <x v="1"/>
    <x v="27"/>
    <x v="27"/>
    <x v="7"/>
    <x v="7"/>
    <m/>
    <n v="167804.56880000001"/>
    <n v="163395.179"/>
    <n v="163395.179"/>
  </r>
  <r>
    <x v="1"/>
    <x v="27"/>
    <x v="27"/>
    <x v="9"/>
    <x v="9"/>
    <m/>
    <n v="23383.252499999999"/>
    <n v="23353.682199999999"/>
    <n v="23353.682199999999"/>
  </r>
  <r>
    <x v="1"/>
    <x v="28"/>
    <x v="28"/>
    <x v="0"/>
    <x v="0"/>
    <m/>
    <n v="973252.81099999999"/>
    <n v="947122.99080000003"/>
    <n v="947122.99080000003"/>
  </r>
  <r>
    <x v="1"/>
    <x v="28"/>
    <x v="28"/>
    <x v="1"/>
    <x v="1"/>
    <m/>
    <n v="14446.6538"/>
    <n v="14494.3238"/>
    <n v="14494.3238"/>
  </r>
  <r>
    <x v="1"/>
    <x v="28"/>
    <x v="28"/>
    <x v="2"/>
    <x v="2"/>
    <m/>
    <n v="2523.9731999999999"/>
    <n v="2483.6651999999999"/>
    <n v="2483.6651999999999"/>
  </r>
  <r>
    <x v="1"/>
    <x v="28"/>
    <x v="28"/>
    <x v="4"/>
    <x v="4"/>
    <m/>
    <n v="17849.440900000001"/>
    <n v="17849.440900000001"/>
    <n v="17849.440900000001"/>
  </r>
  <r>
    <x v="1"/>
    <x v="28"/>
    <x v="28"/>
    <x v="5"/>
    <x v="5"/>
    <m/>
    <n v="334027.01760000002"/>
    <n v="330103.2144"/>
    <n v="330103.2144"/>
  </r>
  <r>
    <x v="1"/>
    <x v="28"/>
    <x v="28"/>
    <x v="6"/>
    <x v="6"/>
    <m/>
    <n v="5539.1251000000002"/>
    <n v="5489.6064999999999"/>
    <n v="5489.6064999999999"/>
  </r>
  <r>
    <x v="1"/>
    <x v="28"/>
    <x v="28"/>
    <x v="9"/>
    <x v="9"/>
    <m/>
    <n v="182912.36559999999"/>
    <n v="182853.26930000001"/>
    <n v="182853.26930000001"/>
  </r>
  <r>
    <x v="1"/>
    <x v="29"/>
    <x v="29"/>
    <x v="0"/>
    <x v="0"/>
    <m/>
    <n v="31605346.403999999"/>
    <n v="31759279.278299998"/>
    <n v="31759279.278299998"/>
  </r>
  <r>
    <x v="1"/>
    <x v="29"/>
    <x v="29"/>
    <x v="1"/>
    <x v="1"/>
    <m/>
    <n v="472118.49129999999"/>
    <n v="451498.77140000003"/>
    <n v="451498.77140000003"/>
  </r>
  <r>
    <x v="1"/>
    <x v="29"/>
    <x v="29"/>
    <x v="2"/>
    <x v="2"/>
    <m/>
    <n v="82437.145699999994"/>
    <n v="79006.905499999993"/>
    <n v="79006.905499999993"/>
  </r>
  <r>
    <x v="1"/>
    <x v="29"/>
    <x v="29"/>
    <x v="13"/>
    <x v="13"/>
    <m/>
    <n v="149280.8088"/>
    <n v="149549.36869999999"/>
    <n v="149549.36869999999"/>
  </r>
  <r>
    <x v="1"/>
    <x v="29"/>
    <x v="29"/>
    <x v="4"/>
    <x v="4"/>
    <m/>
    <n v="14794.98"/>
    <n v="14616.99"/>
    <n v="14616.99"/>
  </r>
  <r>
    <x v="1"/>
    <x v="29"/>
    <x v="29"/>
    <x v="5"/>
    <x v="5"/>
    <m/>
    <n v="3712511.1264"/>
    <n v="3463721.71"/>
    <n v="3463721.71"/>
  </r>
  <r>
    <x v="1"/>
    <x v="29"/>
    <x v="29"/>
    <x v="6"/>
    <x v="6"/>
    <m/>
    <n v="6802005.2180000003"/>
    <n v="6829683.1298000002"/>
    <n v="6829683.1298000002"/>
  </r>
  <r>
    <x v="1"/>
    <x v="29"/>
    <x v="29"/>
    <x v="7"/>
    <x v="7"/>
    <m/>
    <n v="265734232.59900001"/>
    <n v="270594095.15149999"/>
    <n v="250272515.2766"/>
  </r>
  <r>
    <x v="1"/>
    <x v="29"/>
    <x v="29"/>
    <x v="8"/>
    <x v="8"/>
    <m/>
    <n v="28501663.390000001"/>
    <n v="28961808.3774"/>
    <n v="28961808.3774"/>
  </r>
  <r>
    <x v="1"/>
    <x v="29"/>
    <x v="29"/>
    <x v="10"/>
    <x v="10"/>
    <m/>
    <n v="58048.898399999998"/>
    <n v="60685.2477"/>
    <n v="60685.2477"/>
  </r>
  <r>
    <x v="1"/>
    <x v="29"/>
    <x v="29"/>
    <x v="9"/>
    <x v="9"/>
    <m/>
    <n v="668620.6361"/>
    <n v="668426.96620000002"/>
    <n v="668426.96620000002"/>
  </r>
  <r>
    <x v="1"/>
    <x v="30"/>
    <x v="30"/>
    <x v="0"/>
    <x v="0"/>
    <m/>
    <n v="6129.0478999999996"/>
    <n v="6062.5824000000002"/>
    <n v="6062.5824000000002"/>
  </r>
  <r>
    <x v="1"/>
    <x v="30"/>
    <x v="30"/>
    <x v="7"/>
    <x v="7"/>
    <m/>
    <n v="0"/>
    <n v="0"/>
    <n v="0"/>
  </r>
  <r>
    <x v="1"/>
    <x v="30"/>
    <x v="30"/>
    <x v="10"/>
    <x v="10"/>
    <m/>
    <n v="3604.3209000000002"/>
    <n v="8149.1364999999996"/>
    <n v="8149.1364999999996"/>
  </r>
  <r>
    <x v="1"/>
    <x v="30"/>
    <x v="30"/>
    <x v="9"/>
    <x v="9"/>
    <m/>
    <n v="79255.144"/>
    <n v="79425.7454"/>
    <n v="79425.7454"/>
  </r>
  <r>
    <x v="1"/>
    <x v="31"/>
    <x v="31"/>
    <x v="0"/>
    <x v="0"/>
    <m/>
    <n v="328831.49430000002"/>
    <n v="321243.1741"/>
    <n v="321243.1741"/>
  </r>
  <r>
    <x v="1"/>
    <x v="31"/>
    <x v="31"/>
    <x v="2"/>
    <x v="2"/>
    <m/>
    <n v="1349.2"/>
    <n v="1356.48"/>
    <n v="1356.48"/>
  </r>
  <r>
    <x v="1"/>
    <x v="31"/>
    <x v="31"/>
    <x v="3"/>
    <x v="3"/>
    <m/>
    <n v="6940263.4397999998"/>
    <n v="6948599.3102000002"/>
    <n v="6948599.3102000002"/>
  </r>
  <r>
    <x v="1"/>
    <x v="31"/>
    <x v="31"/>
    <x v="4"/>
    <x v="4"/>
    <m/>
    <n v="9744.66"/>
    <n v="9744.66"/>
    <n v="9744.66"/>
  </r>
  <r>
    <x v="1"/>
    <x v="31"/>
    <x v="31"/>
    <x v="9"/>
    <x v="9"/>
    <m/>
    <n v="155053.0362"/>
    <n v="154993.81649999999"/>
    <n v="154993.81649999999"/>
  </r>
  <r>
    <x v="1"/>
    <x v="32"/>
    <x v="32"/>
    <x v="0"/>
    <x v="0"/>
    <m/>
    <n v="50799.177900000002"/>
    <n v="51110.678"/>
    <n v="51110.678"/>
  </r>
  <r>
    <x v="1"/>
    <x v="32"/>
    <x v="32"/>
    <x v="10"/>
    <x v="10"/>
    <m/>
    <n v="6403.6686"/>
    <n v="18256.1319"/>
    <n v="18256.1319"/>
  </r>
  <r>
    <x v="1"/>
    <x v="32"/>
    <x v="32"/>
    <x v="9"/>
    <x v="9"/>
    <m/>
    <n v="163691.8903"/>
    <n v="163603.07449999999"/>
    <n v="163603.07449999999"/>
  </r>
  <r>
    <x v="1"/>
    <x v="33"/>
    <x v="33"/>
    <x v="9"/>
    <x v="9"/>
    <m/>
    <n v="1243.6379999999999"/>
    <n v="1243.6505999999999"/>
    <n v="1243.6505999999999"/>
  </r>
  <r>
    <x v="1"/>
    <x v="34"/>
    <x v="34"/>
    <x v="0"/>
    <x v="0"/>
    <m/>
    <n v="164338.6839"/>
    <n v="164422.8872"/>
    <n v="164422.8872"/>
  </r>
  <r>
    <x v="1"/>
    <x v="34"/>
    <x v="34"/>
    <x v="10"/>
    <x v="10"/>
    <m/>
    <n v="314.55"/>
    <n v="639.50940000000003"/>
    <n v="639.50940000000003"/>
  </r>
  <r>
    <x v="1"/>
    <x v="34"/>
    <x v="34"/>
    <x v="9"/>
    <x v="9"/>
    <m/>
    <n v="25489.069"/>
    <n v="25489.0874"/>
    <n v="25489.0874"/>
  </r>
  <r>
    <x v="1"/>
    <x v="35"/>
    <x v="35"/>
    <x v="0"/>
    <x v="0"/>
    <m/>
    <n v="10896.3146"/>
    <n v="10682.785"/>
    <n v="10682.785"/>
  </r>
  <r>
    <x v="1"/>
    <x v="35"/>
    <x v="35"/>
    <x v="9"/>
    <x v="9"/>
    <m/>
    <n v="23467.6767"/>
    <n v="23467.661"/>
    <n v="23467.661"/>
  </r>
  <r>
    <x v="1"/>
    <x v="36"/>
    <x v="36"/>
    <x v="0"/>
    <x v="0"/>
    <m/>
    <n v="17751.749199999998"/>
    <n v="15803.0628"/>
    <n v="15803.0628"/>
  </r>
  <r>
    <x v="1"/>
    <x v="36"/>
    <x v="36"/>
    <x v="5"/>
    <x v="5"/>
    <m/>
    <n v="2112.5373"/>
    <n v="2238.9681"/>
    <n v="2238.9681"/>
  </r>
  <r>
    <x v="1"/>
    <x v="36"/>
    <x v="36"/>
    <x v="10"/>
    <x v="10"/>
    <m/>
    <n v="9630.8791000000001"/>
    <n v="10395.857599999999"/>
    <n v="10395.857599999999"/>
  </r>
  <r>
    <x v="1"/>
    <x v="36"/>
    <x v="36"/>
    <x v="9"/>
    <x v="9"/>
    <m/>
    <n v="33029.882100000003"/>
    <n v="33023.6783"/>
    <n v="33023.6783"/>
  </r>
  <r>
    <x v="1"/>
    <x v="37"/>
    <x v="37"/>
    <x v="0"/>
    <x v="0"/>
    <m/>
    <n v="8889.2435000000005"/>
    <n v="8804.8518000000004"/>
    <n v="8804.8518000000004"/>
  </r>
  <r>
    <x v="1"/>
    <x v="37"/>
    <x v="37"/>
    <x v="3"/>
    <x v="3"/>
    <m/>
    <n v="4432.8501999999999"/>
    <n v="4285.1701999999996"/>
    <n v="4285.1701999999996"/>
  </r>
  <r>
    <x v="1"/>
    <x v="37"/>
    <x v="37"/>
    <x v="10"/>
    <x v="10"/>
    <m/>
    <n v="14883.155000000001"/>
    <n v="126782.5941"/>
    <n v="126782.5941"/>
  </r>
  <r>
    <x v="1"/>
    <x v="37"/>
    <x v="37"/>
    <x v="9"/>
    <x v="9"/>
    <m/>
    <n v="44202.2379"/>
    <n v="44202.2428"/>
    <n v="44202.2428"/>
  </r>
  <r>
    <x v="1"/>
    <x v="38"/>
    <x v="38"/>
    <x v="0"/>
    <x v="0"/>
    <m/>
    <n v="17164.636699999999"/>
    <n v="17151.956699999999"/>
    <n v="17151.956699999999"/>
  </r>
  <r>
    <x v="1"/>
    <x v="38"/>
    <x v="38"/>
    <x v="5"/>
    <x v="5"/>
    <m/>
    <n v="923.03"/>
    <n v="925.83"/>
    <n v="925.83"/>
  </r>
  <r>
    <x v="1"/>
    <x v="38"/>
    <x v="38"/>
    <x v="6"/>
    <x v="6"/>
    <m/>
    <n v="519.07000000000005"/>
    <n v="529.6"/>
    <n v="529.6"/>
  </r>
  <r>
    <x v="1"/>
    <x v="38"/>
    <x v="38"/>
    <x v="7"/>
    <x v="7"/>
    <m/>
    <n v="110487.6168"/>
    <n v="89541.751600000003"/>
    <n v="86353.219100000002"/>
  </r>
  <r>
    <x v="1"/>
    <x v="39"/>
    <x v="39"/>
    <x v="0"/>
    <x v="0"/>
    <m/>
    <n v="227.61"/>
    <n v="242.78"/>
    <n v="242.78"/>
  </r>
  <r>
    <x v="1"/>
    <x v="40"/>
    <x v="40"/>
    <x v="0"/>
    <x v="0"/>
    <m/>
    <n v="898710.28090000001"/>
    <n v="896332.08900000004"/>
    <n v="896332.08900000004"/>
  </r>
  <r>
    <x v="1"/>
    <x v="40"/>
    <x v="40"/>
    <x v="5"/>
    <x v="5"/>
    <m/>
    <n v="18876.022400000002"/>
    <n v="18860.258900000001"/>
    <n v="18860.258900000001"/>
  </r>
  <r>
    <x v="1"/>
    <x v="40"/>
    <x v="40"/>
    <x v="9"/>
    <x v="9"/>
    <m/>
    <n v="452038.56900000002"/>
    <n v="452004.38740000001"/>
    <n v="452004.38740000001"/>
  </r>
  <r>
    <x v="1"/>
    <x v="41"/>
    <x v="41"/>
    <x v="0"/>
    <x v="0"/>
    <m/>
    <n v="45402.8897"/>
    <n v="43730.196799999998"/>
    <n v="43730.196799999998"/>
  </r>
  <r>
    <x v="1"/>
    <x v="41"/>
    <x v="41"/>
    <x v="10"/>
    <x v="10"/>
    <m/>
    <n v="1322.3271"/>
    <n v="1345.3597"/>
    <n v="1345.3597"/>
  </r>
  <r>
    <x v="1"/>
    <x v="41"/>
    <x v="41"/>
    <x v="9"/>
    <x v="9"/>
    <m/>
    <n v="95966.800199999998"/>
    <n v="95965.663799999995"/>
    <n v="95965.663799999995"/>
  </r>
  <r>
    <x v="1"/>
    <x v="42"/>
    <x v="42"/>
    <x v="0"/>
    <x v="0"/>
    <m/>
    <n v="7746762.6956000002"/>
    <n v="7408725.2368999999"/>
    <n v="7408725.2368999999"/>
  </r>
  <r>
    <x v="1"/>
    <x v="42"/>
    <x v="42"/>
    <x v="1"/>
    <x v="1"/>
    <m/>
    <n v="448664.23450000002"/>
    <n v="447847.22499999998"/>
    <n v="447847.22499999998"/>
  </r>
  <r>
    <x v="1"/>
    <x v="42"/>
    <x v="42"/>
    <x v="2"/>
    <x v="2"/>
    <m/>
    <n v="92619.836599999995"/>
    <n v="91175.540999999997"/>
    <n v="91175.540999999997"/>
  </r>
  <r>
    <x v="1"/>
    <x v="42"/>
    <x v="42"/>
    <x v="13"/>
    <x v="13"/>
    <m/>
    <n v="3900"/>
    <n v="4292.8599999999997"/>
    <n v="4292.8599999999997"/>
  </r>
  <r>
    <x v="1"/>
    <x v="42"/>
    <x v="42"/>
    <x v="4"/>
    <x v="4"/>
    <m/>
    <n v="10536.86"/>
    <n v="10536.86"/>
    <n v="10536.86"/>
  </r>
  <r>
    <x v="1"/>
    <x v="42"/>
    <x v="42"/>
    <x v="5"/>
    <x v="5"/>
    <m/>
    <n v="451086.17930000002"/>
    <n v="453384.66649999999"/>
    <n v="453384.66649999999"/>
  </r>
  <r>
    <x v="1"/>
    <x v="42"/>
    <x v="42"/>
    <x v="6"/>
    <x v="6"/>
    <m/>
    <n v="19297.554"/>
    <n v="21036.517599999999"/>
    <n v="21036.517599999999"/>
  </r>
  <r>
    <x v="1"/>
    <x v="42"/>
    <x v="42"/>
    <x v="9"/>
    <x v="9"/>
    <m/>
    <n v="485329.90519999998"/>
    <n v="485779.51870000002"/>
    <n v="485779.51870000002"/>
  </r>
  <r>
    <x v="1"/>
    <x v="43"/>
    <x v="43"/>
    <x v="9"/>
    <x v="9"/>
    <m/>
    <n v="4716.3010999999997"/>
    <n v="4716.2987000000003"/>
    <n v="4716.2987000000003"/>
  </r>
  <r>
    <x v="1"/>
    <x v="44"/>
    <x v="44"/>
    <x v="0"/>
    <x v="0"/>
    <m/>
    <n v="3398.8690999999999"/>
    <n v="2381.4171000000001"/>
    <n v="2381.4171000000001"/>
  </r>
  <r>
    <x v="1"/>
    <x v="44"/>
    <x v="44"/>
    <x v="9"/>
    <x v="9"/>
    <m/>
    <n v="202602.72380000001"/>
    <n v="202602.76360000001"/>
    <n v="202602.76360000001"/>
  </r>
  <r>
    <x v="1"/>
    <x v="45"/>
    <x v="45"/>
    <x v="0"/>
    <x v="0"/>
    <m/>
    <n v="4334289.5695000002"/>
    <n v="4007147.0976999998"/>
    <n v="4007147.0976999998"/>
  </r>
  <r>
    <x v="1"/>
    <x v="45"/>
    <x v="45"/>
    <x v="1"/>
    <x v="1"/>
    <m/>
    <n v="2147569.3468999998"/>
    <n v="1801676.4856"/>
    <n v="1801676.4856"/>
  </r>
  <r>
    <x v="1"/>
    <x v="45"/>
    <x v="45"/>
    <x v="2"/>
    <x v="2"/>
    <m/>
    <n v="206439.7537"/>
    <n v="192488.6079"/>
    <n v="192488.6079"/>
  </r>
  <r>
    <x v="1"/>
    <x v="45"/>
    <x v="45"/>
    <x v="5"/>
    <x v="5"/>
    <m/>
    <n v="950998.14370000002"/>
    <n v="839275.49380000005"/>
    <n v="839275.49380000005"/>
  </r>
  <r>
    <x v="1"/>
    <x v="45"/>
    <x v="45"/>
    <x v="6"/>
    <x v="6"/>
    <m/>
    <n v="341499.10019999999"/>
    <n v="368956.2303"/>
    <n v="368956.2303"/>
  </r>
  <r>
    <x v="1"/>
    <x v="45"/>
    <x v="45"/>
    <x v="9"/>
    <x v="9"/>
    <m/>
    <n v="231236.73759999999"/>
    <n v="230795.6587"/>
    <n v="230795.6587"/>
  </r>
  <r>
    <x v="1"/>
    <x v="46"/>
    <x v="46"/>
    <x v="0"/>
    <x v="0"/>
    <m/>
    <n v="1822396.1142"/>
    <n v="1853155.5427000001"/>
    <n v="1853155.5427000001"/>
  </r>
  <r>
    <x v="1"/>
    <x v="46"/>
    <x v="46"/>
    <x v="5"/>
    <x v="5"/>
    <m/>
    <n v="76829.025999999998"/>
    <n v="79066.220600000001"/>
    <n v="79066.220600000001"/>
  </r>
  <r>
    <x v="1"/>
    <x v="46"/>
    <x v="46"/>
    <x v="6"/>
    <x v="6"/>
    <m/>
    <n v="333.3981"/>
    <n v="375.65440000000001"/>
    <n v="375.65440000000001"/>
  </r>
  <r>
    <x v="1"/>
    <x v="46"/>
    <x v="46"/>
    <x v="9"/>
    <x v="9"/>
    <m/>
    <n v="607970.51269999996"/>
    <n v="608063.22589999996"/>
    <n v="608063.22589999996"/>
  </r>
  <r>
    <x v="1"/>
    <x v="47"/>
    <x v="47"/>
    <x v="11"/>
    <x v="11"/>
    <m/>
    <n v="0"/>
    <n v="0"/>
    <n v="0"/>
  </r>
  <r>
    <x v="1"/>
    <x v="47"/>
    <x v="47"/>
    <x v="0"/>
    <x v="0"/>
    <m/>
    <n v="1551.5917999999999"/>
    <n v="11331.0213"/>
    <n v="11331.0213"/>
  </r>
  <r>
    <x v="1"/>
    <x v="48"/>
    <x v="48"/>
    <x v="0"/>
    <x v="0"/>
    <m/>
    <n v="6404.98"/>
    <n v="6497.06"/>
    <n v="6497.06"/>
  </r>
  <r>
    <x v="1"/>
    <x v="48"/>
    <x v="48"/>
    <x v="2"/>
    <x v="2"/>
    <m/>
    <n v="1987.2"/>
    <n v="1987.2"/>
    <n v="1987.2"/>
  </r>
  <r>
    <x v="1"/>
    <x v="48"/>
    <x v="48"/>
    <x v="10"/>
    <x v="10"/>
    <m/>
    <n v="1386.08"/>
    <n v="1386.08"/>
    <n v="1386.08"/>
  </r>
  <r>
    <x v="1"/>
    <x v="49"/>
    <x v="48"/>
    <x v="0"/>
    <x v="0"/>
    <m/>
    <n v="-1270.8567"/>
    <n v="-1270.8567"/>
    <n v="-1270.8567"/>
  </r>
  <r>
    <x v="1"/>
    <x v="50"/>
    <x v="49"/>
    <x v="11"/>
    <x v="11"/>
    <m/>
    <n v="17921997.5605"/>
    <n v="17638238.7608"/>
    <n v="17638238.7608"/>
  </r>
  <r>
    <x v="1"/>
    <x v="51"/>
    <x v="50"/>
    <x v="0"/>
    <x v="0"/>
    <m/>
    <n v="10226.7732"/>
    <n v="10072.4437"/>
    <n v="10072.4437"/>
  </r>
  <r>
    <x v="1"/>
    <x v="51"/>
    <x v="50"/>
    <x v="2"/>
    <x v="2"/>
    <m/>
    <n v="0"/>
    <n v="0"/>
    <n v="0"/>
  </r>
  <r>
    <x v="1"/>
    <x v="51"/>
    <x v="50"/>
    <x v="9"/>
    <x v="9"/>
    <m/>
    <n v="79397.055800000002"/>
    <n v="78685.6633"/>
    <n v="78685.6633"/>
  </r>
  <r>
    <x v="1"/>
    <x v="52"/>
    <x v="51"/>
    <x v="0"/>
    <x v="0"/>
    <m/>
    <n v="21810.595000000001"/>
    <n v="14783.372499999999"/>
    <n v="14783.372499999999"/>
  </r>
  <r>
    <x v="1"/>
    <x v="53"/>
    <x v="52"/>
    <x v="0"/>
    <x v="0"/>
    <m/>
    <n v="4285.5231999999996"/>
    <n v="4285.5214999999998"/>
    <n v="4285.5214999999998"/>
  </r>
  <r>
    <x v="1"/>
    <x v="53"/>
    <x v="52"/>
    <x v="9"/>
    <x v="9"/>
    <m/>
    <n v="1247.9945"/>
    <n v="860.48080000000004"/>
    <n v="860.4808000000000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5DBA2D7-5728-42FA-97E9-7F2097D15742}" name="Kontingenční tabulka1" cacheId="6" applyNumberFormats="0" applyBorderFormats="0" applyFontFormats="0" applyPatternFormats="0" applyAlignmentFormats="0" applyWidthHeightFormats="1" dataCaption="Hodnoty" updatedVersion="6" minRefreshableVersion="3" useAutoFormatting="1" rowGrandTotals="0" colGrandTotals="0" itemPrintTitles="1" createdVersion="6" indent="0" compact="0" compactData="0" multipleFieldFilters="0">
  <location ref="A3:S6" firstHeaderRow="1" firstDataRow="3" firstDataCol="2" rowPageCount="1" colPageCount="1"/>
  <pivotFields count="9">
    <pivotField axis="axisPage" compact="0" outline="0" subtotalTop="0" multipleItemSelectionAllowed="1" showAll="0" defaultSubtotal="0">
      <items count="2">
        <item h="1" x="0"/>
        <item x="1"/>
      </items>
    </pivotField>
    <pivotField axis="axisCol" compact="0" outline="0" subtotalTop="0" showAll="0" defaultSubtotal="0">
      <items count="5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</items>
    </pivotField>
    <pivotField axis="axisCol" compact="0" outline="0" subtotalTop="0" showAll="0" defaultSubtotal="0">
      <items count="53">
        <item x="40"/>
        <item x="9"/>
        <item x="48"/>
        <item x="29"/>
        <item x="50"/>
        <item x="3"/>
        <item x="0"/>
        <item x="4"/>
        <item x="1"/>
        <item x="2"/>
        <item x="42"/>
        <item x="47"/>
        <item x="6"/>
        <item x="19"/>
        <item x="21"/>
        <item x="15"/>
        <item x="18"/>
        <item x="17"/>
        <item x="25"/>
        <item x="23"/>
        <item x="22"/>
        <item x="38"/>
        <item x="41"/>
        <item x="51"/>
        <item x="5"/>
        <item x="16"/>
        <item x="8"/>
        <item x="13"/>
        <item x="14"/>
        <item x="44"/>
        <item x="45"/>
        <item x="30"/>
        <item x="33"/>
        <item x="43"/>
        <item x="27"/>
        <item x="24"/>
        <item x="46"/>
        <item x="20"/>
        <item x="10"/>
        <item x="12"/>
        <item x="49"/>
        <item x="7"/>
        <item x="31"/>
        <item x="39"/>
        <item x="52"/>
        <item x="32"/>
        <item x="28"/>
        <item x="11"/>
        <item x="37"/>
        <item x="34"/>
        <item x="26"/>
        <item x="36"/>
        <item x="35"/>
      </items>
    </pivotField>
    <pivotField axis="axisRow" compact="0" outline="0" subtotalTop="0" showAll="0" defaultSubtotal="0">
      <items count="18">
        <item h="1" x="11"/>
        <item h="1" x="0"/>
        <item h="1" x="1"/>
        <item h="1" x="12"/>
        <item h="1" x="17"/>
        <item h="1" x="2"/>
        <item h="1" x="13"/>
        <item h="1" x="3"/>
        <item h="1" x="14"/>
        <item h="1" x="4"/>
        <item h="1" x="5"/>
        <item h="1" x="6"/>
        <item h="1" x="15"/>
        <item x="7"/>
        <item h="1" x="8"/>
        <item h="1" x="10"/>
        <item h="1" x="9"/>
        <item h="1" x="16"/>
      </items>
    </pivotField>
    <pivotField axis="axisRow" compact="0" outline="0" subtotalTop="0" showAll="0" defaultSubtotal="0">
      <items count="18">
        <item x="11"/>
        <item x="9"/>
        <item x="10"/>
        <item x="5"/>
        <item x="6"/>
        <item x="14"/>
        <item x="7"/>
        <item x="8"/>
        <item x="12"/>
        <item x="2"/>
        <item x="13"/>
        <item x="1"/>
        <item x="0"/>
        <item x="17"/>
        <item x="3"/>
        <item x="15"/>
        <item x="4"/>
        <item x="16"/>
      </items>
    </pivotField>
    <pivotField compact="0" outline="0" subtotalTop="0" showAll="0" defaultSubtotal="0"/>
    <pivotField compact="0" numFmtId="4" outline="0" subtotalTop="0" showAll="0" defaultSubtotal="0"/>
    <pivotField compact="0" numFmtId="4" outline="0" subtotalTop="0" showAll="0" defaultSubtotal="0"/>
    <pivotField dataField="1" compact="0" numFmtId="4" outline="0" subtotalTop="0" showAll="0" defaultSubtotal="0"/>
  </pivotFields>
  <rowFields count="2">
    <field x="3"/>
    <field x="4"/>
  </rowFields>
  <rowItems count="1">
    <i>
      <x v="13"/>
      <x v="6"/>
    </i>
  </rowItems>
  <colFields count="2">
    <field x="1"/>
    <field x="2"/>
  </colFields>
  <colItems count="17">
    <i>
      <x/>
      <x v="6"/>
    </i>
    <i>
      <x v="1"/>
      <x v="8"/>
    </i>
    <i>
      <x v="2"/>
      <x v="9"/>
    </i>
    <i>
      <x v="3"/>
      <x v="5"/>
    </i>
    <i>
      <x v="8"/>
      <x v="26"/>
    </i>
    <i>
      <x v="9"/>
      <x v="1"/>
    </i>
    <i>
      <x v="13"/>
      <x v="27"/>
    </i>
    <i>
      <x v="14"/>
      <x v="28"/>
    </i>
    <i>
      <x v="15"/>
      <x v="15"/>
    </i>
    <i>
      <x v="16"/>
      <x v="25"/>
    </i>
    <i>
      <x v="19"/>
      <x v="13"/>
    </i>
    <i>
      <x v="20"/>
      <x v="37"/>
    </i>
    <i>
      <x v="21"/>
      <x v="14"/>
    </i>
    <i>
      <x v="27"/>
      <x v="34"/>
    </i>
    <i>
      <x v="29"/>
      <x v="3"/>
    </i>
    <i>
      <x v="30"/>
      <x v="31"/>
    </i>
    <i>
      <x v="38"/>
      <x v="21"/>
    </i>
  </colItems>
  <pageFields count="1">
    <pageField fld="0" hier="-1"/>
  </pageFields>
  <dataFields count="1">
    <dataField name="ROF" fld="8" baseField="0" baseItem="0" numFmtId="3"/>
  </dataFields>
  <formats count="61">
    <format dxfId="235">
      <pivotArea outline="0" collapsedLevelsAreSubtotals="1" fieldPosition="0"/>
    </format>
    <format dxfId="236">
      <pivotArea field="3" type="button" dataOnly="0" labelOnly="1" outline="0" axis="axisRow" fieldPosition="0"/>
    </format>
    <format dxfId="237">
      <pivotArea field="4" type="button" dataOnly="0" labelOnly="1" outline="0" axis="axisRow" fieldPosition="1"/>
    </format>
    <format dxfId="238">
      <pivotArea dataOnly="0" labelOnly="1" outline="0" fieldPosition="0">
        <references count="2">
          <reference field="1" count="1" selected="0">
            <x v="0"/>
          </reference>
          <reference field="2" count="1">
            <x v="6"/>
          </reference>
        </references>
      </pivotArea>
    </format>
    <format dxfId="239">
      <pivotArea dataOnly="0" labelOnly="1" outline="0" fieldPosition="0">
        <references count="2">
          <reference field="1" count="1" selected="0">
            <x v="1"/>
          </reference>
          <reference field="2" count="1">
            <x v="8"/>
          </reference>
        </references>
      </pivotArea>
    </format>
    <format dxfId="240">
      <pivotArea dataOnly="0" labelOnly="1" outline="0" fieldPosition="0">
        <references count="2">
          <reference field="1" count="1" selected="0">
            <x v="2"/>
          </reference>
          <reference field="2" count="1">
            <x v="9"/>
          </reference>
        </references>
      </pivotArea>
    </format>
    <format dxfId="241">
      <pivotArea dataOnly="0" labelOnly="1" outline="0" fieldPosition="0">
        <references count="2">
          <reference field="1" count="1" selected="0">
            <x v="3"/>
          </reference>
          <reference field="2" count="1">
            <x v="5"/>
          </reference>
        </references>
      </pivotArea>
    </format>
    <format dxfId="242">
      <pivotArea dataOnly="0" labelOnly="1" outline="0" fieldPosition="0">
        <references count="2">
          <reference field="1" count="1" selected="0">
            <x v="4"/>
          </reference>
          <reference field="2" count="1">
            <x v="7"/>
          </reference>
        </references>
      </pivotArea>
    </format>
    <format dxfId="243">
      <pivotArea dataOnly="0" labelOnly="1" outline="0" fieldPosition="0">
        <references count="2">
          <reference field="1" count="1" selected="0">
            <x v="5"/>
          </reference>
          <reference field="2" count="1">
            <x v="24"/>
          </reference>
        </references>
      </pivotArea>
    </format>
    <format dxfId="244">
      <pivotArea dataOnly="0" labelOnly="1" outline="0" fieldPosition="0">
        <references count="2">
          <reference field="1" count="1" selected="0">
            <x v="6"/>
          </reference>
          <reference field="2" count="1">
            <x v="12"/>
          </reference>
        </references>
      </pivotArea>
    </format>
    <format dxfId="245">
      <pivotArea dataOnly="0" labelOnly="1" outline="0" fieldPosition="0">
        <references count="2">
          <reference field="1" count="1" selected="0">
            <x v="7"/>
          </reference>
          <reference field="2" count="1">
            <x v="41"/>
          </reference>
        </references>
      </pivotArea>
    </format>
    <format dxfId="246">
      <pivotArea dataOnly="0" labelOnly="1" outline="0" fieldPosition="0">
        <references count="2">
          <reference field="1" count="1" selected="0">
            <x v="8"/>
          </reference>
          <reference field="2" count="1">
            <x v="26"/>
          </reference>
        </references>
      </pivotArea>
    </format>
    <format dxfId="247">
      <pivotArea dataOnly="0" labelOnly="1" outline="0" fieldPosition="0">
        <references count="2">
          <reference field="1" count="1" selected="0">
            <x v="9"/>
          </reference>
          <reference field="2" count="1">
            <x v="1"/>
          </reference>
        </references>
      </pivotArea>
    </format>
    <format dxfId="248">
      <pivotArea dataOnly="0" labelOnly="1" outline="0" fieldPosition="0">
        <references count="2">
          <reference field="1" count="1" selected="0">
            <x v="10"/>
          </reference>
          <reference field="2" count="1">
            <x v="38"/>
          </reference>
        </references>
      </pivotArea>
    </format>
    <format dxfId="249">
      <pivotArea dataOnly="0" labelOnly="1" outline="0" fieldPosition="0">
        <references count="2">
          <reference field="1" count="1" selected="0">
            <x v="11"/>
          </reference>
          <reference field="2" count="1">
            <x v="47"/>
          </reference>
        </references>
      </pivotArea>
    </format>
    <format dxfId="250">
      <pivotArea dataOnly="0" labelOnly="1" outline="0" fieldPosition="0">
        <references count="2">
          <reference field="1" count="1" selected="0">
            <x v="12"/>
          </reference>
          <reference field="2" count="1">
            <x v="39"/>
          </reference>
        </references>
      </pivotArea>
    </format>
    <format dxfId="251">
      <pivotArea dataOnly="0" labelOnly="1" outline="0" fieldPosition="0">
        <references count="2">
          <reference field="1" count="1" selected="0">
            <x v="13"/>
          </reference>
          <reference field="2" count="1">
            <x v="27"/>
          </reference>
        </references>
      </pivotArea>
    </format>
    <format dxfId="252">
      <pivotArea dataOnly="0" labelOnly="1" outline="0" fieldPosition="0">
        <references count="2">
          <reference field="1" count="1" selected="0">
            <x v="14"/>
          </reference>
          <reference field="2" count="1">
            <x v="28"/>
          </reference>
        </references>
      </pivotArea>
    </format>
    <format dxfId="253">
      <pivotArea dataOnly="0" labelOnly="1" outline="0" fieldPosition="0">
        <references count="2">
          <reference field="1" count="1" selected="0">
            <x v="15"/>
          </reference>
          <reference field="2" count="1">
            <x v="15"/>
          </reference>
        </references>
      </pivotArea>
    </format>
    <format dxfId="254">
      <pivotArea dataOnly="0" labelOnly="1" outline="0" fieldPosition="0">
        <references count="2">
          <reference field="1" count="1" selected="0">
            <x v="16"/>
          </reference>
          <reference field="2" count="1">
            <x v="25"/>
          </reference>
        </references>
      </pivotArea>
    </format>
    <format dxfId="255">
      <pivotArea dataOnly="0" labelOnly="1" outline="0" fieldPosition="0">
        <references count="2">
          <reference field="1" count="1" selected="0">
            <x v="17"/>
          </reference>
          <reference field="2" count="1">
            <x v="17"/>
          </reference>
        </references>
      </pivotArea>
    </format>
    <format dxfId="256">
      <pivotArea dataOnly="0" labelOnly="1" outline="0" fieldPosition="0">
        <references count="2">
          <reference field="1" count="1" selected="0">
            <x v="18"/>
          </reference>
          <reference field="2" count="1">
            <x v="16"/>
          </reference>
        </references>
      </pivotArea>
    </format>
    <format dxfId="257">
      <pivotArea dataOnly="0" labelOnly="1" outline="0" fieldPosition="0">
        <references count="2">
          <reference field="1" count="1" selected="0">
            <x v="19"/>
          </reference>
          <reference field="2" count="1">
            <x v="13"/>
          </reference>
        </references>
      </pivotArea>
    </format>
    <format dxfId="258">
      <pivotArea dataOnly="0" labelOnly="1" outline="0" fieldPosition="0">
        <references count="2">
          <reference field="1" count="1" selected="0">
            <x v="20"/>
          </reference>
          <reference field="2" count="1">
            <x v="37"/>
          </reference>
        </references>
      </pivotArea>
    </format>
    <format dxfId="259">
      <pivotArea dataOnly="0" labelOnly="1" outline="0" fieldPosition="0">
        <references count="2">
          <reference field="1" count="1" selected="0">
            <x v="21"/>
          </reference>
          <reference field="2" count="1">
            <x v="14"/>
          </reference>
        </references>
      </pivotArea>
    </format>
    <format dxfId="260">
      <pivotArea dataOnly="0" labelOnly="1" outline="0" fieldPosition="0">
        <references count="2">
          <reference field="1" count="1" selected="0">
            <x v="22"/>
          </reference>
          <reference field="2" count="1">
            <x v="20"/>
          </reference>
        </references>
      </pivotArea>
    </format>
    <format dxfId="261">
      <pivotArea dataOnly="0" labelOnly="1" outline="0" fieldPosition="0">
        <references count="2">
          <reference field="1" count="1" selected="0">
            <x v="23"/>
          </reference>
          <reference field="2" count="1">
            <x v="19"/>
          </reference>
        </references>
      </pivotArea>
    </format>
    <format dxfId="262">
      <pivotArea dataOnly="0" labelOnly="1" outline="0" fieldPosition="0">
        <references count="2">
          <reference field="1" count="1" selected="0">
            <x v="24"/>
          </reference>
          <reference field="2" count="1">
            <x v="35"/>
          </reference>
        </references>
      </pivotArea>
    </format>
    <format dxfId="263">
      <pivotArea dataOnly="0" labelOnly="1" outline="0" fieldPosition="0">
        <references count="2">
          <reference field="1" count="1" selected="0">
            <x v="25"/>
          </reference>
          <reference field="2" count="1">
            <x v="18"/>
          </reference>
        </references>
      </pivotArea>
    </format>
    <format dxfId="264">
      <pivotArea dataOnly="0" labelOnly="1" outline="0" fieldPosition="0">
        <references count="2">
          <reference field="1" count="1" selected="0">
            <x v="26"/>
          </reference>
          <reference field="2" count="1">
            <x v="50"/>
          </reference>
        </references>
      </pivotArea>
    </format>
    <format dxfId="265">
      <pivotArea dataOnly="0" labelOnly="1" outline="0" fieldPosition="0">
        <references count="2">
          <reference field="1" count="1" selected="0">
            <x v="27"/>
          </reference>
          <reference field="2" count="1">
            <x v="34"/>
          </reference>
        </references>
      </pivotArea>
    </format>
    <format dxfId="266">
      <pivotArea dataOnly="0" labelOnly="1" outline="0" fieldPosition="0">
        <references count="2">
          <reference field="1" count="1" selected="0">
            <x v="28"/>
          </reference>
          <reference field="2" count="1">
            <x v="46"/>
          </reference>
        </references>
      </pivotArea>
    </format>
    <format dxfId="267">
      <pivotArea dataOnly="0" labelOnly="1" outline="0" fieldPosition="0">
        <references count="2">
          <reference field="1" count="1" selected="0">
            <x v="29"/>
          </reference>
          <reference field="2" count="1">
            <x v="3"/>
          </reference>
        </references>
      </pivotArea>
    </format>
    <format dxfId="268">
      <pivotArea dataOnly="0" labelOnly="1" outline="0" fieldPosition="0">
        <references count="2">
          <reference field="1" count="1" selected="0">
            <x v="30"/>
          </reference>
          <reference field="2" count="1">
            <x v="31"/>
          </reference>
        </references>
      </pivotArea>
    </format>
    <format dxfId="269">
      <pivotArea dataOnly="0" labelOnly="1" outline="0" fieldPosition="0">
        <references count="2">
          <reference field="1" count="1" selected="0">
            <x v="31"/>
          </reference>
          <reference field="2" count="1">
            <x v="42"/>
          </reference>
        </references>
      </pivotArea>
    </format>
    <format dxfId="270">
      <pivotArea dataOnly="0" labelOnly="1" outline="0" fieldPosition="0">
        <references count="2">
          <reference field="1" count="1" selected="0">
            <x v="32"/>
          </reference>
          <reference field="2" count="1">
            <x v="45"/>
          </reference>
        </references>
      </pivotArea>
    </format>
    <format dxfId="271">
      <pivotArea dataOnly="0" labelOnly="1" outline="0" fieldPosition="0">
        <references count="2">
          <reference field="1" count="1" selected="0">
            <x v="34"/>
          </reference>
          <reference field="2" count="1">
            <x v="49"/>
          </reference>
        </references>
      </pivotArea>
    </format>
    <format dxfId="272">
      <pivotArea dataOnly="0" labelOnly="1" outline="0" fieldPosition="0">
        <references count="2">
          <reference field="1" count="1" selected="0">
            <x v="35"/>
          </reference>
          <reference field="2" count="1">
            <x v="52"/>
          </reference>
        </references>
      </pivotArea>
    </format>
    <format dxfId="273">
      <pivotArea dataOnly="0" labelOnly="1" outline="0" fieldPosition="0">
        <references count="2">
          <reference field="1" count="1" selected="0">
            <x v="36"/>
          </reference>
          <reference field="2" count="1">
            <x v="51"/>
          </reference>
        </references>
      </pivotArea>
    </format>
    <format dxfId="274">
      <pivotArea dataOnly="0" labelOnly="1" outline="0" fieldPosition="0">
        <references count="2">
          <reference field="1" count="1" selected="0">
            <x v="37"/>
          </reference>
          <reference field="2" count="1">
            <x v="48"/>
          </reference>
        </references>
      </pivotArea>
    </format>
    <format dxfId="275">
      <pivotArea dataOnly="0" labelOnly="1" outline="0" fieldPosition="0">
        <references count="2">
          <reference field="1" count="1" selected="0">
            <x v="38"/>
          </reference>
          <reference field="2" count="1">
            <x v="21"/>
          </reference>
        </references>
      </pivotArea>
    </format>
    <format dxfId="276">
      <pivotArea dataOnly="0" labelOnly="1" outline="0" fieldPosition="0">
        <references count="2">
          <reference field="1" count="1" selected="0">
            <x v="39"/>
          </reference>
          <reference field="2" count="1">
            <x v="43"/>
          </reference>
        </references>
      </pivotArea>
    </format>
    <format dxfId="277">
      <pivotArea dataOnly="0" labelOnly="1" outline="0" fieldPosition="0">
        <references count="2">
          <reference field="1" count="1" selected="0">
            <x v="40"/>
          </reference>
          <reference field="2" count="1">
            <x v="0"/>
          </reference>
        </references>
      </pivotArea>
    </format>
    <format dxfId="278">
      <pivotArea dataOnly="0" labelOnly="1" outline="0" fieldPosition="0">
        <references count="2">
          <reference field="1" count="1" selected="0">
            <x v="41"/>
          </reference>
          <reference field="2" count="1">
            <x v="22"/>
          </reference>
        </references>
      </pivotArea>
    </format>
    <format dxfId="279">
      <pivotArea dataOnly="0" labelOnly="1" outline="0" fieldPosition="0">
        <references count="2">
          <reference field="1" count="1" selected="0">
            <x v="42"/>
          </reference>
          <reference field="2" count="1">
            <x v="10"/>
          </reference>
        </references>
      </pivotArea>
    </format>
    <format dxfId="280">
      <pivotArea dataOnly="0" labelOnly="1" outline="0" fieldPosition="0">
        <references count="2">
          <reference field="1" count="1" selected="0">
            <x v="44"/>
          </reference>
          <reference field="2" count="1">
            <x v="29"/>
          </reference>
        </references>
      </pivotArea>
    </format>
    <format dxfId="281">
      <pivotArea dataOnly="0" labelOnly="1" outline="0" fieldPosition="0">
        <references count="2">
          <reference field="1" count="1" selected="0">
            <x v="45"/>
          </reference>
          <reference field="2" count="1">
            <x v="30"/>
          </reference>
        </references>
      </pivotArea>
    </format>
    <format dxfId="282">
      <pivotArea dataOnly="0" labelOnly="1" outline="0" fieldPosition="0">
        <references count="2">
          <reference field="1" count="1" selected="0">
            <x v="46"/>
          </reference>
          <reference field="2" count="1">
            <x v="36"/>
          </reference>
        </references>
      </pivotArea>
    </format>
    <format dxfId="283">
      <pivotArea dataOnly="0" labelOnly="1" outline="0" fieldPosition="0">
        <references count="2">
          <reference field="1" count="1" selected="0">
            <x v="47"/>
          </reference>
          <reference field="2" count="1">
            <x v="11"/>
          </reference>
        </references>
      </pivotArea>
    </format>
    <format dxfId="284">
      <pivotArea dataOnly="0" labelOnly="1" outline="0" fieldPosition="0">
        <references count="2">
          <reference field="1" count="1" selected="0">
            <x v="48"/>
          </reference>
          <reference field="2" count="1">
            <x v="2"/>
          </reference>
        </references>
      </pivotArea>
    </format>
    <format dxfId="285">
      <pivotArea dataOnly="0" labelOnly="1" outline="0" fieldPosition="0">
        <references count="2">
          <reference field="1" count="1" selected="0">
            <x v="49"/>
          </reference>
          <reference field="2" count="1">
            <x v="2"/>
          </reference>
        </references>
      </pivotArea>
    </format>
    <format dxfId="286">
      <pivotArea dataOnly="0" labelOnly="1" outline="0" fieldPosition="0">
        <references count="2">
          <reference field="1" count="1" selected="0">
            <x v="50"/>
          </reference>
          <reference field="2" count="1">
            <x v="40"/>
          </reference>
        </references>
      </pivotArea>
    </format>
    <format dxfId="287">
      <pivotArea dataOnly="0" labelOnly="1" outline="0" fieldPosition="0">
        <references count="2">
          <reference field="1" count="1" selected="0">
            <x v="51"/>
          </reference>
          <reference field="2" count="1">
            <x v="4"/>
          </reference>
        </references>
      </pivotArea>
    </format>
    <format dxfId="288">
      <pivotArea dataOnly="0" labelOnly="1" outline="0" fieldPosition="0">
        <references count="2">
          <reference field="1" count="1" selected="0">
            <x v="52"/>
          </reference>
          <reference field="2" count="1">
            <x v="23"/>
          </reference>
        </references>
      </pivotArea>
    </format>
    <format dxfId="289">
      <pivotArea dataOnly="0" labelOnly="1" outline="0" fieldPosition="0">
        <references count="2">
          <reference field="1" count="1" selected="0">
            <x v="53"/>
          </reference>
          <reference field="2" count="1">
            <x v="44"/>
          </reference>
        </references>
      </pivotArea>
    </format>
    <format dxfId="179">
      <pivotArea outline="0" collapsedLevelsAreSubtotals="1" fieldPosition="0"/>
    </format>
    <format dxfId="178">
      <pivotArea dataOnly="0" labelOnly="1" outline="0" fieldPosition="0">
        <references count="1">
          <reference field="3" count="0"/>
        </references>
      </pivotArea>
    </format>
    <format dxfId="177">
      <pivotArea dataOnly="0" labelOnly="1" outline="0" fieldPosition="0">
        <references count="2">
          <reference field="3" count="0" selected="0"/>
          <reference field="4" count="1">
            <x v="6"/>
          </reference>
        </references>
      </pivotArea>
    </format>
    <format dxfId="176">
      <pivotArea outline="0" collapsedLevelsAreSubtotals="1" fieldPosition="0"/>
    </format>
    <format dxfId="175">
      <pivotArea dataOnly="0" labelOnly="1" outline="0" fieldPosition="0">
        <references count="1">
          <reference field="3" count="0"/>
        </references>
      </pivotArea>
    </format>
    <format dxfId="174">
      <pivotArea dataOnly="0" labelOnly="1" outline="0" fieldPosition="0">
        <references count="2">
          <reference field="3" count="0" selected="0"/>
          <reference field="4" count="1">
            <x v="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3B15923-EB9B-4AEA-901B-E8D994DB6F66}" name="Kontingenční tabulka1" cacheId="6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compact="0" compactData="0" multipleFieldFilters="0">
  <location ref="A3:BD21" firstHeaderRow="1" firstDataRow="3" firstDataCol="2" rowPageCount="1" colPageCount="1"/>
  <pivotFields count="9">
    <pivotField axis="axisPage" compact="0" outline="0" subtotalTop="0" multipleItemSelectionAllowed="1" showAll="0" defaultSubtotal="0">
      <items count="2">
        <item h="1" x="0"/>
        <item x="1"/>
      </items>
    </pivotField>
    <pivotField axis="axisCol" compact="0" outline="0" subtotalTop="0" showAll="0" defaultSubtotal="0">
      <items count="5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</items>
    </pivotField>
    <pivotField axis="axisCol" compact="0" outline="0" subtotalTop="0" showAll="0" defaultSubtotal="0">
      <items count="53">
        <item x="40"/>
        <item x="9"/>
        <item x="48"/>
        <item x="29"/>
        <item x="50"/>
        <item x="3"/>
        <item x="0"/>
        <item x="4"/>
        <item x="1"/>
        <item x="2"/>
        <item x="42"/>
        <item x="47"/>
        <item x="6"/>
        <item x="19"/>
        <item x="21"/>
        <item x="15"/>
        <item x="18"/>
        <item x="17"/>
        <item x="25"/>
        <item x="23"/>
        <item x="22"/>
        <item x="38"/>
        <item x="41"/>
        <item x="51"/>
        <item x="5"/>
        <item x="16"/>
        <item x="8"/>
        <item x="13"/>
        <item x="14"/>
        <item x="44"/>
        <item x="45"/>
        <item x="30"/>
        <item x="33"/>
        <item x="43"/>
        <item x="27"/>
        <item x="24"/>
        <item x="46"/>
        <item x="20"/>
        <item x="10"/>
        <item x="12"/>
        <item x="49"/>
        <item x="7"/>
        <item x="31"/>
        <item x="39"/>
        <item x="52"/>
        <item x="32"/>
        <item x="28"/>
        <item x="11"/>
        <item x="37"/>
        <item x="34"/>
        <item x="26"/>
        <item x="36"/>
        <item x="35"/>
      </items>
    </pivotField>
    <pivotField axis="axisRow" compact="0" outline="0" subtotalTop="0" showAll="0" defaultSubtotal="0">
      <items count="18">
        <item x="11"/>
        <item x="0"/>
        <item x="1"/>
        <item x="12"/>
        <item x="17"/>
        <item x="2"/>
        <item x="13"/>
        <item x="3"/>
        <item x="14"/>
        <item x="4"/>
        <item x="5"/>
        <item x="6"/>
        <item x="15"/>
        <item h="1" x="7"/>
        <item h="1" x="8"/>
        <item x="10"/>
        <item x="9"/>
        <item x="16"/>
      </items>
    </pivotField>
    <pivotField axis="axisRow" compact="0" outline="0" subtotalTop="0" showAll="0" defaultSubtotal="0">
      <items count="18">
        <item h="1" x="11"/>
        <item x="9"/>
        <item x="10"/>
        <item x="5"/>
        <item x="6"/>
        <item x="14"/>
        <item x="7"/>
        <item x="8"/>
        <item x="12"/>
        <item x="2"/>
        <item x="13"/>
        <item x="1"/>
        <item x="0"/>
        <item x="17"/>
        <item x="3"/>
        <item x="15"/>
        <item x="4"/>
        <item x="16"/>
      </items>
    </pivotField>
    <pivotField compact="0" outline="0" subtotalTop="0" showAll="0" defaultSubtotal="0"/>
    <pivotField compact="0" numFmtId="4" outline="0" subtotalTop="0" showAll="0" defaultSubtotal="0"/>
    <pivotField compact="0" numFmtId="4" outline="0" subtotalTop="0" showAll="0" defaultSubtotal="0"/>
    <pivotField dataField="1" compact="0" numFmtId="4" outline="0" subtotalTop="0" showAll="0" defaultSubtotal="0"/>
  </pivotFields>
  <rowFields count="2">
    <field x="3"/>
    <field x="4"/>
  </rowFields>
  <rowItems count="16">
    <i>
      <x v="1"/>
      <x v="12"/>
    </i>
    <i>
      <x v="2"/>
      <x v="11"/>
    </i>
    <i>
      <x v="3"/>
      <x v="8"/>
    </i>
    <i>
      <x v="4"/>
      <x v="13"/>
    </i>
    <i>
      <x v="5"/>
      <x v="9"/>
    </i>
    <i>
      <x v="6"/>
      <x v="10"/>
    </i>
    <i>
      <x v="7"/>
      <x v="14"/>
    </i>
    <i>
      <x v="8"/>
      <x v="5"/>
    </i>
    <i>
      <x v="9"/>
      <x v="16"/>
    </i>
    <i>
      <x v="10"/>
      <x v="3"/>
    </i>
    <i>
      <x v="11"/>
      <x v="4"/>
    </i>
    <i>
      <x v="12"/>
      <x v="15"/>
    </i>
    <i>
      <x v="15"/>
      <x v="2"/>
    </i>
    <i>
      <x v="16"/>
      <x v="1"/>
    </i>
    <i>
      <x v="17"/>
      <x v="17"/>
    </i>
    <i t="grand">
      <x/>
    </i>
  </rowItems>
  <colFields count="2">
    <field x="1"/>
    <field x="2"/>
  </colFields>
  <colItems count="54">
    <i>
      <x/>
      <x v="6"/>
    </i>
    <i>
      <x v="1"/>
      <x v="8"/>
    </i>
    <i>
      <x v="2"/>
      <x v="9"/>
    </i>
    <i>
      <x v="3"/>
      <x v="5"/>
    </i>
    <i>
      <x v="4"/>
      <x v="7"/>
    </i>
    <i>
      <x v="5"/>
      <x v="24"/>
    </i>
    <i>
      <x v="6"/>
      <x v="12"/>
    </i>
    <i>
      <x v="7"/>
      <x v="41"/>
    </i>
    <i>
      <x v="8"/>
      <x v="26"/>
    </i>
    <i>
      <x v="9"/>
      <x v="1"/>
    </i>
    <i>
      <x v="10"/>
      <x v="38"/>
    </i>
    <i>
      <x v="11"/>
      <x v="47"/>
    </i>
    <i>
      <x v="12"/>
      <x v="39"/>
    </i>
    <i>
      <x v="13"/>
      <x v="27"/>
    </i>
    <i>
      <x v="14"/>
      <x v="28"/>
    </i>
    <i>
      <x v="15"/>
      <x v="15"/>
    </i>
    <i>
      <x v="16"/>
      <x v="25"/>
    </i>
    <i>
      <x v="17"/>
      <x v="17"/>
    </i>
    <i>
      <x v="18"/>
      <x v="16"/>
    </i>
    <i>
      <x v="19"/>
      <x v="13"/>
    </i>
    <i>
      <x v="20"/>
      <x v="37"/>
    </i>
    <i>
      <x v="21"/>
      <x v="14"/>
    </i>
    <i>
      <x v="22"/>
      <x v="20"/>
    </i>
    <i>
      <x v="23"/>
      <x v="19"/>
    </i>
    <i>
      <x v="24"/>
      <x v="35"/>
    </i>
    <i>
      <x v="25"/>
      <x v="18"/>
    </i>
    <i>
      <x v="26"/>
      <x v="50"/>
    </i>
    <i>
      <x v="27"/>
      <x v="34"/>
    </i>
    <i>
      <x v="28"/>
      <x v="46"/>
    </i>
    <i>
      <x v="29"/>
      <x v="3"/>
    </i>
    <i>
      <x v="30"/>
      <x v="31"/>
    </i>
    <i>
      <x v="31"/>
      <x v="42"/>
    </i>
    <i>
      <x v="32"/>
      <x v="45"/>
    </i>
    <i>
      <x v="33"/>
      <x v="32"/>
    </i>
    <i>
      <x v="34"/>
      <x v="49"/>
    </i>
    <i>
      <x v="35"/>
      <x v="52"/>
    </i>
    <i>
      <x v="36"/>
      <x v="51"/>
    </i>
    <i>
      <x v="37"/>
      <x v="48"/>
    </i>
    <i>
      <x v="38"/>
      <x v="21"/>
    </i>
    <i>
      <x v="39"/>
      <x v="43"/>
    </i>
    <i>
      <x v="40"/>
      <x/>
    </i>
    <i>
      <x v="41"/>
      <x v="22"/>
    </i>
    <i>
      <x v="42"/>
      <x v="10"/>
    </i>
    <i>
      <x v="43"/>
      <x v="33"/>
    </i>
    <i>
      <x v="44"/>
      <x v="29"/>
    </i>
    <i>
      <x v="45"/>
      <x v="30"/>
    </i>
    <i>
      <x v="46"/>
      <x v="36"/>
    </i>
    <i>
      <x v="47"/>
      <x v="11"/>
    </i>
    <i>
      <x v="48"/>
      <x v="2"/>
    </i>
    <i>
      <x v="49"/>
      <x v="2"/>
    </i>
    <i>
      <x v="51"/>
      <x v="4"/>
    </i>
    <i>
      <x v="52"/>
      <x v="23"/>
    </i>
    <i>
      <x v="53"/>
      <x v="44"/>
    </i>
    <i t="grand">
      <x/>
    </i>
  </colItems>
  <pageFields count="1">
    <pageField fld="0" hier="-1"/>
  </pageFields>
  <dataFields count="1">
    <dataField name="ROF" fld="8" baseField="0" baseItem="0" numFmtId="3"/>
  </dataFields>
  <formats count="56">
    <format dxfId="113">
      <pivotArea outline="0" collapsedLevelsAreSubtotals="1" fieldPosition="0"/>
    </format>
    <format dxfId="114">
      <pivotArea field="3" type="button" dataOnly="0" labelOnly="1" outline="0" axis="axisRow" fieldPosition="0"/>
    </format>
    <format dxfId="115">
      <pivotArea field="4" type="button" dataOnly="0" labelOnly="1" outline="0" axis="axisRow" fieldPosition="1"/>
    </format>
    <format dxfId="116">
      <pivotArea dataOnly="0" labelOnly="1" outline="0" fieldPosition="0">
        <references count="2">
          <reference field="1" count="1" selected="0">
            <x v="0"/>
          </reference>
          <reference field="2" count="1">
            <x v="6"/>
          </reference>
        </references>
      </pivotArea>
    </format>
    <format dxfId="117">
      <pivotArea dataOnly="0" labelOnly="1" outline="0" fieldPosition="0">
        <references count="2">
          <reference field="1" count="1" selected="0">
            <x v="1"/>
          </reference>
          <reference field="2" count="1">
            <x v="8"/>
          </reference>
        </references>
      </pivotArea>
    </format>
    <format dxfId="118">
      <pivotArea dataOnly="0" labelOnly="1" outline="0" fieldPosition="0">
        <references count="2">
          <reference field="1" count="1" selected="0">
            <x v="2"/>
          </reference>
          <reference field="2" count="1">
            <x v="9"/>
          </reference>
        </references>
      </pivotArea>
    </format>
    <format dxfId="119">
      <pivotArea dataOnly="0" labelOnly="1" outline="0" fieldPosition="0">
        <references count="2">
          <reference field="1" count="1" selected="0">
            <x v="3"/>
          </reference>
          <reference field="2" count="1">
            <x v="5"/>
          </reference>
        </references>
      </pivotArea>
    </format>
    <format dxfId="120">
      <pivotArea dataOnly="0" labelOnly="1" outline="0" fieldPosition="0">
        <references count="2">
          <reference field="1" count="1" selected="0">
            <x v="4"/>
          </reference>
          <reference field="2" count="1">
            <x v="7"/>
          </reference>
        </references>
      </pivotArea>
    </format>
    <format dxfId="121">
      <pivotArea dataOnly="0" labelOnly="1" outline="0" fieldPosition="0">
        <references count="2">
          <reference field="1" count="1" selected="0">
            <x v="5"/>
          </reference>
          <reference field="2" count="1">
            <x v="24"/>
          </reference>
        </references>
      </pivotArea>
    </format>
    <format dxfId="122">
      <pivotArea dataOnly="0" labelOnly="1" outline="0" fieldPosition="0">
        <references count="2">
          <reference field="1" count="1" selected="0">
            <x v="6"/>
          </reference>
          <reference field="2" count="1">
            <x v="12"/>
          </reference>
        </references>
      </pivotArea>
    </format>
    <format dxfId="123">
      <pivotArea dataOnly="0" labelOnly="1" outline="0" fieldPosition="0">
        <references count="2">
          <reference field="1" count="1" selected="0">
            <x v="7"/>
          </reference>
          <reference field="2" count="1">
            <x v="41"/>
          </reference>
        </references>
      </pivotArea>
    </format>
    <format dxfId="124">
      <pivotArea dataOnly="0" labelOnly="1" outline="0" fieldPosition="0">
        <references count="2">
          <reference field="1" count="1" selected="0">
            <x v="8"/>
          </reference>
          <reference field="2" count="1">
            <x v="26"/>
          </reference>
        </references>
      </pivotArea>
    </format>
    <format dxfId="125">
      <pivotArea dataOnly="0" labelOnly="1" outline="0" fieldPosition="0">
        <references count="2">
          <reference field="1" count="1" selected="0">
            <x v="9"/>
          </reference>
          <reference field="2" count="1">
            <x v="1"/>
          </reference>
        </references>
      </pivotArea>
    </format>
    <format dxfId="126">
      <pivotArea dataOnly="0" labelOnly="1" outline="0" fieldPosition="0">
        <references count="2">
          <reference field="1" count="1" selected="0">
            <x v="10"/>
          </reference>
          <reference field="2" count="1">
            <x v="38"/>
          </reference>
        </references>
      </pivotArea>
    </format>
    <format dxfId="127">
      <pivotArea dataOnly="0" labelOnly="1" outline="0" fieldPosition="0">
        <references count="2">
          <reference field="1" count="1" selected="0">
            <x v="11"/>
          </reference>
          <reference field="2" count="1">
            <x v="47"/>
          </reference>
        </references>
      </pivotArea>
    </format>
    <format dxfId="128">
      <pivotArea dataOnly="0" labelOnly="1" outline="0" fieldPosition="0">
        <references count="2">
          <reference field="1" count="1" selected="0">
            <x v="12"/>
          </reference>
          <reference field="2" count="1">
            <x v="39"/>
          </reference>
        </references>
      </pivotArea>
    </format>
    <format dxfId="129">
      <pivotArea dataOnly="0" labelOnly="1" outline="0" fieldPosition="0">
        <references count="2">
          <reference field="1" count="1" selected="0">
            <x v="13"/>
          </reference>
          <reference field="2" count="1">
            <x v="27"/>
          </reference>
        </references>
      </pivotArea>
    </format>
    <format dxfId="130">
      <pivotArea dataOnly="0" labelOnly="1" outline="0" fieldPosition="0">
        <references count="2">
          <reference field="1" count="1" selected="0">
            <x v="14"/>
          </reference>
          <reference field="2" count="1">
            <x v="28"/>
          </reference>
        </references>
      </pivotArea>
    </format>
    <format dxfId="131">
      <pivotArea dataOnly="0" labelOnly="1" outline="0" fieldPosition="0">
        <references count="2">
          <reference field="1" count="1" selected="0">
            <x v="15"/>
          </reference>
          <reference field="2" count="1">
            <x v="15"/>
          </reference>
        </references>
      </pivotArea>
    </format>
    <format dxfId="132">
      <pivotArea dataOnly="0" labelOnly="1" outline="0" fieldPosition="0">
        <references count="2">
          <reference field="1" count="1" selected="0">
            <x v="16"/>
          </reference>
          <reference field="2" count="1">
            <x v="25"/>
          </reference>
        </references>
      </pivotArea>
    </format>
    <format dxfId="133">
      <pivotArea dataOnly="0" labelOnly="1" outline="0" fieldPosition="0">
        <references count="2">
          <reference field="1" count="1" selected="0">
            <x v="17"/>
          </reference>
          <reference field="2" count="1">
            <x v="17"/>
          </reference>
        </references>
      </pivotArea>
    </format>
    <format dxfId="134">
      <pivotArea dataOnly="0" labelOnly="1" outline="0" fieldPosition="0">
        <references count="2">
          <reference field="1" count="1" selected="0">
            <x v="18"/>
          </reference>
          <reference field="2" count="1">
            <x v="16"/>
          </reference>
        </references>
      </pivotArea>
    </format>
    <format dxfId="135">
      <pivotArea dataOnly="0" labelOnly="1" outline="0" fieldPosition="0">
        <references count="2">
          <reference field="1" count="1" selected="0">
            <x v="19"/>
          </reference>
          <reference field="2" count="1">
            <x v="13"/>
          </reference>
        </references>
      </pivotArea>
    </format>
    <format dxfId="136">
      <pivotArea dataOnly="0" labelOnly="1" outline="0" fieldPosition="0">
        <references count="2">
          <reference field="1" count="1" selected="0">
            <x v="20"/>
          </reference>
          <reference field="2" count="1">
            <x v="37"/>
          </reference>
        </references>
      </pivotArea>
    </format>
    <format dxfId="137">
      <pivotArea dataOnly="0" labelOnly="1" outline="0" fieldPosition="0">
        <references count="2">
          <reference field="1" count="1" selected="0">
            <x v="21"/>
          </reference>
          <reference field="2" count="1">
            <x v="14"/>
          </reference>
        </references>
      </pivotArea>
    </format>
    <format dxfId="138">
      <pivotArea dataOnly="0" labelOnly="1" outline="0" fieldPosition="0">
        <references count="2">
          <reference field="1" count="1" selected="0">
            <x v="22"/>
          </reference>
          <reference field="2" count="1">
            <x v="20"/>
          </reference>
        </references>
      </pivotArea>
    </format>
    <format dxfId="139">
      <pivotArea dataOnly="0" labelOnly="1" outline="0" fieldPosition="0">
        <references count="2">
          <reference field="1" count="1" selected="0">
            <x v="23"/>
          </reference>
          <reference field="2" count="1">
            <x v="19"/>
          </reference>
        </references>
      </pivotArea>
    </format>
    <format dxfId="140">
      <pivotArea dataOnly="0" labelOnly="1" outline="0" fieldPosition="0">
        <references count="2">
          <reference field="1" count="1" selected="0">
            <x v="24"/>
          </reference>
          <reference field="2" count="1">
            <x v="35"/>
          </reference>
        </references>
      </pivotArea>
    </format>
    <format dxfId="141">
      <pivotArea dataOnly="0" labelOnly="1" outline="0" fieldPosition="0">
        <references count="2">
          <reference field="1" count="1" selected="0">
            <x v="25"/>
          </reference>
          <reference field="2" count="1">
            <x v="18"/>
          </reference>
        </references>
      </pivotArea>
    </format>
    <format dxfId="142">
      <pivotArea dataOnly="0" labelOnly="1" outline="0" fieldPosition="0">
        <references count="2">
          <reference field="1" count="1" selected="0">
            <x v="26"/>
          </reference>
          <reference field="2" count="1">
            <x v="50"/>
          </reference>
        </references>
      </pivotArea>
    </format>
    <format dxfId="143">
      <pivotArea dataOnly="0" labelOnly="1" outline="0" fieldPosition="0">
        <references count="2">
          <reference field="1" count="1" selected="0">
            <x v="27"/>
          </reference>
          <reference field="2" count="1">
            <x v="34"/>
          </reference>
        </references>
      </pivotArea>
    </format>
    <format dxfId="144">
      <pivotArea dataOnly="0" labelOnly="1" outline="0" fieldPosition="0">
        <references count="2">
          <reference field="1" count="1" selected="0">
            <x v="28"/>
          </reference>
          <reference field="2" count="1">
            <x v="46"/>
          </reference>
        </references>
      </pivotArea>
    </format>
    <format dxfId="145">
      <pivotArea dataOnly="0" labelOnly="1" outline="0" fieldPosition="0">
        <references count="2">
          <reference field="1" count="1" selected="0">
            <x v="29"/>
          </reference>
          <reference field="2" count="1">
            <x v="3"/>
          </reference>
        </references>
      </pivotArea>
    </format>
    <format dxfId="146">
      <pivotArea dataOnly="0" labelOnly="1" outline="0" fieldPosition="0">
        <references count="2">
          <reference field="1" count="1" selected="0">
            <x v="30"/>
          </reference>
          <reference field="2" count="1">
            <x v="31"/>
          </reference>
        </references>
      </pivotArea>
    </format>
    <format dxfId="147">
      <pivotArea dataOnly="0" labelOnly="1" outline="0" fieldPosition="0">
        <references count="2">
          <reference field="1" count="1" selected="0">
            <x v="31"/>
          </reference>
          <reference field="2" count="1">
            <x v="42"/>
          </reference>
        </references>
      </pivotArea>
    </format>
    <format dxfId="148">
      <pivotArea dataOnly="0" labelOnly="1" outline="0" fieldPosition="0">
        <references count="2">
          <reference field="1" count="1" selected="0">
            <x v="32"/>
          </reference>
          <reference field="2" count="1">
            <x v="45"/>
          </reference>
        </references>
      </pivotArea>
    </format>
    <format dxfId="149">
      <pivotArea dataOnly="0" labelOnly="1" outline="0" fieldPosition="0">
        <references count="2">
          <reference field="1" count="1" selected="0">
            <x v="34"/>
          </reference>
          <reference field="2" count="1">
            <x v="49"/>
          </reference>
        </references>
      </pivotArea>
    </format>
    <format dxfId="150">
      <pivotArea dataOnly="0" labelOnly="1" outline="0" fieldPosition="0">
        <references count="2">
          <reference field="1" count="1" selected="0">
            <x v="35"/>
          </reference>
          <reference field="2" count="1">
            <x v="52"/>
          </reference>
        </references>
      </pivotArea>
    </format>
    <format dxfId="151">
      <pivotArea dataOnly="0" labelOnly="1" outline="0" fieldPosition="0">
        <references count="2">
          <reference field="1" count="1" selected="0">
            <x v="36"/>
          </reference>
          <reference field="2" count="1">
            <x v="51"/>
          </reference>
        </references>
      </pivotArea>
    </format>
    <format dxfId="152">
      <pivotArea dataOnly="0" labelOnly="1" outline="0" fieldPosition="0">
        <references count="2">
          <reference field="1" count="1" selected="0">
            <x v="37"/>
          </reference>
          <reference field="2" count="1">
            <x v="48"/>
          </reference>
        </references>
      </pivotArea>
    </format>
    <format dxfId="153">
      <pivotArea dataOnly="0" labelOnly="1" outline="0" fieldPosition="0">
        <references count="2">
          <reference field="1" count="1" selected="0">
            <x v="38"/>
          </reference>
          <reference field="2" count="1">
            <x v="21"/>
          </reference>
        </references>
      </pivotArea>
    </format>
    <format dxfId="154">
      <pivotArea dataOnly="0" labelOnly="1" outline="0" fieldPosition="0">
        <references count="2">
          <reference field="1" count="1" selected="0">
            <x v="39"/>
          </reference>
          <reference field="2" count="1">
            <x v="43"/>
          </reference>
        </references>
      </pivotArea>
    </format>
    <format dxfId="155">
      <pivotArea dataOnly="0" labelOnly="1" outline="0" fieldPosition="0">
        <references count="2">
          <reference field="1" count="1" selected="0">
            <x v="40"/>
          </reference>
          <reference field="2" count="1">
            <x v="0"/>
          </reference>
        </references>
      </pivotArea>
    </format>
    <format dxfId="156">
      <pivotArea dataOnly="0" labelOnly="1" outline="0" fieldPosition="0">
        <references count="2">
          <reference field="1" count="1" selected="0">
            <x v="41"/>
          </reference>
          <reference field="2" count="1">
            <x v="22"/>
          </reference>
        </references>
      </pivotArea>
    </format>
    <format dxfId="157">
      <pivotArea dataOnly="0" labelOnly="1" outline="0" fieldPosition="0">
        <references count="2">
          <reference field="1" count="1" selected="0">
            <x v="42"/>
          </reference>
          <reference field="2" count="1">
            <x v="10"/>
          </reference>
        </references>
      </pivotArea>
    </format>
    <format dxfId="158">
      <pivotArea dataOnly="0" labelOnly="1" outline="0" fieldPosition="0">
        <references count="2">
          <reference field="1" count="1" selected="0">
            <x v="44"/>
          </reference>
          <reference field="2" count="1">
            <x v="29"/>
          </reference>
        </references>
      </pivotArea>
    </format>
    <format dxfId="159">
      <pivotArea dataOnly="0" labelOnly="1" outline="0" fieldPosition="0">
        <references count="2">
          <reference field="1" count="1" selected="0">
            <x v="45"/>
          </reference>
          <reference field="2" count="1">
            <x v="30"/>
          </reference>
        </references>
      </pivotArea>
    </format>
    <format dxfId="160">
      <pivotArea dataOnly="0" labelOnly="1" outline="0" fieldPosition="0">
        <references count="2">
          <reference field="1" count="1" selected="0">
            <x v="46"/>
          </reference>
          <reference field="2" count="1">
            <x v="36"/>
          </reference>
        </references>
      </pivotArea>
    </format>
    <format dxfId="161">
      <pivotArea dataOnly="0" labelOnly="1" outline="0" fieldPosition="0">
        <references count="2">
          <reference field="1" count="1" selected="0">
            <x v="47"/>
          </reference>
          <reference field="2" count="1">
            <x v="11"/>
          </reference>
        </references>
      </pivotArea>
    </format>
    <format dxfId="162">
      <pivotArea dataOnly="0" labelOnly="1" outline="0" fieldPosition="0">
        <references count="2">
          <reference field="1" count="1" selected="0">
            <x v="48"/>
          </reference>
          <reference field="2" count="1">
            <x v="2"/>
          </reference>
        </references>
      </pivotArea>
    </format>
    <format dxfId="163">
      <pivotArea dataOnly="0" labelOnly="1" outline="0" fieldPosition="0">
        <references count="2">
          <reference field="1" count="1" selected="0">
            <x v="49"/>
          </reference>
          <reference field="2" count="1">
            <x v="2"/>
          </reference>
        </references>
      </pivotArea>
    </format>
    <format dxfId="164">
      <pivotArea dataOnly="0" labelOnly="1" outline="0" fieldPosition="0">
        <references count="2">
          <reference field="1" count="1" selected="0">
            <x v="50"/>
          </reference>
          <reference field="2" count="1">
            <x v="40"/>
          </reference>
        </references>
      </pivotArea>
    </format>
    <format dxfId="165">
      <pivotArea dataOnly="0" labelOnly="1" outline="0" fieldPosition="0">
        <references count="2">
          <reference field="1" count="1" selected="0">
            <x v="51"/>
          </reference>
          <reference field="2" count="1">
            <x v="4"/>
          </reference>
        </references>
      </pivotArea>
    </format>
    <format dxfId="166">
      <pivotArea dataOnly="0" labelOnly="1" outline="0" fieldPosition="0">
        <references count="2">
          <reference field="1" count="1" selected="0">
            <x v="52"/>
          </reference>
          <reference field="2" count="1">
            <x v="23"/>
          </reference>
        </references>
      </pivotArea>
    </format>
    <format dxfId="167">
      <pivotArea dataOnly="0" labelOnly="1" outline="0" fieldPosition="0">
        <references count="2">
          <reference field="1" count="1" selected="0">
            <x v="53"/>
          </reference>
          <reference field="2" count="1">
            <x v="44"/>
          </reference>
        </references>
      </pivotArea>
    </format>
    <format dxfId="2">
      <pivotArea type="origin" dataOnly="0" labelOnly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8EF460A-B7E9-4150-8B7A-122E9BAACC48}" name="Kontingenční tabulka2" cacheId="6" applyNumberFormats="0" applyBorderFormats="0" applyFontFormats="0" applyPatternFormats="0" applyAlignmentFormats="0" applyWidthHeightFormats="1" dataCaption="Hodnoty" updatedVersion="6" minRefreshableVersion="3" useAutoFormatting="1" rowGrandTotals="0" colGrandTotals="0" itemPrintTitles="1" createdVersion="6" indent="0" compact="0" compactData="0" multipleFieldFilters="0">
  <location ref="A4:J7" firstHeaderRow="1" firstDataRow="3" firstDataCol="2" rowPageCount="1" colPageCount="1"/>
  <pivotFields count="9">
    <pivotField axis="axisPage" compact="0" outline="0" subtotalTop="0" multipleItemSelectionAllowed="1" showAll="0" defaultSubtotal="0">
      <items count="2">
        <item h="1" x="0"/>
        <item x="1"/>
      </items>
    </pivotField>
    <pivotField axis="axisCol" compact="0" outline="0" subtotalTop="0" showAll="0" defaultSubtotal="0">
      <items count="5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</items>
    </pivotField>
    <pivotField axis="axisCol" compact="0" outline="0" subtotalTop="0" showAll="0" defaultSubtotal="0">
      <items count="53">
        <item x="40"/>
        <item x="9"/>
        <item x="48"/>
        <item x="29"/>
        <item x="50"/>
        <item x="3"/>
        <item x="0"/>
        <item x="4"/>
        <item x="1"/>
        <item x="2"/>
        <item x="42"/>
        <item x="47"/>
        <item x="6"/>
        <item x="19"/>
        <item x="21"/>
        <item x="15"/>
        <item x="18"/>
        <item x="17"/>
        <item x="25"/>
        <item x="23"/>
        <item x="22"/>
        <item x="38"/>
        <item x="41"/>
        <item x="51"/>
        <item x="5"/>
        <item x="16"/>
        <item x="8"/>
        <item x="13"/>
        <item x="14"/>
        <item x="44"/>
        <item x="45"/>
        <item x="30"/>
        <item x="33"/>
        <item x="43"/>
        <item x="27"/>
        <item x="24"/>
        <item x="46"/>
        <item x="20"/>
        <item x="10"/>
        <item x="12"/>
        <item x="49"/>
        <item x="7"/>
        <item x="31"/>
        <item x="39"/>
        <item x="52"/>
        <item x="32"/>
        <item x="28"/>
        <item x="11"/>
        <item x="37"/>
        <item x="34"/>
        <item x="26"/>
        <item x="36"/>
        <item x="35"/>
      </items>
    </pivotField>
    <pivotField axis="axisRow" compact="0" outline="0" subtotalTop="0" showAll="0" defaultSubtotal="0">
      <items count="18">
        <item h="1" x="11"/>
        <item h="1" x="0"/>
        <item h="1" x="1"/>
        <item h="1" x="12"/>
        <item h="1" x="17"/>
        <item h="1" x="2"/>
        <item h="1" x="13"/>
        <item h="1" x="3"/>
        <item h="1" x="14"/>
        <item h="1" x="4"/>
        <item h="1" x="5"/>
        <item h="1" x="6"/>
        <item h="1" x="15"/>
        <item h="1" x="7"/>
        <item x="8"/>
        <item h="1" x="10"/>
        <item h="1" x="9"/>
        <item h="1" x="16"/>
      </items>
    </pivotField>
    <pivotField axis="axisRow" compact="0" outline="0" subtotalTop="0" showAll="0" defaultSubtotal="0">
      <items count="18">
        <item x="11"/>
        <item x="9"/>
        <item x="10"/>
        <item x="5"/>
        <item x="6"/>
        <item x="14"/>
        <item x="7"/>
        <item x="8"/>
        <item x="12"/>
        <item x="2"/>
        <item x="13"/>
        <item x="1"/>
        <item x="0"/>
        <item x="17"/>
        <item x="3"/>
        <item x="15"/>
        <item x="4"/>
        <item x="16"/>
      </items>
    </pivotField>
    <pivotField compact="0" outline="0" subtotalTop="0" showAll="0" defaultSubtotal="0"/>
    <pivotField compact="0" numFmtId="4" outline="0" subtotalTop="0" showAll="0" defaultSubtotal="0"/>
    <pivotField compact="0" numFmtId="4" outline="0" subtotalTop="0" showAll="0" defaultSubtotal="0"/>
    <pivotField dataField="1" compact="0" numFmtId="4" outline="0" subtotalTop="0" showAll="0" defaultSubtotal="0"/>
  </pivotFields>
  <rowFields count="2">
    <field x="3"/>
    <field x="4"/>
  </rowFields>
  <rowItems count="1">
    <i>
      <x v="14"/>
      <x v="7"/>
    </i>
  </rowItems>
  <colFields count="2">
    <field x="1"/>
    <field x="2"/>
  </colFields>
  <colItems count="8">
    <i>
      <x/>
      <x v="6"/>
    </i>
    <i>
      <x v="2"/>
      <x v="9"/>
    </i>
    <i>
      <x v="9"/>
      <x v="1"/>
    </i>
    <i>
      <x v="14"/>
      <x v="28"/>
    </i>
    <i>
      <x v="15"/>
      <x v="15"/>
    </i>
    <i>
      <x v="16"/>
      <x v="25"/>
    </i>
    <i>
      <x v="20"/>
      <x v="37"/>
    </i>
    <i>
      <x v="29"/>
      <x v="3"/>
    </i>
  </colItems>
  <pageFields count="1">
    <pageField fld="0" hier="-1"/>
  </pageFields>
  <dataFields count="1">
    <dataField name="Součet z 4_IndividualChanges" fld="8" baseField="0" baseItem="0" numFmtId="3"/>
  </dataFields>
  <formats count="61">
    <format dxfId="180">
      <pivotArea outline="0" collapsedLevelsAreSubtotals="1" fieldPosition="0"/>
    </format>
    <format dxfId="181">
      <pivotArea field="3" type="button" dataOnly="0" labelOnly="1" outline="0" axis="axisRow" fieldPosition="0"/>
    </format>
    <format dxfId="182">
      <pivotArea field="4" type="button" dataOnly="0" labelOnly="1" outline="0" axis="axisRow" fieldPosition="1"/>
    </format>
    <format dxfId="183">
      <pivotArea dataOnly="0" labelOnly="1" outline="0" fieldPosition="0">
        <references count="2">
          <reference field="1" count="1" selected="0">
            <x v="0"/>
          </reference>
          <reference field="2" count="1">
            <x v="6"/>
          </reference>
        </references>
      </pivotArea>
    </format>
    <format dxfId="184">
      <pivotArea dataOnly="0" labelOnly="1" outline="0" fieldPosition="0">
        <references count="2">
          <reference field="1" count="1" selected="0">
            <x v="1"/>
          </reference>
          <reference field="2" count="1">
            <x v="8"/>
          </reference>
        </references>
      </pivotArea>
    </format>
    <format dxfId="185">
      <pivotArea dataOnly="0" labelOnly="1" outline="0" fieldPosition="0">
        <references count="2">
          <reference field="1" count="1" selected="0">
            <x v="2"/>
          </reference>
          <reference field="2" count="1">
            <x v="9"/>
          </reference>
        </references>
      </pivotArea>
    </format>
    <format dxfId="186">
      <pivotArea dataOnly="0" labelOnly="1" outline="0" fieldPosition="0">
        <references count="2">
          <reference field="1" count="1" selected="0">
            <x v="3"/>
          </reference>
          <reference field="2" count="1">
            <x v="5"/>
          </reference>
        </references>
      </pivotArea>
    </format>
    <format dxfId="187">
      <pivotArea dataOnly="0" labelOnly="1" outline="0" fieldPosition="0">
        <references count="2">
          <reference field="1" count="1" selected="0">
            <x v="4"/>
          </reference>
          <reference field="2" count="1">
            <x v="7"/>
          </reference>
        </references>
      </pivotArea>
    </format>
    <format dxfId="188">
      <pivotArea dataOnly="0" labelOnly="1" outline="0" fieldPosition="0">
        <references count="2">
          <reference field="1" count="1" selected="0">
            <x v="5"/>
          </reference>
          <reference field="2" count="1">
            <x v="24"/>
          </reference>
        </references>
      </pivotArea>
    </format>
    <format dxfId="189">
      <pivotArea dataOnly="0" labelOnly="1" outline="0" fieldPosition="0">
        <references count="2">
          <reference field="1" count="1" selected="0">
            <x v="6"/>
          </reference>
          <reference field="2" count="1">
            <x v="12"/>
          </reference>
        </references>
      </pivotArea>
    </format>
    <format dxfId="190">
      <pivotArea dataOnly="0" labelOnly="1" outline="0" fieldPosition="0">
        <references count="2">
          <reference field="1" count="1" selected="0">
            <x v="7"/>
          </reference>
          <reference field="2" count="1">
            <x v="41"/>
          </reference>
        </references>
      </pivotArea>
    </format>
    <format dxfId="191">
      <pivotArea dataOnly="0" labelOnly="1" outline="0" fieldPosition="0">
        <references count="2">
          <reference field="1" count="1" selected="0">
            <x v="8"/>
          </reference>
          <reference field="2" count="1">
            <x v="26"/>
          </reference>
        </references>
      </pivotArea>
    </format>
    <format dxfId="192">
      <pivotArea dataOnly="0" labelOnly="1" outline="0" fieldPosition="0">
        <references count="2">
          <reference field="1" count="1" selected="0">
            <x v="9"/>
          </reference>
          <reference field="2" count="1">
            <x v="1"/>
          </reference>
        </references>
      </pivotArea>
    </format>
    <format dxfId="193">
      <pivotArea dataOnly="0" labelOnly="1" outline="0" fieldPosition="0">
        <references count="2">
          <reference field="1" count="1" selected="0">
            <x v="10"/>
          </reference>
          <reference field="2" count="1">
            <x v="38"/>
          </reference>
        </references>
      </pivotArea>
    </format>
    <format dxfId="194">
      <pivotArea dataOnly="0" labelOnly="1" outline="0" fieldPosition="0">
        <references count="2">
          <reference field="1" count="1" selected="0">
            <x v="11"/>
          </reference>
          <reference field="2" count="1">
            <x v="47"/>
          </reference>
        </references>
      </pivotArea>
    </format>
    <format dxfId="195">
      <pivotArea dataOnly="0" labelOnly="1" outline="0" fieldPosition="0">
        <references count="2">
          <reference field="1" count="1" selected="0">
            <x v="12"/>
          </reference>
          <reference field="2" count="1">
            <x v="39"/>
          </reference>
        </references>
      </pivotArea>
    </format>
    <format dxfId="196">
      <pivotArea dataOnly="0" labelOnly="1" outline="0" fieldPosition="0">
        <references count="2">
          <reference field="1" count="1" selected="0">
            <x v="13"/>
          </reference>
          <reference field="2" count="1">
            <x v="27"/>
          </reference>
        </references>
      </pivotArea>
    </format>
    <format dxfId="197">
      <pivotArea dataOnly="0" labelOnly="1" outline="0" fieldPosition="0">
        <references count="2">
          <reference field="1" count="1" selected="0">
            <x v="14"/>
          </reference>
          <reference field="2" count="1">
            <x v="28"/>
          </reference>
        </references>
      </pivotArea>
    </format>
    <format dxfId="198">
      <pivotArea dataOnly="0" labelOnly="1" outline="0" fieldPosition="0">
        <references count="2">
          <reference field="1" count="1" selected="0">
            <x v="15"/>
          </reference>
          <reference field="2" count="1">
            <x v="15"/>
          </reference>
        </references>
      </pivotArea>
    </format>
    <format dxfId="199">
      <pivotArea dataOnly="0" labelOnly="1" outline="0" fieldPosition="0">
        <references count="2">
          <reference field="1" count="1" selected="0">
            <x v="16"/>
          </reference>
          <reference field="2" count="1">
            <x v="25"/>
          </reference>
        </references>
      </pivotArea>
    </format>
    <format dxfId="200">
      <pivotArea dataOnly="0" labelOnly="1" outline="0" fieldPosition="0">
        <references count="2">
          <reference field="1" count="1" selected="0">
            <x v="17"/>
          </reference>
          <reference field="2" count="1">
            <x v="17"/>
          </reference>
        </references>
      </pivotArea>
    </format>
    <format dxfId="201">
      <pivotArea dataOnly="0" labelOnly="1" outline="0" fieldPosition="0">
        <references count="2">
          <reference field="1" count="1" selected="0">
            <x v="18"/>
          </reference>
          <reference field="2" count="1">
            <x v="16"/>
          </reference>
        </references>
      </pivotArea>
    </format>
    <format dxfId="202">
      <pivotArea dataOnly="0" labelOnly="1" outline="0" fieldPosition="0">
        <references count="2">
          <reference field="1" count="1" selected="0">
            <x v="19"/>
          </reference>
          <reference field="2" count="1">
            <x v="13"/>
          </reference>
        </references>
      </pivotArea>
    </format>
    <format dxfId="203">
      <pivotArea dataOnly="0" labelOnly="1" outline="0" fieldPosition="0">
        <references count="2">
          <reference field="1" count="1" selected="0">
            <x v="20"/>
          </reference>
          <reference field="2" count="1">
            <x v="37"/>
          </reference>
        </references>
      </pivotArea>
    </format>
    <format dxfId="204">
      <pivotArea dataOnly="0" labelOnly="1" outline="0" fieldPosition="0">
        <references count="2">
          <reference field="1" count="1" selected="0">
            <x v="21"/>
          </reference>
          <reference field="2" count="1">
            <x v="14"/>
          </reference>
        </references>
      </pivotArea>
    </format>
    <format dxfId="205">
      <pivotArea dataOnly="0" labelOnly="1" outline="0" fieldPosition="0">
        <references count="2">
          <reference field="1" count="1" selected="0">
            <x v="22"/>
          </reference>
          <reference field="2" count="1">
            <x v="20"/>
          </reference>
        </references>
      </pivotArea>
    </format>
    <format dxfId="206">
      <pivotArea dataOnly="0" labelOnly="1" outline="0" fieldPosition="0">
        <references count="2">
          <reference field="1" count="1" selected="0">
            <x v="23"/>
          </reference>
          <reference field="2" count="1">
            <x v="19"/>
          </reference>
        </references>
      </pivotArea>
    </format>
    <format dxfId="207">
      <pivotArea dataOnly="0" labelOnly="1" outline="0" fieldPosition="0">
        <references count="2">
          <reference field="1" count="1" selected="0">
            <x v="24"/>
          </reference>
          <reference field="2" count="1">
            <x v="35"/>
          </reference>
        </references>
      </pivotArea>
    </format>
    <format dxfId="208">
      <pivotArea dataOnly="0" labelOnly="1" outline="0" fieldPosition="0">
        <references count="2">
          <reference field="1" count="1" selected="0">
            <x v="25"/>
          </reference>
          <reference field="2" count="1">
            <x v="18"/>
          </reference>
        </references>
      </pivotArea>
    </format>
    <format dxfId="209">
      <pivotArea dataOnly="0" labelOnly="1" outline="0" fieldPosition="0">
        <references count="2">
          <reference field="1" count="1" selected="0">
            <x v="26"/>
          </reference>
          <reference field="2" count="1">
            <x v="50"/>
          </reference>
        </references>
      </pivotArea>
    </format>
    <format dxfId="210">
      <pivotArea dataOnly="0" labelOnly="1" outline="0" fieldPosition="0">
        <references count="2">
          <reference field="1" count="1" selected="0">
            <x v="27"/>
          </reference>
          <reference field="2" count="1">
            <x v="34"/>
          </reference>
        </references>
      </pivotArea>
    </format>
    <format dxfId="211">
      <pivotArea dataOnly="0" labelOnly="1" outline="0" fieldPosition="0">
        <references count="2">
          <reference field="1" count="1" selected="0">
            <x v="28"/>
          </reference>
          <reference field="2" count="1">
            <x v="46"/>
          </reference>
        </references>
      </pivotArea>
    </format>
    <format dxfId="212">
      <pivotArea dataOnly="0" labelOnly="1" outline="0" fieldPosition="0">
        <references count="2">
          <reference field="1" count="1" selected="0">
            <x v="29"/>
          </reference>
          <reference field="2" count="1">
            <x v="3"/>
          </reference>
        </references>
      </pivotArea>
    </format>
    <format dxfId="213">
      <pivotArea dataOnly="0" labelOnly="1" outline="0" fieldPosition="0">
        <references count="2">
          <reference field="1" count="1" selected="0">
            <x v="30"/>
          </reference>
          <reference field="2" count="1">
            <x v="31"/>
          </reference>
        </references>
      </pivotArea>
    </format>
    <format dxfId="214">
      <pivotArea dataOnly="0" labelOnly="1" outline="0" fieldPosition="0">
        <references count="2">
          <reference field="1" count="1" selected="0">
            <x v="31"/>
          </reference>
          <reference field="2" count="1">
            <x v="42"/>
          </reference>
        </references>
      </pivotArea>
    </format>
    <format dxfId="215">
      <pivotArea dataOnly="0" labelOnly="1" outline="0" fieldPosition="0">
        <references count="2">
          <reference field="1" count="1" selected="0">
            <x v="32"/>
          </reference>
          <reference field="2" count="1">
            <x v="45"/>
          </reference>
        </references>
      </pivotArea>
    </format>
    <format dxfId="216">
      <pivotArea dataOnly="0" labelOnly="1" outline="0" fieldPosition="0">
        <references count="2">
          <reference field="1" count="1" selected="0">
            <x v="34"/>
          </reference>
          <reference field="2" count="1">
            <x v="49"/>
          </reference>
        </references>
      </pivotArea>
    </format>
    <format dxfId="217">
      <pivotArea dataOnly="0" labelOnly="1" outline="0" fieldPosition="0">
        <references count="2">
          <reference field="1" count="1" selected="0">
            <x v="35"/>
          </reference>
          <reference field="2" count="1">
            <x v="52"/>
          </reference>
        </references>
      </pivotArea>
    </format>
    <format dxfId="218">
      <pivotArea dataOnly="0" labelOnly="1" outline="0" fieldPosition="0">
        <references count="2">
          <reference field="1" count="1" selected="0">
            <x v="36"/>
          </reference>
          <reference field="2" count="1">
            <x v="51"/>
          </reference>
        </references>
      </pivotArea>
    </format>
    <format dxfId="219">
      <pivotArea dataOnly="0" labelOnly="1" outline="0" fieldPosition="0">
        <references count="2">
          <reference field="1" count="1" selected="0">
            <x v="37"/>
          </reference>
          <reference field="2" count="1">
            <x v="48"/>
          </reference>
        </references>
      </pivotArea>
    </format>
    <format dxfId="220">
      <pivotArea dataOnly="0" labelOnly="1" outline="0" fieldPosition="0">
        <references count="2">
          <reference field="1" count="1" selected="0">
            <x v="38"/>
          </reference>
          <reference field="2" count="1">
            <x v="21"/>
          </reference>
        </references>
      </pivotArea>
    </format>
    <format dxfId="221">
      <pivotArea dataOnly="0" labelOnly="1" outline="0" fieldPosition="0">
        <references count="2">
          <reference field="1" count="1" selected="0">
            <x v="39"/>
          </reference>
          <reference field="2" count="1">
            <x v="43"/>
          </reference>
        </references>
      </pivotArea>
    </format>
    <format dxfId="222">
      <pivotArea dataOnly="0" labelOnly="1" outline="0" fieldPosition="0">
        <references count="2">
          <reference field="1" count="1" selected="0">
            <x v="40"/>
          </reference>
          <reference field="2" count="1">
            <x v="0"/>
          </reference>
        </references>
      </pivotArea>
    </format>
    <format dxfId="223">
      <pivotArea dataOnly="0" labelOnly="1" outline="0" fieldPosition="0">
        <references count="2">
          <reference field="1" count="1" selected="0">
            <x v="41"/>
          </reference>
          <reference field="2" count="1">
            <x v="22"/>
          </reference>
        </references>
      </pivotArea>
    </format>
    <format dxfId="224">
      <pivotArea dataOnly="0" labelOnly="1" outline="0" fieldPosition="0">
        <references count="2">
          <reference field="1" count="1" selected="0">
            <x v="42"/>
          </reference>
          <reference field="2" count="1">
            <x v="10"/>
          </reference>
        </references>
      </pivotArea>
    </format>
    <format dxfId="225">
      <pivotArea dataOnly="0" labelOnly="1" outline="0" fieldPosition="0">
        <references count="2">
          <reference field="1" count="1" selected="0">
            <x v="44"/>
          </reference>
          <reference field="2" count="1">
            <x v="29"/>
          </reference>
        </references>
      </pivotArea>
    </format>
    <format dxfId="226">
      <pivotArea dataOnly="0" labelOnly="1" outline="0" fieldPosition="0">
        <references count="2">
          <reference field="1" count="1" selected="0">
            <x v="45"/>
          </reference>
          <reference field="2" count="1">
            <x v="30"/>
          </reference>
        </references>
      </pivotArea>
    </format>
    <format dxfId="227">
      <pivotArea dataOnly="0" labelOnly="1" outline="0" fieldPosition="0">
        <references count="2">
          <reference field="1" count="1" selected="0">
            <x v="46"/>
          </reference>
          <reference field="2" count="1">
            <x v="36"/>
          </reference>
        </references>
      </pivotArea>
    </format>
    <format dxfId="228">
      <pivotArea dataOnly="0" labelOnly="1" outline="0" fieldPosition="0">
        <references count="2">
          <reference field="1" count="1" selected="0">
            <x v="47"/>
          </reference>
          <reference field="2" count="1">
            <x v="11"/>
          </reference>
        </references>
      </pivotArea>
    </format>
    <format dxfId="229">
      <pivotArea dataOnly="0" labelOnly="1" outline="0" fieldPosition="0">
        <references count="2">
          <reference field="1" count="1" selected="0">
            <x v="48"/>
          </reference>
          <reference field="2" count="1">
            <x v="2"/>
          </reference>
        </references>
      </pivotArea>
    </format>
    <format dxfId="230">
      <pivotArea dataOnly="0" labelOnly="1" outline="0" fieldPosition="0">
        <references count="2">
          <reference field="1" count="1" selected="0">
            <x v="49"/>
          </reference>
          <reference field="2" count="1">
            <x v="2"/>
          </reference>
        </references>
      </pivotArea>
    </format>
    <format dxfId="231">
      <pivotArea dataOnly="0" labelOnly="1" outline="0" fieldPosition="0">
        <references count="2">
          <reference field="1" count="1" selected="0">
            <x v="50"/>
          </reference>
          <reference field="2" count="1">
            <x v="40"/>
          </reference>
        </references>
      </pivotArea>
    </format>
    <format dxfId="232">
      <pivotArea dataOnly="0" labelOnly="1" outline="0" fieldPosition="0">
        <references count="2">
          <reference field="1" count="1" selected="0">
            <x v="51"/>
          </reference>
          <reference field="2" count="1">
            <x v="4"/>
          </reference>
        </references>
      </pivotArea>
    </format>
    <format dxfId="233">
      <pivotArea dataOnly="0" labelOnly="1" outline="0" fieldPosition="0">
        <references count="2">
          <reference field="1" count="1" selected="0">
            <x v="52"/>
          </reference>
          <reference field="2" count="1">
            <x v="23"/>
          </reference>
        </references>
      </pivotArea>
    </format>
    <format dxfId="234">
      <pivotArea dataOnly="0" labelOnly="1" outline="0" fieldPosition="0">
        <references count="2">
          <reference field="1" count="1" selected="0">
            <x v="53"/>
          </reference>
          <reference field="2" count="1">
            <x v="44"/>
          </reference>
        </references>
      </pivotArea>
    </format>
    <format dxfId="173">
      <pivotArea outline="0" collapsedLevelsAreSubtotals="1" fieldPosition="0"/>
    </format>
    <format dxfId="172">
      <pivotArea dataOnly="0" labelOnly="1" outline="0" fieldPosition="0">
        <references count="1">
          <reference field="3" count="0"/>
        </references>
      </pivotArea>
    </format>
    <format dxfId="171">
      <pivotArea dataOnly="0" labelOnly="1" outline="0" fieldPosition="0">
        <references count="2">
          <reference field="3" count="0" selected="0"/>
          <reference field="4" count="1">
            <x v="7"/>
          </reference>
        </references>
      </pivotArea>
    </format>
    <format dxfId="170">
      <pivotArea outline="0" collapsedLevelsAreSubtotals="1" fieldPosition="0"/>
    </format>
    <format dxfId="169">
      <pivotArea dataOnly="0" labelOnly="1" outline="0" fieldPosition="0">
        <references count="1">
          <reference field="3" count="0"/>
        </references>
      </pivotArea>
    </format>
    <format dxfId="168">
      <pivotArea dataOnly="0" labelOnly="1" outline="0" fieldPosition="0">
        <references count="2">
          <reference field="3" count="0" selected="0"/>
          <reference field="4" count="1">
            <x v="7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F5A5F10-0F53-4D5B-B65A-A61F29C7ABE9}" name="Kontingenční tabulka1" cacheId="6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compact="0" compactData="0" multipleFieldFilters="0">
  <location ref="A3:BC19" firstHeaderRow="1" firstDataRow="3" firstDataCol="2" rowPageCount="1" colPageCount="1"/>
  <pivotFields count="9">
    <pivotField axis="axisPage" compact="0" outline="0" subtotalTop="0" multipleItemSelectionAllowed="1" showAll="0" defaultSubtotal="0">
      <items count="2">
        <item h="1" x="0"/>
        <item x="1"/>
      </items>
    </pivotField>
    <pivotField axis="axisCol" compact="0" outline="0" subtotalTop="0" showAll="0" defaultSubtotal="0">
      <items count="5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</items>
    </pivotField>
    <pivotField axis="axisCol" compact="0" outline="0" subtotalTop="0" showAll="0" defaultSubtotal="0">
      <items count="53">
        <item x="40"/>
        <item x="9"/>
        <item x="48"/>
        <item x="29"/>
        <item x="50"/>
        <item x="3"/>
        <item x="0"/>
        <item x="4"/>
        <item x="1"/>
        <item x="2"/>
        <item x="42"/>
        <item x="47"/>
        <item x="6"/>
        <item x="19"/>
        <item x="21"/>
        <item x="15"/>
        <item x="18"/>
        <item x="17"/>
        <item x="25"/>
        <item x="23"/>
        <item x="22"/>
        <item x="38"/>
        <item x="41"/>
        <item x="51"/>
        <item x="5"/>
        <item x="16"/>
        <item x="8"/>
        <item x="13"/>
        <item x="14"/>
        <item x="44"/>
        <item x="45"/>
        <item x="30"/>
        <item x="33"/>
        <item x="43"/>
        <item x="27"/>
        <item x="24"/>
        <item x="46"/>
        <item x="20"/>
        <item x="10"/>
        <item x="12"/>
        <item x="49"/>
        <item x="7"/>
        <item x="31"/>
        <item x="39"/>
        <item x="52"/>
        <item x="32"/>
        <item x="28"/>
        <item x="11"/>
        <item x="37"/>
        <item x="34"/>
        <item x="26"/>
        <item x="36"/>
        <item x="35"/>
      </items>
    </pivotField>
    <pivotField axis="axisRow" compact="0" outline="0" subtotalTop="0" showAll="0" defaultSubtotal="0">
      <items count="18">
        <item x="11"/>
        <item x="0"/>
        <item x="1"/>
        <item x="12"/>
        <item x="17"/>
        <item x="2"/>
        <item x="13"/>
        <item x="3"/>
        <item x="14"/>
        <item x="4"/>
        <item x="5"/>
        <item x="6"/>
        <item x="15"/>
        <item h="1" x="7"/>
        <item h="1" x="8"/>
        <item h="1" x="10"/>
        <item h="1" x="9"/>
        <item h="1" x="16"/>
      </items>
    </pivotField>
    <pivotField axis="axisRow" compact="0" outline="0" subtotalTop="0" showAll="0" defaultSubtotal="0">
      <items count="18">
        <item x="11"/>
        <item x="9"/>
        <item x="10"/>
        <item x="5"/>
        <item x="6"/>
        <item x="14"/>
        <item x="7"/>
        <item x="8"/>
        <item x="12"/>
        <item x="2"/>
        <item x="13"/>
        <item x="1"/>
        <item x="0"/>
        <item x="17"/>
        <item x="3"/>
        <item x="15"/>
        <item x="4"/>
        <item x="16"/>
      </items>
    </pivotField>
    <pivotField compact="0" outline="0" subtotalTop="0" showAll="0" defaultSubtotal="0"/>
    <pivotField compact="0" numFmtId="4" outline="0" subtotalTop="0" showAll="0" defaultSubtotal="0"/>
    <pivotField compact="0" numFmtId="4" outline="0" subtotalTop="0" showAll="0" defaultSubtotal="0"/>
    <pivotField dataField="1" compact="0" numFmtId="4" outline="0" subtotalTop="0" showAll="0" defaultSubtotal="0"/>
  </pivotFields>
  <rowFields count="2">
    <field x="3"/>
    <field x="4"/>
  </rowFields>
  <rowItems count="14">
    <i>
      <x/>
      <x/>
    </i>
    <i>
      <x v="1"/>
      <x v="12"/>
    </i>
    <i>
      <x v="2"/>
      <x v="11"/>
    </i>
    <i>
      <x v="3"/>
      <x v="8"/>
    </i>
    <i>
      <x v="4"/>
      <x v="13"/>
    </i>
    <i>
      <x v="5"/>
      <x v="9"/>
    </i>
    <i>
      <x v="6"/>
      <x v="10"/>
    </i>
    <i>
      <x v="7"/>
      <x v="14"/>
    </i>
    <i>
      <x v="8"/>
      <x v="5"/>
    </i>
    <i>
      <x v="9"/>
      <x v="16"/>
    </i>
    <i>
      <x v="10"/>
      <x v="3"/>
    </i>
    <i>
      <x v="11"/>
      <x v="4"/>
    </i>
    <i>
      <x v="12"/>
      <x v="15"/>
    </i>
    <i t="grand">
      <x/>
    </i>
  </rowItems>
  <colFields count="2">
    <field x="1"/>
    <field x="2"/>
  </colFields>
  <colItems count="53">
    <i>
      <x/>
      <x v="6"/>
    </i>
    <i>
      <x v="1"/>
      <x v="8"/>
    </i>
    <i>
      <x v="2"/>
      <x v="9"/>
    </i>
    <i>
      <x v="3"/>
      <x v="5"/>
    </i>
    <i>
      <x v="4"/>
      <x v="7"/>
    </i>
    <i>
      <x v="5"/>
      <x v="24"/>
    </i>
    <i>
      <x v="6"/>
      <x v="12"/>
    </i>
    <i>
      <x v="7"/>
      <x v="41"/>
    </i>
    <i>
      <x v="8"/>
      <x v="26"/>
    </i>
    <i>
      <x v="9"/>
      <x v="1"/>
    </i>
    <i>
      <x v="10"/>
      <x v="38"/>
    </i>
    <i>
      <x v="11"/>
      <x v="47"/>
    </i>
    <i>
      <x v="12"/>
      <x v="39"/>
    </i>
    <i>
      <x v="13"/>
      <x v="27"/>
    </i>
    <i>
      <x v="14"/>
      <x v="28"/>
    </i>
    <i>
      <x v="15"/>
      <x v="15"/>
    </i>
    <i>
      <x v="16"/>
      <x v="25"/>
    </i>
    <i>
      <x v="17"/>
      <x v="17"/>
    </i>
    <i>
      <x v="18"/>
      <x v="16"/>
    </i>
    <i>
      <x v="19"/>
      <x v="13"/>
    </i>
    <i>
      <x v="20"/>
      <x v="37"/>
    </i>
    <i>
      <x v="21"/>
      <x v="14"/>
    </i>
    <i>
      <x v="22"/>
      <x v="20"/>
    </i>
    <i>
      <x v="23"/>
      <x v="19"/>
    </i>
    <i>
      <x v="24"/>
      <x v="35"/>
    </i>
    <i>
      <x v="25"/>
      <x v="18"/>
    </i>
    <i>
      <x v="26"/>
      <x v="50"/>
    </i>
    <i>
      <x v="27"/>
      <x v="34"/>
    </i>
    <i>
      <x v="28"/>
      <x v="46"/>
    </i>
    <i>
      <x v="29"/>
      <x v="3"/>
    </i>
    <i>
      <x v="30"/>
      <x v="31"/>
    </i>
    <i>
      <x v="31"/>
      <x v="42"/>
    </i>
    <i>
      <x v="32"/>
      <x v="45"/>
    </i>
    <i>
      <x v="34"/>
      <x v="49"/>
    </i>
    <i>
      <x v="35"/>
      <x v="52"/>
    </i>
    <i>
      <x v="36"/>
      <x v="51"/>
    </i>
    <i>
      <x v="37"/>
      <x v="48"/>
    </i>
    <i>
      <x v="38"/>
      <x v="21"/>
    </i>
    <i>
      <x v="39"/>
      <x v="43"/>
    </i>
    <i>
      <x v="40"/>
      <x/>
    </i>
    <i>
      <x v="41"/>
      <x v="22"/>
    </i>
    <i>
      <x v="42"/>
      <x v="10"/>
    </i>
    <i>
      <x v="44"/>
      <x v="29"/>
    </i>
    <i>
      <x v="45"/>
      <x v="30"/>
    </i>
    <i>
      <x v="46"/>
      <x v="36"/>
    </i>
    <i>
      <x v="47"/>
      <x v="11"/>
    </i>
    <i>
      <x v="48"/>
      <x v="2"/>
    </i>
    <i>
      <x v="49"/>
      <x v="2"/>
    </i>
    <i>
      <x v="50"/>
      <x v="40"/>
    </i>
    <i>
      <x v="51"/>
      <x v="4"/>
    </i>
    <i>
      <x v="52"/>
      <x v="23"/>
    </i>
    <i>
      <x v="53"/>
      <x v="44"/>
    </i>
    <i t="grand">
      <x/>
    </i>
  </colItems>
  <pageFields count="1">
    <pageField fld="0" hier="-1"/>
  </pageFields>
  <dataFields count="1">
    <dataField name="Součet z 4_IndividualChanges" fld="8" baseField="0" baseItem="0" numFmtId="3"/>
  </dataFields>
  <formats count="55">
    <format dxfId="344">
      <pivotArea outline="0" collapsedLevelsAreSubtotals="1" fieldPosition="0"/>
    </format>
    <format dxfId="343">
      <pivotArea field="3" type="button" dataOnly="0" labelOnly="1" outline="0" axis="axisRow" fieldPosition="0"/>
    </format>
    <format dxfId="342">
      <pivotArea field="4" type="button" dataOnly="0" labelOnly="1" outline="0" axis="axisRow" fieldPosition="1"/>
    </format>
    <format dxfId="341">
      <pivotArea dataOnly="0" labelOnly="1" outline="0" fieldPosition="0">
        <references count="2">
          <reference field="1" count="1" selected="0">
            <x v="0"/>
          </reference>
          <reference field="2" count="1">
            <x v="6"/>
          </reference>
        </references>
      </pivotArea>
    </format>
    <format dxfId="340">
      <pivotArea dataOnly="0" labelOnly="1" outline="0" fieldPosition="0">
        <references count="2">
          <reference field="1" count="1" selected="0">
            <x v="1"/>
          </reference>
          <reference field="2" count="1">
            <x v="8"/>
          </reference>
        </references>
      </pivotArea>
    </format>
    <format dxfId="339">
      <pivotArea dataOnly="0" labelOnly="1" outline="0" fieldPosition="0">
        <references count="2">
          <reference field="1" count="1" selected="0">
            <x v="2"/>
          </reference>
          <reference field="2" count="1">
            <x v="9"/>
          </reference>
        </references>
      </pivotArea>
    </format>
    <format dxfId="338">
      <pivotArea dataOnly="0" labelOnly="1" outline="0" fieldPosition="0">
        <references count="2">
          <reference field="1" count="1" selected="0">
            <x v="3"/>
          </reference>
          <reference field="2" count="1">
            <x v="5"/>
          </reference>
        </references>
      </pivotArea>
    </format>
    <format dxfId="337">
      <pivotArea dataOnly="0" labelOnly="1" outline="0" fieldPosition="0">
        <references count="2">
          <reference field="1" count="1" selected="0">
            <x v="4"/>
          </reference>
          <reference field="2" count="1">
            <x v="7"/>
          </reference>
        </references>
      </pivotArea>
    </format>
    <format dxfId="336">
      <pivotArea dataOnly="0" labelOnly="1" outline="0" fieldPosition="0">
        <references count="2">
          <reference field="1" count="1" selected="0">
            <x v="5"/>
          </reference>
          <reference field="2" count="1">
            <x v="24"/>
          </reference>
        </references>
      </pivotArea>
    </format>
    <format dxfId="335">
      <pivotArea dataOnly="0" labelOnly="1" outline="0" fieldPosition="0">
        <references count="2">
          <reference field="1" count="1" selected="0">
            <x v="6"/>
          </reference>
          <reference field="2" count="1">
            <x v="12"/>
          </reference>
        </references>
      </pivotArea>
    </format>
    <format dxfId="334">
      <pivotArea dataOnly="0" labelOnly="1" outline="0" fieldPosition="0">
        <references count="2">
          <reference field="1" count="1" selected="0">
            <x v="7"/>
          </reference>
          <reference field="2" count="1">
            <x v="41"/>
          </reference>
        </references>
      </pivotArea>
    </format>
    <format dxfId="333">
      <pivotArea dataOnly="0" labelOnly="1" outline="0" fieldPosition="0">
        <references count="2">
          <reference field="1" count="1" selected="0">
            <x v="8"/>
          </reference>
          <reference field="2" count="1">
            <x v="26"/>
          </reference>
        </references>
      </pivotArea>
    </format>
    <format dxfId="332">
      <pivotArea dataOnly="0" labelOnly="1" outline="0" fieldPosition="0">
        <references count="2">
          <reference field="1" count="1" selected="0">
            <x v="9"/>
          </reference>
          <reference field="2" count="1">
            <x v="1"/>
          </reference>
        </references>
      </pivotArea>
    </format>
    <format dxfId="331">
      <pivotArea dataOnly="0" labelOnly="1" outline="0" fieldPosition="0">
        <references count="2">
          <reference field="1" count="1" selected="0">
            <x v="10"/>
          </reference>
          <reference field="2" count="1">
            <x v="38"/>
          </reference>
        </references>
      </pivotArea>
    </format>
    <format dxfId="330">
      <pivotArea dataOnly="0" labelOnly="1" outline="0" fieldPosition="0">
        <references count="2">
          <reference field="1" count="1" selected="0">
            <x v="11"/>
          </reference>
          <reference field="2" count="1">
            <x v="47"/>
          </reference>
        </references>
      </pivotArea>
    </format>
    <format dxfId="329">
      <pivotArea dataOnly="0" labelOnly="1" outline="0" fieldPosition="0">
        <references count="2">
          <reference field="1" count="1" selected="0">
            <x v="12"/>
          </reference>
          <reference field="2" count="1">
            <x v="39"/>
          </reference>
        </references>
      </pivotArea>
    </format>
    <format dxfId="328">
      <pivotArea dataOnly="0" labelOnly="1" outline="0" fieldPosition="0">
        <references count="2">
          <reference field="1" count="1" selected="0">
            <x v="13"/>
          </reference>
          <reference field="2" count="1">
            <x v="27"/>
          </reference>
        </references>
      </pivotArea>
    </format>
    <format dxfId="327">
      <pivotArea dataOnly="0" labelOnly="1" outline="0" fieldPosition="0">
        <references count="2">
          <reference field="1" count="1" selected="0">
            <x v="14"/>
          </reference>
          <reference field="2" count="1">
            <x v="28"/>
          </reference>
        </references>
      </pivotArea>
    </format>
    <format dxfId="326">
      <pivotArea dataOnly="0" labelOnly="1" outline="0" fieldPosition="0">
        <references count="2">
          <reference field="1" count="1" selected="0">
            <x v="15"/>
          </reference>
          <reference field="2" count="1">
            <x v="15"/>
          </reference>
        </references>
      </pivotArea>
    </format>
    <format dxfId="325">
      <pivotArea dataOnly="0" labelOnly="1" outline="0" fieldPosition="0">
        <references count="2">
          <reference field="1" count="1" selected="0">
            <x v="16"/>
          </reference>
          <reference field="2" count="1">
            <x v="25"/>
          </reference>
        </references>
      </pivotArea>
    </format>
    <format dxfId="324">
      <pivotArea dataOnly="0" labelOnly="1" outline="0" fieldPosition="0">
        <references count="2">
          <reference field="1" count="1" selected="0">
            <x v="17"/>
          </reference>
          <reference field="2" count="1">
            <x v="17"/>
          </reference>
        </references>
      </pivotArea>
    </format>
    <format dxfId="323">
      <pivotArea dataOnly="0" labelOnly="1" outline="0" fieldPosition="0">
        <references count="2">
          <reference field="1" count="1" selected="0">
            <x v="18"/>
          </reference>
          <reference field="2" count="1">
            <x v="16"/>
          </reference>
        </references>
      </pivotArea>
    </format>
    <format dxfId="322">
      <pivotArea dataOnly="0" labelOnly="1" outline="0" fieldPosition="0">
        <references count="2">
          <reference field="1" count="1" selected="0">
            <x v="19"/>
          </reference>
          <reference field="2" count="1">
            <x v="13"/>
          </reference>
        </references>
      </pivotArea>
    </format>
    <format dxfId="321">
      <pivotArea dataOnly="0" labelOnly="1" outline="0" fieldPosition="0">
        <references count="2">
          <reference field="1" count="1" selected="0">
            <x v="20"/>
          </reference>
          <reference field="2" count="1">
            <x v="37"/>
          </reference>
        </references>
      </pivotArea>
    </format>
    <format dxfId="320">
      <pivotArea dataOnly="0" labelOnly="1" outline="0" fieldPosition="0">
        <references count="2">
          <reference field="1" count="1" selected="0">
            <x v="21"/>
          </reference>
          <reference field="2" count="1">
            <x v="14"/>
          </reference>
        </references>
      </pivotArea>
    </format>
    <format dxfId="319">
      <pivotArea dataOnly="0" labelOnly="1" outline="0" fieldPosition="0">
        <references count="2">
          <reference field="1" count="1" selected="0">
            <x v="22"/>
          </reference>
          <reference field="2" count="1">
            <x v="20"/>
          </reference>
        </references>
      </pivotArea>
    </format>
    <format dxfId="318">
      <pivotArea dataOnly="0" labelOnly="1" outline="0" fieldPosition="0">
        <references count="2">
          <reference field="1" count="1" selected="0">
            <x v="23"/>
          </reference>
          <reference field="2" count="1">
            <x v="19"/>
          </reference>
        </references>
      </pivotArea>
    </format>
    <format dxfId="317">
      <pivotArea dataOnly="0" labelOnly="1" outline="0" fieldPosition="0">
        <references count="2">
          <reference field="1" count="1" selected="0">
            <x v="24"/>
          </reference>
          <reference field="2" count="1">
            <x v="35"/>
          </reference>
        </references>
      </pivotArea>
    </format>
    <format dxfId="316">
      <pivotArea dataOnly="0" labelOnly="1" outline="0" fieldPosition="0">
        <references count="2">
          <reference field="1" count="1" selected="0">
            <x v="25"/>
          </reference>
          <reference field="2" count="1">
            <x v="18"/>
          </reference>
        </references>
      </pivotArea>
    </format>
    <format dxfId="315">
      <pivotArea dataOnly="0" labelOnly="1" outline="0" fieldPosition="0">
        <references count="2">
          <reference field="1" count="1" selected="0">
            <x v="26"/>
          </reference>
          <reference field="2" count="1">
            <x v="50"/>
          </reference>
        </references>
      </pivotArea>
    </format>
    <format dxfId="314">
      <pivotArea dataOnly="0" labelOnly="1" outline="0" fieldPosition="0">
        <references count="2">
          <reference field="1" count="1" selected="0">
            <x v="27"/>
          </reference>
          <reference field="2" count="1">
            <x v="34"/>
          </reference>
        </references>
      </pivotArea>
    </format>
    <format dxfId="313">
      <pivotArea dataOnly="0" labelOnly="1" outline="0" fieldPosition="0">
        <references count="2">
          <reference field="1" count="1" selected="0">
            <x v="28"/>
          </reference>
          <reference field="2" count="1">
            <x v="46"/>
          </reference>
        </references>
      </pivotArea>
    </format>
    <format dxfId="312">
      <pivotArea dataOnly="0" labelOnly="1" outline="0" fieldPosition="0">
        <references count="2">
          <reference field="1" count="1" selected="0">
            <x v="29"/>
          </reference>
          <reference field="2" count="1">
            <x v="3"/>
          </reference>
        </references>
      </pivotArea>
    </format>
    <format dxfId="311">
      <pivotArea dataOnly="0" labelOnly="1" outline="0" fieldPosition="0">
        <references count="2">
          <reference field="1" count="1" selected="0">
            <x v="30"/>
          </reference>
          <reference field="2" count="1">
            <x v="31"/>
          </reference>
        </references>
      </pivotArea>
    </format>
    <format dxfId="310">
      <pivotArea dataOnly="0" labelOnly="1" outline="0" fieldPosition="0">
        <references count="2">
          <reference field="1" count="1" selected="0">
            <x v="31"/>
          </reference>
          <reference field="2" count="1">
            <x v="42"/>
          </reference>
        </references>
      </pivotArea>
    </format>
    <format dxfId="309">
      <pivotArea dataOnly="0" labelOnly="1" outline="0" fieldPosition="0">
        <references count="2">
          <reference field="1" count="1" selected="0">
            <x v="32"/>
          </reference>
          <reference field="2" count="1">
            <x v="45"/>
          </reference>
        </references>
      </pivotArea>
    </format>
    <format dxfId="308">
      <pivotArea dataOnly="0" labelOnly="1" outline="0" fieldPosition="0">
        <references count="2">
          <reference field="1" count="1" selected="0">
            <x v="34"/>
          </reference>
          <reference field="2" count="1">
            <x v="49"/>
          </reference>
        </references>
      </pivotArea>
    </format>
    <format dxfId="307">
      <pivotArea dataOnly="0" labelOnly="1" outline="0" fieldPosition="0">
        <references count="2">
          <reference field="1" count="1" selected="0">
            <x v="35"/>
          </reference>
          <reference field="2" count="1">
            <x v="52"/>
          </reference>
        </references>
      </pivotArea>
    </format>
    <format dxfId="306">
      <pivotArea dataOnly="0" labelOnly="1" outline="0" fieldPosition="0">
        <references count="2">
          <reference field="1" count="1" selected="0">
            <x v="36"/>
          </reference>
          <reference field="2" count="1">
            <x v="51"/>
          </reference>
        </references>
      </pivotArea>
    </format>
    <format dxfId="305">
      <pivotArea dataOnly="0" labelOnly="1" outline="0" fieldPosition="0">
        <references count="2">
          <reference field="1" count="1" selected="0">
            <x v="37"/>
          </reference>
          <reference field="2" count="1">
            <x v="48"/>
          </reference>
        </references>
      </pivotArea>
    </format>
    <format dxfId="304">
      <pivotArea dataOnly="0" labelOnly="1" outline="0" fieldPosition="0">
        <references count="2">
          <reference field="1" count="1" selected="0">
            <x v="38"/>
          </reference>
          <reference field="2" count="1">
            <x v="21"/>
          </reference>
        </references>
      </pivotArea>
    </format>
    <format dxfId="303">
      <pivotArea dataOnly="0" labelOnly="1" outline="0" fieldPosition="0">
        <references count="2">
          <reference field="1" count="1" selected="0">
            <x v="39"/>
          </reference>
          <reference field="2" count="1">
            <x v="43"/>
          </reference>
        </references>
      </pivotArea>
    </format>
    <format dxfId="302">
      <pivotArea dataOnly="0" labelOnly="1" outline="0" fieldPosition="0">
        <references count="2">
          <reference field="1" count="1" selected="0">
            <x v="40"/>
          </reference>
          <reference field="2" count="1">
            <x v="0"/>
          </reference>
        </references>
      </pivotArea>
    </format>
    <format dxfId="301">
      <pivotArea dataOnly="0" labelOnly="1" outline="0" fieldPosition="0">
        <references count="2">
          <reference field="1" count="1" selected="0">
            <x v="41"/>
          </reference>
          <reference field="2" count="1">
            <x v="22"/>
          </reference>
        </references>
      </pivotArea>
    </format>
    <format dxfId="300">
      <pivotArea dataOnly="0" labelOnly="1" outline="0" fieldPosition="0">
        <references count="2">
          <reference field="1" count="1" selected="0">
            <x v="42"/>
          </reference>
          <reference field="2" count="1">
            <x v="10"/>
          </reference>
        </references>
      </pivotArea>
    </format>
    <format dxfId="299">
      <pivotArea dataOnly="0" labelOnly="1" outline="0" fieldPosition="0">
        <references count="2">
          <reference field="1" count="1" selected="0">
            <x v="44"/>
          </reference>
          <reference field="2" count="1">
            <x v="29"/>
          </reference>
        </references>
      </pivotArea>
    </format>
    <format dxfId="298">
      <pivotArea dataOnly="0" labelOnly="1" outline="0" fieldPosition="0">
        <references count="2">
          <reference field="1" count="1" selected="0">
            <x v="45"/>
          </reference>
          <reference field="2" count="1">
            <x v="30"/>
          </reference>
        </references>
      </pivotArea>
    </format>
    <format dxfId="297">
      <pivotArea dataOnly="0" labelOnly="1" outline="0" fieldPosition="0">
        <references count="2">
          <reference field="1" count="1" selected="0">
            <x v="46"/>
          </reference>
          <reference field="2" count="1">
            <x v="36"/>
          </reference>
        </references>
      </pivotArea>
    </format>
    <format dxfId="296">
      <pivotArea dataOnly="0" labelOnly="1" outline="0" fieldPosition="0">
        <references count="2">
          <reference field="1" count="1" selected="0">
            <x v="47"/>
          </reference>
          <reference field="2" count="1">
            <x v="11"/>
          </reference>
        </references>
      </pivotArea>
    </format>
    <format dxfId="295">
      <pivotArea dataOnly="0" labelOnly="1" outline="0" fieldPosition="0">
        <references count="2">
          <reference field="1" count="1" selected="0">
            <x v="48"/>
          </reference>
          <reference field="2" count="1">
            <x v="2"/>
          </reference>
        </references>
      </pivotArea>
    </format>
    <format dxfId="294">
      <pivotArea dataOnly="0" labelOnly="1" outline="0" fieldPosition="0">
        <references count="2">
          <reference field="1" count="1" selected="0">
            <x v="49"/>
          </reference>
          <reference field="2" count="1">
            <x v="2"/>
          </reference>
        </references>
      </pivotArea>
    </format>
    <format dxfId="293">
      <pivotArea dataOnly="0" labelOnly="1" outline="0" fieldPosition="0">
        <references count="2">
          <reference field="1" count="1" selected="0">
            <x v="50"/>
          </reference>
          <reference field="2" count="1">
            <x v="40"/>
          </reference>
        </references>
      </pivotArea>
    </format>
    <format dxfId="292">
      <pivotArea dataOnly="0" labelOnly="1" outline="0" fieldPosition="0">
        <references count="2">
          <reference field="1" count="1" selected="0">
            <x v="51"/>
          </reference>
          <reference field="2" count="1">
            <x v="4"/>
          </reference>
        </references>
      </pivotArea>
    </format>
    <format dxfId="291">
      <pivotArea dataOnly="0" labelOnly="1" outline="0" fieldPosition="0">
        <references count="2">
          <reference field="1" count="1" selected="0">
            <x v="52"/>
          </reference>
          <reference field="2" count="1">
            <x v="23"/>
          </reference>
        </references>
      </pivotArea>
    </format>
    <format dxfId="290">
      <pivotArea dataOnly="0" labelOnly="1" outline="0" fieldPosition="0">
        <references count="2">
          <reference field="1" count="1" selected="0">
            <x v="53"/>
          </reference>
          <reference field="2" count="1">
            <x v="4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5B178-6195-4902-942A-83713B7C9901}">
  <sheetPr>
    <tabColor rgb="FF92D050"/>
  </sheetPr>
  <dimension ref="A1:U16"/>
  <sheetViews>
    <sheetView workbookViewId="0">
      <selection activeCell="A7" sqref="A7"/>
    </sheetView>
  </sheetViews>
  <sheetFormatPr defaultRowHeight="15" x14ac:dyDescent="0.25"/>
  <cols>
    <col min="1" max="1" width="15.7109375" customWidth="1"/>
    <col min="2" max="2" width="17.28515625" bestFit="1" customWidth="1"/>
    <col min="3" max="10" width="18.42578125" bestFit="1" customWidth="1"/>
    <col min="11" max="11" width="18.42578125" customWidth="1"/>
    <col min="12" max="19" width="18.42578125" bestFit="1" customWidth="1"/>
    <col min="20" max="20" width="18.42578125" customWidth="1"/>
    <col min="21" max="54" width="18.7109375" customWidth="1"/>
    <col min="55" max="106" width="15.7109375" customWidth="1"/>
    <col min="107" max="108" width="24.28515625" bestFit="1" customWidth="1"/>
    <col min="109" max="109" width="29.85546875" bestFit="1" customWidth="1"/>
    <col min="110" max="110" width="10.140625" bestFit="1" customWidth="1"/>
    <col min="111" max="112" width="38.5703125" bestFit="1" customWidth="1"/>
    <col min="113" max="113" width="44.140625" bestFit="1" customWidth="1"/>
    <col min="114" max="114" width="10.140625" bestFit="1" customWidth="1"/>
    <col min="115" max="116" width="24.140625" bestFit="1" customWidth="1"/>
    <col min="117" max="117" width="29.7109375" bestFit="1" customWidth="1"/>
    <col min="118" max="118" width="10.140625" bestFit="1" customWidth="1"/>
    <col min="119" max="120" width="28" bestFit="1" customWidth="1"/>
    <col min="121" max="121" width="33.42578125" bestFit="1" customWidth="1"/>
    <col min="122" max="122" width="10.140625" bestFit="1" customWidth="1"/>
    <col min="123" max="124" width="28.85546875" bestFit="1" customWidth="1"/>
    <col min="125" max="125" width="34.42578125" bestFit="1" customWidth="1"/>
    <col min="126" max="126" width="10.140625" bestFit="1" customWidth="1"/>
    <col min="127" max="128" width="20.5703125" bestFit="1" customWidth="1"/>
    <col min="129" max="129" width="26.140625" bestFit="1" customWidth="1"/>
    <col min="130" max="130" width="10.140625" bestFit="1" customWidth="1"/>
    <col min="131" max="132" width="20.7109375" bestFit="1" customWidth="1"/>
    <col min="133" max="133" width="26.28515625" bestFit="1" customWidth="1"/>
    <col min="134" max="134" width="10.140625" bestFit="1" customWidth="1"/>
    <col min="135" max="136" width="37.42578125" bestFit="1" customWidth="1"/>
    <col min="137" max="137" width="43" bestFit="1" customWidth="1"/>
    <col min="138" max="138" width="10.140625" bestFit="1" customWidth="1"/>
    <col min="139" max="140" width="45.28515625" bestFit="1" customWidth="1"/>
    <col min="141" max="141" width="50.85546875" bestFit="1" customWidth="1"/>
    <col min="142" max="142" width="10.140625" bestFit="1" customWidth="1"/>
    <col min="143" max="144" width="21" bestFit="1" customWidth="1"/>
    <col min="145" max="145" width="26.5703125" bestFit="1" customWidth="1"/>
    <col min="146" max="146" width="10.140625" bestFit="1" customWidth="1"/>
    <col min="147" max="148" width="18.5703125" bestFit="1" customWidth="1"/>
    <col min="149" max="149" width="24.140625" bestFit="1" customWidth="1"/>
    <col min="150" max="150" width="10.140625" bestFit="1" customWidth="1"/>
    <col min="151" max="152" width="34.7109375" bestFit="1" customWidth="1"/>
    <col min="153" max="153" width="40.28515625" bestFit="1" customWidth="1"/>
    <col min="154" max="154" width="10.140625" bestFit="1" customWidth="1"/>
    <col min="155" max="156" width="18.28515625" bestFit="1" customWidth="1"/>
    <col min="157" max="157" width="23.85546875" bestFit="1" customWidth="1"/>
    <col min="158" max="158" width="10.140625" bestFit="1" customWidth="1"/>
    <col min="159" max="160" width="23.42578125" bestFit="1" customWidth="1"/>
    <col min="161" max="161" width="28.85546875" bestFit="1" customWidth="1"/>
    <col min="162" max="162" width="10.140625" bestFit="1" customWidth="1"/>
    <col min="163" max="164" width="9.7109375" bestFit="1" customWidth="1"/>
    <col min="165" max="165" width="15.140625" bestFit="1" customWidth="1"/>
    <col min="166" max="166" width="10.140625" bestFit="1" customWidth="1"/>
    <col min="167" max="168" width="24.85546875" bestFit="1" customWidth="1"/>
    <col min="169" max="169" width="30.42578125" bestFit="1" customWidth="1"/>
    <col min="170" max="170" width="10.140625" bestFit="1" customWidth="1"/>
    <col min="171" max="172" width="29.42578125" bestFit="1" customWidth="1"/>
    <col min="173" max="173" width="35" bestFit="1" customWidth="1"/>
    <col min="174" max="174" width="10.140625" bestFit="1" customWidth="1"/>
    <col min="175" max="176" width="44" bestFit="1" customWidth="1"/>
    <col min="177" max="177" width="49.42578125" bestFit="1" customWidth="1"/>
    <col min="178" max="178" width="10.140625" bestFit="1" customWidth="1"/>
    <col min="179" max="180" width="28.28515625" bestFit="1" customWidth="1"/>
    <col min="181" max="181" width="33.85546875" bestFit="1" customWidth="1"/>
    <col min="182" max="182" width="10.140625" bestFit="1" customWidth="1"/>
    <col min="183" max="184" width="19.85546875" bestFit="1" customWidth="1"/>
    <col min="185" max="185" width="25.28515625" bestFit="1" customWidth="1"/>
    <col min="186" max="186" width="10.140625" bestFit="1" customWidth="1"/>
    <col min="187" max="188" width="8.85546875" bestFit="1" customWidth="1"/>
    <col min="189" max="189" width="14.28515625" bestFit="1" customWidth="1"/>
    <col min="190" max="190" width="10.140625" bestFit="1" customWidth="1"/>
    <col min="191" max="192" width="8.85546875" bestFit="1" customWidth="1"/>
    <col min="193" max="193" width="14.28515625" bestFit="1" customWidth="1"/>
    <col min="194" max="194" width="10.140625" bestFit="1" customWidth="1"/>
    <col min="195" max="196" width="19.7109375" bestFit="1" customWidth="1"/>
    <col min="197" max="197" width="25.140625" bestFit="1" customWidth="1"/>
    <col min="198" max="198" width="10.140625" bestFit="1" customWidth="1"/>
    <col min="199" max="200" width="6.42578125" bestFit="1" customWidth="1"/>
    <col min="201" max="201" width="11.42578125" bestFit="1" customWidth="1"/>
    <col min="202" max="202" width="10.140625" bestFit="1" customWidth="1"/>
    <col min="203" max="204" width="25.28515625" bestFit="1" customWidth="1"/>
    <col min="205" max="205" width="30.85546875" bestFit="1" customWidth="1"/>
    <col min="206" max="206" width="10.140625" bestFit="1" customWidth="1"/>
    <col min="207" max="208" width="28.5703125" bestFit="1" customWidth="1"/>
    <col min="209" max="209" width="34.140625" bestFit="1" customWidth="1"/>
    <col min="210" max="210" width="10.140625" bestFit="1" customWidth="1"/>
    <col min="211" max="211" width="12.140625" bestFit="1" customWidth="1"/>
    <col min="212" max="216" width="28.85546875" bestFit="1" customWidth="1"/>
    <col min="217" max="217" width="12.140625" bestFit="1" customWidth="1"/>
    <col min="218" max="218" width="31.140625" bestFit="1" customWidth="1"/>
    <col min="219" max="219" width="10.140625" bestFit="1" customWidth="1"/>
    <col min="220" max="222" width="23.42578125" bestFit="1" customWidth="1"/>
    <col min="223" max="223" width="12.140625" bestFit="1" customWidth="1"/>
    <col min="224" max="226" width="23.42578125" bestFit="1" customWidth="1"/>
    <col min="227" max="227" width="12.140625" bestFit="1" customWidth="1"/>
    <col min="228" max="228" width="18.7109375" bestFit="1" customWidth="1"/>
    <col min="229" max="229" width="10.140625" bestFit="1" customWidth="1"/>
    <col min="230" max="230" width="31.85546875" bestFit="1" customWidth="1"/>
    <col min="231" max="231" width="12.140625" bestFit="1" customWidth="1"/>
    <col min="232" max="232" width="17.42578125" bestFit="1" customWidth="1"/>
    <col min="233" max="233" width="12.140625" bestFit="1" customWidth="1"/>
    <col min="234" max="234" width="37.28515625" bestFit="1" customWidth="1"/>
    <col min="235" max="235" width="10.140625" bestFit="1" customWidth="1"/>
    <col min="236" max="242" width="36.42578125" bestFit="1" customWidth="1"/>
    <col min="243" max="243" width="12.140625" bestFit="1" customWidth="1"/>
    <col min="244" max="250" width="32" bestFit="1" customWidth="1"/>
    <col min="251" max="251" width="12.140625" bestFit="1" customWidth="1"/>
    <col min="252" max="252" width="41.85546875" bestFit="1" customWidth="1"/>
    <col min="253" max="253" width="10.140625" bestFit="1" customWidth="1"/>
    <col min="254" max="260" width="28.85546875" bestFit="1" customWidth="1"/>
    <col min="261" max="261" width="12.140625" bestFit="1" customWidth="1"/>
    <col min="262" max="268" width="28.85546875" bestFit="1" customWidth="1"/>
    <col min="269" max="269" width="12.140625" bestFit="1" customWidth="1"/>
    <col min="270" max="270" width="26.7109375" bestFit="1" customWidth="1"/>
    <col min="271" max="271" width="10.140625" bestFit="1" customWidth="1"/>
    <col min="272" max="275" width="26" bestFit="1" customWidth="1"/>
    <col min="276" max="276" width="12.140625" bestFit="1" customWidth="1"/>
    <col min="277" max="280" width="26" bestFit="1" customWidth="1"/>
    <col min="281" max="281" width="12.140625" bestFit="1" customWidth="1"/>
    <col min="282" max="282" width="24.7109375" bestFit="1" customWidth="1"/>
    <col min="283" max="283" width="10.140625" bestFit="1" customWidth="1"/>
    <col min="284" max="284" width="27.7109375" bestFit="1" customWidth="1"/>
    <col min="285" max="285" width="12.140625" bestFit="1" customWidth="1"/>
    <col min="286" max="286" width="17.42578125" bestFit="1" customWidth="1"/>
    <col min="287" max="287" width="12.140625" bestFit="1" customWidth="1"/>
    <col min="288" max="288" width="33.140625" bestFit="1" customWidth="1"/>
    <col min="289" max="289" width="10.140625" bestFit="1" customWidth="1"/>
    <col min="290" max="296" width="34.85546875" bestFit="1" customWidth="1"/>
    <col min="297" max="297" width="12.140625" bestFit="1" customWidth="1"/>
    <col min="298" max="304" width="26.140625" bestFit="1" customWidth="1"/>
    <col min="305" max="305" width="12.140625" bestFit="1" customWidth="1"/>
    <col min="306" max="306" width="40.42578125" bestFit="1" customWidth="1"/>
    <col min="307" max="307" width="10.140625" bestFit="1" customWidth="1"/>
    <col min="308" max="312" width="28.85546875" bestFit="1" customWidth="1"/>
    <col min="313" max="313" width="12.140625" bestFit="1" customWidth="1"/>
    <col min="314" max="318" width="28.85546875" bestFit="1" customWidth="1"/>
    <col min="319" max="319" width="12.140625" bestFit="1" customWidth="1"/>
    <col min="320" max="320" width="25.85546875" bestFit="1" customWidth="1"/>
    <col min="321" max="321" width="10.140625" bestFit="1" customWidth="1"/>
    <col min="322" max="325" width="32" bestFit="1" customWidth="1"/>
    <col min="326" max="326" width="12.140625" bestFit="1" customWidth="1"/>
    <col min="327" max="330" width="32" bestFit="1" customWidth="1"/>
    <col min="331" max="331" width="12.140625" bestFit="1" customWidth="1"/>
    <col min="332" max="332" width="32.28515625" bestFit="1" customWidth="1"/>
    <col min="333" max="333" width="10.140625" bestFit="1" customWidth="1"/>
    <col min="334" max="336" width="32" bestFit="1" customWidth="1"/>
    <col min="337" max="337" width="12.140625" bestFit="1" customWidth="1"/>
    <col min="338" max="340" width="32" bestFit="1" customWidth="1"/>
    <col min="341" max="341" width="12.140625" bestFit="1" customWidth="1"/>
    <col min="342" max="342" width="30.42578125" bestFit="1" customWidth="1"/>
    <col min="343" max="343" width="10.140625" bestFit="1" customWidth="1"/>
    <col min="344" max="348" width="41.5703125" bestFit="1" customWidth="1"/>
    <col min="349" max="349" width="12.140625" bestFit="1" customWidth="1"/>
    <col min="350" max="354" width="28.85546875" bestFit="1" customWidth="1"/>
    <col min="355" max="355" width="12.140625" bestFit="1" customWidth="1"/>
    <col min="356" max="356" width="47.140625" bestFit="1" customWidth="1"/>
    <col min="357" max="357" width="10.140625" bestFit="1" customWidth="1"/>
    <col min="358" max="361" width="26" bestFit="1" customWidth="1"/>
    <col min="362" max="362" width="12.140625" bestFit="1" customWidth="1"/>
    <col min="363" max="366" width="26" bestFit="1" customWidth="1"/>
    <col min="367" max="367" width="12.140625" bestFit="1" customWidth="1"/>
    <col min="368" max="368" width="28" bestFit="1" customWidth="1"/>
    <col min="369" max="369" width="10.140625" bestFit="1" customWidth="1"/>
    <col min="370" max="370" width="60.7109375" bestFit="1" customWidth="1"/>
    <col min="371" max="371" width="12.140625" bestFit="1" customWidth="1"/>
    <col min="372" max="372" width="17.42578125" bestFit="1" customWidth="1"/>
    <col min="373" max="373" width="12.140625" bestFit="1" customWidth="1"/>
    <col min="374" max="374" width="66.140625" bestFit="1" customWidth="1"/>
    <col min="375" max="375" width="10.140625" bestFit="1" customWidth="1"/>
    <col min="376" max="377" width="32" bestFit="1" customWidth="1"/>
    <col min="378" max="378" width="12.140625" bestFit="1" customWidth="1"/>
    <col min="379" max="380" width="32" bestFit="1" customWidth="1"/>
    <col min="381" max="381" width="12.140625" bestFit="1" customWidth="1"/>
    <col min="382" max="382" width="29.85546875" bestFit="1" customWidth="1"/>
    <col min="383" max="383" width="10.140625" bestFit="1" customWidth="1"/>
    <col min="384" max="385" width="38.5703125" bestFit="1" customWidth="1"/>
    <col min="386" max="386" width="12.140625" bestFit="1" customWidth="1"/>
    <col min="387" max="388" width="21.42578125" bestFit="1" customWidth="1"/>
    <col min="389" max="389" width="12.140625" bestFit="1" customWidth="1"/>
    <col min="390" max="390" width="44.140625" bestFit="1" customWidth="1"/>
    <col min="391" max="391" width="10.140625" bestFit="1" customWidth="1"/>
    <col min="392" max="397" width="28.85546875" bestFit="1" customWidth="1"/>
    <col min="398" max="398" width="12.140625" bestFit="1" customWidth="1"/>
    <col min="399" max="404" width="28.85546875" bestFit="1" customWidth="1"/>
    <col min="405" max="405" width="12.140625" bestFit="1" customWidth="1"/>
    <col min="406" max="406" width="29.7109375" bestFit="1" customWidth="1"/>
    <col min="407" max="407" width="10.140625" bestFit="1" customWidth="1"/>
    <col min="408" max="415" width="32" bestFit="1" customWidth="1"/>
    <col min="416" max="416" width="12.140625" bestFit="1" customWidth="1"/>
    <col min="417" max="424" width="32" bestFit="1" customWidth="1"/>
    <col min="425" max="425" width="12.140625" bestFit="1" customWidth="1"/>
    <col min="426" max="426" width="33.42578125" bestFit="1" customWidth="1"/>
    <col min="427" max="427" width="10.140625" bestFit="1" customWidth="1"/>
    <col min="428" max="429" width="32" bestFit="1" customWidth="1"/>
    <col min="430" max="430" width="12.140625" bestFit="1" customWidth="1"/>
    <col min="431" max="432" width="32" bestFit="1" customWidth="1"/>
    <col min="433" max="433" width="12.140625" bestFit="1" customWidth="1"/>
    <col min="434" max="434" width="34.42578125" bestFit="1" customWidth="1"/>
    <col min="435" max="435" width="10.140625" bestFit="1" customWidth="1"/>
    <col min="436" max="439" width="30" bestFit="1" customWidth="1"/>
    <col min="440" max="440" width="12.140625" bestFit="1" customWidth="1"/>
    <col min="441" max="444" width="30" bestFit="1" customWidth="1"/>
    <col min="445" max="445" width="12.140625" bestFit="1" customWidth="1"/>
    <col min="446" max="446" width="26.140625" bestFit="1" customWidth="1"/>
    <col min="447" max="447" width="10.140625" bestFit="1" customWidth="1"/>
    <col min="448" max="449" width="32" bestFit="1" customWidth="1"/>
    <col min="450" max="450" width="12.140625" bestFit="1" customWidth="1"/>
    <col min="451" max="452" width="32" bestFit="1" customWidth="1"/>
    <col min="453" max="453" width="12.140625" bestFit="1" customWidth="1"/>
    <col min="454" max="454" width="26.28515625" bestFit="1" customWidth="1"/>
    <col min="455" max="455" width="10.140625" bestFit="1" customWidth="1"/>
    <col min="456" max="457" width="37.42578125" bestFit="1" customWidth="1"/>
    <col min="458" max="458" width="12.140625" bestFit="1" customWidth="1"/>
    <col min="459" max="460" width="32" bestFit="1" customWidth="1"/>
    <col min="461" max="461" width="12.140625" bestFit="1" customWidth="1"/>
    <col min="462" max="462" width="43" bestFit="1" customWidth="1"/>
    <col min="463" max="463" width="10.140625" bestFit="1" customWidth="1"/>
    <col min="464" max="464" width="45.28515625" bestFit="1" customWidth="1"/>
    <col min="465" max="465" width="12.140625" bestFit="1" customWidth="1"/>
    <col min="466" max="466" width="17.42578125" bestFit="1" customWidth="1"/>
    <col min="467" max="467" width="12.140625" bestFit="1" customWidth="1"/>
    <col min="468" max="468" width="50.85546875" bestFit="1" customWidth="1"/>
    <col min="469" max="469" width="10.140625" bestFit="1" customWidth="1"/>
    <col min="470" max="472" width="32" bestFit="1" customWidth="1"/>
    <col min="473" max="473" width="12.140625" bestFit="1" customWidth="1"/>
    <col min="474" max="476" width="32" bestFit="1" customWidth="1"/>
    <col min="477" max="477" width="12.140625" bestFit="1" customWidth="1"/>
    <col min="478" max="478" width="26.5703125" bestFit="1" customWidth="1"/>
    <col min="479" max="479" width="10.140625" bestFit="1" customWidth="1"/>
    <col min="480" max="482" width="32" bestFit="1" customWidth="1"/>
    <col min="483" max="483" width="12.140625" bestFit="1" customWidth="1"/>
    <col min="484" max="486" width="32" bestFit="1" customWidth="1"/>
    <col min="487" max="487" width="12.140625" bestFit="1" customWidth="1"/>
    <col min="488" max="488" width="24.140625" bestFit="1" customWidth="1"/>
    <col min="489" max="489" width="10.140625" bestFit="1" customWidth="1"/>
    <col min="490" max="492" width="34.7109375" bestFit="1" customWidth="1"/>
    <col min="493" max="493" width="12.140625" bestFit="1" customWidth="1"/>
    <col min="494" max="496" width="23.42578125" bestFit="1" customWidth="1"/>
    <col min="497" max="497" width="12.140625" bestFit="1" customWidth="1"/>
    <col min="498" max="498" width="40.28515625" bestFit="1" customWidth="1"/>
    <col min="499" max="499" width="10.140625" bestFit="1" customWidth="1"/>
    <col min="500" max="500" width="18.28515625" bestFit="1" customWidth="1"/>
    <col min="501" max="501" width="12.140625" bestFit="1" customWidth="1"/>
    <col min="502" max="502" width="17.42578125" bestFit="1" customWidth="1"/>
    <col min="503" max="503" width="12.140625" bestFit="1" customWidth="1"/>
    <col min="504" max="504" width="23.85546875" bestFit="1" customWidth="1"/>
    <col min="505" max="505" width="10.140625" bestFit="1" customWidth="1"/>
    <col min="506" max="507" width="23.42578125" bestFit="1" customWidth="1"/>
    <col min="508" max="508" width="12.140625" bestFit="1" customWidth="1"/>
    <col min="509" max="510" width="21.42578125" bestFit="1" customWidth="1"/>
    <col min="511" max="511" width="12.140625" bestFit="1" customWidth="1"/>
    <col min="512" max="512" width="28.85546875" bestFit="1" customWidth="1"/>
    <col min="513" max="513" width="10.140625" bestFit="1" customWidth="1"/>
    <col min="514" max="515" width="32" bestFit="1" customWidth="1"/>
    <col min="516" max="516" width="12.140625" bestFit="1" customWidth="1"/>
    <col min="517" max="518" width="32" bestFit="1" customWidth="1"/>
    <col min="519" max="519" width="12.140625" bestFit="1" customWidth="1"/>
    <col min="520" max="520" width="15.140625" bestFit="1" customWidth="1"/>
    <col min="521" max="521" width="10.140625" bestFit="1" customWidth="1"/>
    <col min="522" max="528" width="28.85546875" bestFit="1" customWidth="1"/>
    <col min="529" max="529" width="12.140625" bestFit="1" customWidth="1"/>
    <col min="530" max="536" width="28.85546875" bestFit="1" customWidth="1"/>
    <col min="537" max="537" width="12.140625" bestFit="1" customWidth="1"/>
    <col min="538" max="538" width="30.42578125" bestFit="1" customWidth="1"/>
    <col min="539" max="539" width="10.140625" bestFit="1" customWidth="1"/>
    <col min="540" max="540" width="29.42578125" bestFit="1" customWidth="1"/>
    <col min="541" max="541" width="12.140625" bestFit="1" customWidth="1"/>
    <col min="542" max="542" width="17.42578125" bestFit="1" customWidth="1"/>
    <col min="543" max="543" width="12.140625" bestFit="1" customWidth="1"/>
    <col min="544" max="544" width="35" bestFit="1" customWidth="1"/>
    <col min="545" max="545" width="10.140625" bestFit="1" customWidth="1"/>
    <col min="546" max="550" width="44" bestFit="1" customWidth="1"/>
    <col min="551" max="551" width="12.140625" bestFit="1" customWidth="1"/>
    <col min="552" max="556" width="28.85546875" bestFit="1" customWidth="1"/>
    <col min="557" max="557" width="12.140625" bestFit="1" customWidth="1"/>
    <col min="558" max="558" width="49.42578125" bestFit="1" customWidth="1"/>
    <col min="559" max="559" width="10.140625" bestFit="1" customWidth="1"/>
    <col min="560" max="562" width="28.28515625" bestFit="1" customWidth="1"/>
    <col min="563" max="563" width="12.140625" bestFit="1" customWidth="1"/>
    <col min="564" max="566" width="23.42578125" bestFit="1" customWidth="1"/>
    <col min="567" max="567" width="12.140625" bestFit="1" customWidth="1"/>
    <col min="568" max="568" width="33.85546875" bestFit="1" customWidth="1"/>
    <col min="569" max="569" width="10.140625" bestFit="1" customWidth="1"/>
    <col min="570" max="571" width="19.85546875" bestFit="1" customWidth="1"/>
    <col min="572" max="572" width="12.140625" bestFit="1" customWidth="1"/>
    <col min="573" max="574" width="17.42578125" bestFit="1" customWidth="1"/>
    <col min="575" max="575" width="12.140625" bestFit="1" customWidth="1"/>
    <col min="576" max="576" width="25.28515625" bestFit="1" customWidth="1"/>
    <col min="577" max="577" width="10.140625" bestFit="1" customWidth="1"/>
    <col min="578" max="580" width="32" bestFit="1" customWidth="1"/>
    <col min="581" max="581" width="12.140625" bestFit="1" customWidth="1"/>
    <col min="582" max="584" width="32" bestFit="1" customWidth="1"/>
    <col min="585" max="585" width="12.140625" bestFit="1" customWidth="1"/>
    <col min="586" max="586" width="14.28515625" bestFit="1" customWidth="1"/>
    <col min="587" max="587" width="10.140625" bestFit="1" customWidth="1"/>
    <col min="588" max="588" width="17.42578125" bestFit="1" customWidth="1"/>
    <col min="589" max="589" width="12.140625" bestFit="1" customWidth="1"/>
    <col min="590" max="590" width="17.42578125" bestFit="1" customWidth="1"/>
    <col min="591" max="591" width="12.140625" bestFit="1" customWidth="1"/>
    <col min="592" max="592" width="14.28515625" bestFit="1" customWidth="1"/>
    <col min="593" max="593" width="10.140625" bestFit="1" customWidth="1"/>
    <col min="594" max="594" width="19.7109375" bestFit="1" customWidth="1"/>
    <col min="595" max="595" width="12.140625" bestFit="1" customWidth="1"/>
    <col min="596" max="596" width="9.85546875" bestFit="1" customWidth="1"/>
    <col min="597" max="597" width="12.140625" bestFit="1" customWidth="1"/>
    <col min="598" max="598" width="25.140625" bestFit="1" customWidth="1"/>
    <col min="599" max="599" width="10.140625" bestFit="1" customWidth="1"/>
    <col min="600" max="601" width="26" bestFit="1" customWidth="1"/>
    <col min="602" max="602" width="12.140625" bestFit="1" customWidth="1"/>
    <col min="603" max="604" width="26" bestFit="1" customWidth="1"/>
    <col min="605" max="605" width="12.140625" bestFit="1" customWidth="1"/>
    <col min="606" max="606" width="11.42578125" bestFit="1" customWidth="1"/>
    <col min="607" max="607" width="10.140625" bestFit="1" customWidth="1"/>
    <col min="608" max="608" width="25.28515625" bestFit="1" customWidth="1"/>
    <col min="609" max="609" width="12.140625" bestFit="1" customWidth="1"/>
    <col min="610" max="610" width="17.42578125" bestFit="1" customWidth="1"/>
    <col min="611" max="611" width="12.140625" bestFit="1" customWidth="1"/>
    <col min="612" max="612" width="30.85546875" bestFit="1" customWidth="1"/>
    <col min="613" max="613" width="10.140625" bestFit="1" customWidth="1"/>
    <col min="614" max="614" width="28.5703125" bestFit="1" customWidth="1"/>
    <col min="615" max="615" width="12.140625" bestFit="1" customWidth="1"/>
    <col min="616" max="616" width="17.42578125" bestFit="1" customWidth="1"/>
    <col min="617" max="617" width="12.140625" bestFit="1" customWidth="1"/>
    <col min="618" max="618" width="34.140625" bestFit="1" customWidth="1"/>
    <col min="619" max="619" width="10.140625" bestFit="1" customWidth="1"/>
  </cols>
  <sheetData>
    <row r="1" spans="1:21" x14ac:dyDescent="0.25">
      <c r="A1" s="5" t="s">
        <v>0</v>
      </c>
      <c r="B1" t="s">
        <v>152</v>
      </c>
    </row>
    <row r="3" spans="1:21" x14ac:dyDescent="0.25">
      <c r="A3" s="5" t="s">
        <v>502</v>
      </c>
      <c r="C3" s="5" t="s">
        <v>1</v>
      </c>
      <c r="D3" s="5" t="s">
        <v>2</v>
      </c>
      <c r="T3" s="8"/>
      <c r="U3" s="8"/>
    </row>
    <row r="4" spans="1:21" x14ac:dyDescent="0.25">
      <c r="C4" t="s">
        <v>10</v>
      </c>
      <c r="D4" t="s">
        <v>32</v>
      </c>
      <c r="E4" t="s">
        <v>36</v>
      </c>
      <c r="F4" t="s">
        <v>39</v>
      </c>
      <c r="G4" t="s">
        <v>49</v>
      </c>
      <c r="H4" t="s">
        <v>53</v>
      </c>
      <c r="I4" t="s">
        <v>65</v>
      </c>
      <c r="J4" t="s">
        <v>67</v>
      </c>
      <c r="K4" t="s">
        <v>69</v>
      </c>
      <c r="L4" t="s">
        <v>71</v>
      </c>
      <c r="M4" t="s">
        <v>77</v>
      </c>
      <c r="N4" t="s">
        <v>83</v>
      </c>
      <c r="O4" t="s">
        <v>85</v>
      </c>
      <c r="P4" t="s">
        <v>99</v>
      </c>
      <c r="Q4" t="s">
        <v>103</v>
      </c>
      <c r="R4" t="s">
        <v>105</v>
      </c>
      <c r="S4" t="s">
        <v>121</v>
      </c>
      <c r="T4" s="70"/>
      <c r="U4" s="70" t="s">
        <v>155</v>
      </c>
    </row>
    <row r="5" spans="1:21" ht="60.75" customHeight="1" x14ac:dyDescent="0.25">
      <c r="A5" s="64" t="s">
        <v>3</v>
      </c>
      <c r="B5" s="64" t="s">
        <v>4</v>
      </c>
      <c r="C5" s="65" t="s">
        <v>11</v>
      </c>
      <c r="D5" s="65" t="s">
        <v>33</v>
      </c>
      <c r="E5" s="65" t="s">
        <v>37</v>
      </c>
      <c r="F5" s="65" t="s">
        <v>40</v>
      </c>
      <c r="G5" s="65" t="s">
        <v>50</v>
      </c>
      <c r="H5" s="65" t="s">
        <v>54</v>
      </c>
      <c r="I5" s="65" t="s">
        <v>66</v>
      </c>
      <c r="J5" s="65" t="s">
        <v>68</v>
      </c>
      <c r="K5" s="65" t="s">
        <v>70</v>
      </c>
      <c r="L5" s="65" t="s">
        <v>72</v>
      </c>
      <c r="M5" s="65" t="s">
        <v>78</v>
      </c>
      <c r="N5" s="65" t="s">
        <v>84</v>
      </c>
      <c r="O5" s="65" t="s">
        <v>86</v>
      </c>
      <c r="P5" s="65" t="s">
        <v>100</v>
      </c>
      <c r="Q5" s="65" t="s">
        <v>104</v>
      </c>
      <c r="R5" s="65" t="s">
        <v>106</v>
      </c>
      <c r="S5" s="65" t="s">
        <v>122</v>
      </c>
      <c r="T5" s="69" t="s">
        <v>472</v>
      </c>
      <c r="U5" s="69"/>
    </row>
    <row r="6" spans="1:21" ht="42.75" customHeight="1" x14ac:dyDescent="0.25">
      <c r="A6" s="99" t="s">
        <v>26</v>
      </c>
      <c r="B6" s="99" t="s">
        <v>27</v>
      </c>
      <c r="C6" s="100">
        <v>41966743.697899997</v>
      </c>
      <c r="D6" s="100">
        <v>29638355.348499998</v>
      </c>
      <c r="E6" s="100">
        <v>47016173.629299998</v>
      </c>
      <c r="F6" s="100">
        <v>0</v>
      </c>
      <c r="G6" s="100">
        <v>1793286.149</v>
      </c>
      <c r="H6" s="100">
        <v>12218773.910599999</v>
      </c>
      <c r="I6" s="100">
        <v>47528982.8222</v>
      </c>
      <c r="J6" s="100">
        <v>7540148.1645999998</v>
      </c>
      <c r="K6" s="100">
        <v>92497878.093600005</v>
      </c>
      <c r="L6" s="100">
        <v>258052529.7588</v>
      </c>
      <c r="M6" s="100">
        <v>33993148.5277</v>
      </c>
      <c r="N6" s="100">
        <v>278459878.34820002</v>
      </c>
      <c r="O6" s="100">
        <v>604200.60959999997</v>
      </c>
      <c r="P6" s="100">
        <v>163395.179</v>
      </c>
      <c r="Q6" s="100">
        <v>250272515.2766</v>
      </c>
      <c r="R6" s="100">
        <v>0</v>
      </c>
      <c r="S6" s="100">
        <v>86353.219100000002</v>
      </c>
      <c r="T6" s="100">
        <v>0</v>
      </c>
      <c r="U6" s="100">
        <f>SUM(C6:T6)</f>
        <v>1101832362.7347002</v>
      </c>
    </row>
    <row r="7" spans="1:21" ht="15" customHeight="1" x14ac:dyDescent="0.25"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21" ht="15" customHeight="1" x14ac:dyDescent="0.25">
      <c r="B8" s="73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1:21" x14ac:dyDescent="0.25">
      <c r="A9" s="99" t="s">
        <v>501</v>
      </c>
      <c r="B9" s="99" t="s">
        <v>470</v>
      </c>
      <c r="C9" s="100">
        <f>+model_MAK!P7</f>
        <v>42544678.230744943</v>
      </c>
      <c r="D9" s="100">
        <f>+model_MAK!P8</f>
        <v>30276247.808399953</v>
      </c>
      <c r="E9" s="100">
        <f>+model_MAK!$P$9</f>
        <v>46456839.517538585</v>
      </c>
      <c r="F9" s="100">
        <f>+model_MAK!$P$10</f>
        <v>0</v>
      </c>
      <c r="G9" s="100">
        <f>+model_MAK!$P$12</f>
        <v>1817773.8599999999</v>
      </c>
      <c r="H9" s="100">
        <f>+model_MAK!$P$13</f>
        <v>13866218.272559965</v>
      </c>
      <c r="I9" s="100">
        <f>+model_MAK!$P$14</f>
        <v>47303004.715764739</v>
      </c>
      <c r="J9" s="100">
        <f>+model_MAK!$P$15</f>
        <v>7357607.8800000008</v>
      </c>
      <c r="K9" s="100">
        <f>+model_MAK!$P$16</f>
        <v>94040895.722122341</v>
      </c>
      <c r="L9" s="100">
        <f>+model_MAK!$P$17</f>
        <v>258590302.1038397</v>
      </c>
      <c r="M9" s="100">
        <f>+model_MAK!$P$18</f>
        <v>33783243.443200119</v>
      </c>
      <c r="N9" s="100">
        <f>+model_MAK!$P$19</f>
        <v>281972445.53304112</v>
      </c>
      <c r="O9" s="100">
        <f>+model_MAK!$P$20</f>
        <v>621498.99839999992</v>
      </c>
      <c r="P9" s="100">
        <f>+model_MAK!$P$21</f>
        <v>180997.152</v>
      </c>
      <c r="Q9" s="100">
        <f>+model_MAK!$P$22</f>
        <v>242895610.56307802</v>
      </c>
      <c r="R9" s="100">
        <f>+model_MAK!$P$23</f>
        <v>0</v>
      </c>
      <c r="S9" s="100">
        <f>+model_MAK!$P$24</f>
        <v>77725.24980000002</v>
      </c>
      <c r="T9" s="99"/>
      <c r="U9" s="100">
        <f>SUM(C9:T9)</f>
        <v>1101785089.0504894</v>
      </c>
    </row>
    <row r="10" spans="1:21" x14ac:dyDescent="0.25">
      <c r="A10" s="73" t="s">
        <v>471</v>
      </c>
      <c r="B10" s="73" t="s">
        <v>470</v>
      </c>
      <c r="C10" s="74">
        <v>84800000</v>
      </c>
      <c r="D10" s="74">
        <v>36000000</v>
      </c>
      <c r="E10" s="74">
        <v>52000000</v>
      </c>
      <c r="F10" s="73"/>
      <c r="G10" s="74">
        <v>4000000</v>
      </c>
      <c r="H10" s="74">
        <v>14000000</v>
      </c>
      <c r="I10" s="74">
        <v>49000000</v>
      </c>
      <c r="J10" s="74">
        <v>10000000</v>
      </c>
      <c r="K10" s="74">
        <v>107000000</v>
      </c>
      <c r="L10" s="74">
        <v>272000000</v>
      </c>
      <c r="M10" s="74">
        <v>38000000</v>
      </c>
      <c r="N10" s="74">
        <v>305000000</v>
      </c>
      <c r="O10" s="74">
        <v>4000000</v>
      </c>
      <c r="P10" s="74">
        <v>500000</v>
      </c>
      <c r="Q10" s="74">
        <v>275000000</v>
      </c>
      <c r="R10" s="74">
        <v>0</v>
      </c>
      <c r="S10" s="74">
        <v>0</v>
      </c>
      <c r="T10" s="74">
        <v>88700000</v>
      </c>
      <c r="U10" s="75">
        <f>SUM(C10:T10)</f>
        <v>1340000000</v>
      </c>
    </row>
    <row r="11" spans="1:21" x14ac:dyDescent="0.25">
      <c r="A11" s="72" t="s">
        <v>475</v>
      </c>
      <c r="B11" s="101" t="s">
        <v>470</v>
      </c>
      <c r="C11" s="71">
        <v>105000000</v>
      </c>
      <c r="D11" s="71">
        <v>46000000</v>
      </c>
      <c r="E11" s="71">
        <v>64000000</v>
      </c>
      <c r="F11" s="71">
        <v>0</v>
      </c>
      <c r="G11" s="71">
        <v>2500000</v>
      </c>
      <c r="H11" s="71">
        <v>19000000</v>
      </c>
      <c r="I11" s="71">
        <v>49000000</v>
      </c>
      <c r="J11" s="71">
        <v>12000000</v>
      </c>
      <c r="K11" s="71">
        <v>140000000</v>
      </c>
      <c r="L11" s="71">
        <v>291500000</v>
      </c>
      <c r="M11" s="71">
        <v>40000000</v>
      </c>
      <c r="N11" s="71">
        <v>320770000</v>
      </c>
      <c r="O11" s="71">
        <v>7600000</v>
      </c>
      <c r="P11" s="71">
        <v>500000</v>
      </c>
      <c r="Q11" s="71">
        <v>300000000</v>
      </c>
      <c r="R11" s="71">
        <v>0</v>
      </c>
      <c r="S11" s="71">
        <v>0</v>
      </c>
      <c r="T11" s="71">
        <v>0</v>
      </c>
      <c r="U11" s="71">
        <f>SUM(C11:T11)</f>
        <v>1397870000</v>
      </c>
    </row>
    <row r="12" spans="1:21" x14ac:dyDescent="0.25">
      <c r="A12" s="72"/>
      <c r="B12" s="67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</row>
    <row r="13" spans="1:21" x14ac:dyDescent="0.25">
      <c r="A13" s="116" t="s">
        <v>518</v>
      </c>
      <c r="B13" s="117"/>
      <c r="C13" s="118">
        <f>+C9-C6</f>
        <v>577934.53284494579</v>
      </c>
      <c r="D13" s="118">
        <f t="shared" ref="D13:T13" si="0">+D9-D6</f>
        <v>637892.4598999545</v>
      </c>
      <c r="E13" s="118">
        <f t="shared" si="0"/>
        <v>-559334.11176141351</v>
      </c>
      <c r="F13" s="118">
        <f t="shared" si="0"/>
        <v>0</v>
      </c>
      <c r="G13" s="118">
        <f t="shared" si="0"/>
        <v>24487.710999999894</v>
      </c>
      <c r="H13" s="118">
        <f t="shared" si="0"/>
        <v>1647444.3619599659</v>
      </c>
      <c r="I13" s="118">
        <f t="shared" si="0"/>
        <v>-225978.10643526167</v>
      </c>
      <c r="J13" s="118">
        <f t="shared" si="0"/>
        <v>-182540.28459999897</v>
      </c>
      <c r="K13" s="118">
        <f t="shared" si="0"/>
        <v>1543017.6285223365</v>
      </c>
      <c r="L13" s="118">
        <f t="shared" si="0"/>
        <v>537772.3450396955</v>
      </c>
      <c r="M13" s="118">
        <f t="shared" si="0"/>
        <v>-209905.08449988067</v>
      </c>
      <c r="N13" s="118">
        <f t="shared" si="0"/>
        <v>3512567.1848410964</v>
      </c>
      <c r="O13" s="118">
        <f t="shared" si="0"/>
        <v>17298.388799999957</v>
      </c>
      <c r="P13" s="118">
        <f t="shared" si="0"/>
        <v>17601.972999999998</v>
      </c>
      <c r="Q13" s="118">
        <f t="shared" si="0"/>
        <v>-7376904.7135219872</v>
      </c>
      <c r="R13" s="118">
        <f t="shared" si="0"/>
        <v>0</v>
      </c>
      <c r="S13" s="118">
        <f t="shared" si="0"/>
        <v>-8627.9692999999825</v>
      </c>
      <c r="T13" s="118">
        <f t="shared" si="0"/>
        <v>0</v>
      </c>
      <c r="U13" s="119">
        <f>SUM(C13:T13)</f>
        <v>-47273.684210547231</v>
      </c>
    </row>
    <row r="14" spans="1:21" x14ac:dyDescent="0.25">
      <c r="A14" s="120" t="s">
        <v>504</v>
      </c>
      <c r="B14" s="121"/>
      <c r="C14" s="122">
        <f>+C10-C6</f>
        <v>42833256.302100003</v>
      </c>
      <c r="D14" s="122">
        <f>+D10-D6</f>
        <v>6361644.6515000015</v>
      </c>
      <c r="E14" s="122">
        <f>+E10-E6</f>
        <v>4983826.3707000017</v>
      </c>
      <c r="F14" s="122">
        <f>+F10-F6</f>
        <v>0</v>
      </c>
      <c r="G14" s="122">
        <f>+G10-G6</f>
        <v>2206713.8509999998</v>
      </c>
      <c r="H14" s="122">
        <f>+H10-H6</f>
        <v>1781226.0894000009</v>
      </c>
      <c r="I14" s="122">
        <f>+I10-I6</f>
        <v>1471017.1777999997</v>
      </c>
      <c r="J14" s="122">
        <f>+J10-J6</f>
        <v>2459851.8354000002</v>
      </c>
      <c r="K14" s="122">
        <f>+K10-K6</f>
        <v>14502121.906399995</v>
      </c>
      <c r="L14" s="122">
        <f>+L10-L6</f>
        <v>13947470.2412</v>
      </c>
      <c r="M14" s="122">
        <f>+M10-M6</f>
        <v>4006851.4723000005</v>
      </c>
      <c r="N14" s="122">
        <f>+N10-N6</f>
        <v>26540121.651799977</v>
      </c>
      <c r="O14" s="122">
        <f>+O10-O6</f>
        <v>3395799.3903999999</v>
      </c>
      <c r="P14" s="122">
        <f>+P10-P6</f>
        <v>336604.821</v>
      </c>
      <c r="Q14" s="122">
        <f>+Q10-Q6</f>
        <v>24727484.723399997</v>
      </c>
      <c r="R14" s="122">
        <f>+R10-R6</f>
        <v>0</v>
      </c>
      <c r="S14" s="122">
        <f>+S10-S6</f>
        <v>-86353.219100000002</v>
      </c>
      <c r="T14" s="122">
        <f>+T10-T6</f>
        <v>88700000</v>
      </c>
      <c r="U14" s="123">
        <f>+U10-U6</f>
        <v>238167637.2652998</v>
      </c>
    </row>
    <row r="15" spans="1:21" x14ac:dyDescent="0.25">
      <c r="A15" s="124" t="s">
        <v>474</v>
      </c>
      <c r="B15" s="121"/>
      <c r="C15" s="125">
        <f>+C14/C6</f>
        <v>1.020647601597056</v>
      </c>
      <c r="D15" s="125">
        <f>+D14/D6</f>
        <v>0.21464229633180254</v>
      </c>
      <c r="E15" s="125">
        <f>+E14/E6</f>
        <v>0.10600238143569668</v>
      </c>
      <c r="F15" s="125"/>
      <c r="G15" s="125">
        <f>+G14/G6</f>
        <v>1.2305419590903224</v>
      </c>
      <c r="H15" s="125">
        <f t="shared" ref="H15:U15" si="1">+H14/H6</f>
        <v>0.14577780900379508</v>
      </c>
      <c r="I15" s="125">
        <f t="shared" si="1"/>
        <v>3.0949898155887147E-2</v>
      </c>
      <c r="J15" s="125">
        <f t="shared" si="1"/>
        <v>0.32623388582053064</v>
      </c>
      <c r="K15" s="125">
        <f t="shared" si="1"/>
        <v>0.15678329282024261</v>
      </c>
      <c r="L15" s="125">
        <f t="shared" si="1"/>
        <v>5.4048957606564092E-2</v>
      </c>
      <c r="M15" s="125">
        <f t="shared" si="1"/>
        <v>0.11787232562570475</v>
      </c>
      <c r="N15" s="125">
        <f t="shared" si="1"/>
        <v>9.5310397351437801E-2</v>
      </c>
      <c r="O15" s="125">
        <f t="shared" si="1"/>
        <v>5.6203177164090041</v>
      </c>
      <c r="P15" s="125">
        <f t="shared" si="1"/>
        <v>2.0600658052463103</v>
      </c>
      <c r="Q15" s="125">
        <f t="shared" si="1"/>
        <v>9.8802238416277138E-2</v>
      </c>
      <c r="R15" s="125"/>
      <c r="S15" s="125">
        <f t="shared" si="1"/>
        <v>-1</v>
      </c>
      <c r="T15" s="125"/>
      <c r="U15" s="126">
        <f t="shared" si="1"/>
        <v>0.21615596466433246</v>
      </c>
    </row>
    <row r="16" spans="1:21" x14ac:dyDescent="0.25">
      <c r="A16" s="127" t="s">
        <v>503</v>
      </c>
      <c r="B16" s="128"/>
      <c r="C16" s="129">
        <f>-C11+C10</f>
        <v>-20200000</v>
      </c>
      <c r="D16" s="129">
        <f>-D11+D10</f>
        <v>-10000000</v>
      </c>
      <c r="E16" s="129">
        <f>-E11+E10</f>
        <v>-12000000</v>
      </c>
      <c r="F16" s="129">
        <f>-F11+F10</f>
        <v>0</v>
      </c>
      <c r="G16" s="129">
        <f>-G11+G10</f>
        <v>1500000</v>
      </c>
      <c r="H16" s="129">
        <f>-H11+H10</f>
        <v>-5000000</v>
      </c>
      <c r="I16" s="129">
        <f>-I11+I10</f>
        <v>0</v>
      </c>
      <c r="J16" s="129">
        <f>-J11+J10</f>
        <v>-2000000</v>
      </c>
      <c r="K16" s="129">
        <f>-K11+K10</f>
        <v>-33000000</v>
      </c>
      <c r="L16" s="129">
        <f>-L11+L10</f>
        <v>-19500000</v>
      </c>
      <c r="M16" s="129">
        <f>-M11+M10</f>
        <v>-2000000</v>
      </c>
      <c r="N16" s="129">
        <f>-N11+N10</f>
        <v>-15770000</v>
      </c>
      <c r="O16" s="129">
        <f>-O11+O10</f>
        <v>-3600000</v>
      </c>
      <c r="P16" s="129">
        <f>-P11+P10</f>
        <v>0</v>
      </c>
      <c r="Q16" s="129">
        <f>-Q11+Q10</f>
        <v>-25000000</v>
      </c>
      <c r="R16" s="129">
        <f>-R11+R10</f>
        <v>0</v>
      </c>
      <c r="S16" s="129">
        <f>-S11+S10</f>
        <v>0</v>
      </c>
      <c r="T16" s="129">
        <f>-T11+T10</f>
        <v>88700000</v>
      </c>
      <c r="U16" s="130">
        <f>SUM(C16:T16)</f>
        <v>-57870000</v>
      </c>
    </row>
  </sheetData>
  <pageMargins left="0.7" right="0.7" top="0.78740157499999996" bottom="0.78740157499999996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369A8-0BCA-4410-8980-9AE62FD83544}">
  <dimension ref="A1:BD88"/>
  <sheetViews>
    <sheetView topLeftCell="A52" workbookViewId="0">
      <selection activeCell="C82" sqref="C82"/>
    </sheetView>
  </sheetViews>
  <sheetFormatPr defaultRowHeight="15" x14ac:dyDescent="0.25"/>
  <cols>
    <col min="1" max="1" width="18.85546875" customWidth="1"/>
    <col min="2" max="2" width="43.7109375" bestFit="1" customWidth="1"/>
    <col min="3" max="56" width="18.7109375" customWidth="1"/>
    <col min="57" max="57" width="14.42578125" bestFit="1" customWidth="1"/>
    <col min="58" max="106" width="15.7109375" customWidth="1"/>
    <col min="107" max="108" width="24.28515625" bestFit="1" customWidth="1"/>
    <col min="109" max="109" width="29.85546875" bestFit="1" customWidth="1"/>
    <col min="110" max="110" width="10.140625" bestFit="1" customWidth="1"/>
    <col min="111" max="112" width="38.5703125" bestFit="1" customWidth="1"/>
    <col min="113" max="113" width="44.140625" bestFit="1" customWidth="1"/>
    <col min="114" max="114" width="10.140625" bestFit="1" customWidth="1"/>
    <col min="115" max="116" width="24.140625" bestFit="1" customWidth="1"/>
    <col min="117" max="117" width="29.7109375" bestFit="1" customWidth="1"/>
    <col min="118" max="118" width="10.140625" bestFit="1" customWidth="1"/>
    <col min="119" max="120" width="28" bestFit="1" customWidth="1"/>
    <col min="121" max="121" width="33.42578125" bestFit="1" customWidth="1"/>
    <col min="122" max="122" width="10.140625" bestFit="1" customWidth="1"/>
    <col min="123" max="124" width="28.85546875" bestFit="1" customWidth="1"/>
    <col min="125" max="125" width="34.42578125" bestFit="1" customWidth="1"/>
    <col min="126" max="126" width="10.140625" bestFit="1" customWidth="1"/>
    <col min="127" max="128" width="20.5703125" bestFit="1" customWidth="1"/>
    <col min="129" max="129" width="26.140625" bestFit="1" customWidth="1"/>
    <col min="130" max="130" width="10.140625" bestFit="1" customWidth="1"/>
    <col min="131" max="132" width="20.7109375" bestFit="1" customWidth="1"/>
    <col min="133" max="133" width="26.28515625" bestFit="1" customWidth="1"/>
    <col min="134" max="134" width="10.140625" bestFit="1" customWidth="1"/>
    <col min="135" max="136" width="37.42578125" bestFit="1" customWidth="1"/>
    <col min="137" max="137" width="43" bestFit="1" customWidth="1"/>
    <col min="138" max="138" width="10.140625" bestFit="1" customWidth="1"/>
    <col min="139" max="140" width="45.28515625" bestFit="1" customWidth="1"/>
    <col min="141" max="141" width="50.85546875" bestFit="1" customWidth="1"/>
    <col min="142" max="142" width="10.140625" bestFit="1" customWidth="1"/>
    <col min="143" max="144" width="21" bestFit="1" customWidth="1"/>
    <col min="145" max="145" width="26.5703125" bestFit="1" customWidth="1"/>
    <col min="146" max="146" width="10.140625" bestFit="1" customWidth="1"/>
    <col min="147" max="148" width="18.5703125" bestFit="1" customWidth="1"/>
    <col min="149" max="149" width="24.140625" bestFit="1" customWidth="1"/>
    <col min="150" max="150" width="10.140625" bestFit="1" customWidth="1"/>
    <col min="151" max="152" width="34.7109375" bestFit="1" customWidth="1"/>
    <col min="153" max="153" width="40.28515625" bestFit="1" customWidth="1"/>
    <col min="154" max="154" width="10.140625" bestFit="1" customWidth="1"/>
    <col min="155" max="156" width="18.28515625" bestFit="1" customWidth="1"/>
    <col min="157" max="157" width="23.85546875" bestFit="1" customWidth="1"/>
    <col min="158" max="158" width="10.140625" bestFit="1" customWidth="1"/>
    <col min="159" max="160" width="23.42578125" bestFit="1" customWidth="1"/>
    <col min="161" max="161" width="28.85546875" bestFit="1" customWidth="1"/>
    <col min="162" max="162" width="10.140625" bestFit="1" customWidth="1"/>
    <col min="163" max="164" width="9.7109375" bestFit="1" customWidth="1"/>
    <col min="165" max="165" width="15.140625" bestFit="1" customWidth="1"/>
    <col min="166" max="166" width="10.140625" bestFit="1" customWidth="1"/>
    <col min="167" max="168" width="24.85546875" bestFit="1" customWidth="1"/>
    <col min="169" max="169" width="30.42578125" bestFit="1" customWidth="1"/>
    <col min="170" max="170" width="10.140625" bestFit="1" customWidth="1"/>
    <col min="171" max="172" width="29.42578125" bestFit="1" customWidth="1"/>
    <col min="173" max="173" width="35" bestFit="1" customWidth="1"/>
    <col min="174" max="174" width="10.140625" bestFit="1" customWidth="1"/>
    <col min="175" max="176" width="44" bestFit="1" customWidth="1"/>
    <col min="177" max="177" width="49.42578125" bestFit="1" customWidth="1"/>
    <col min="178" max="178" width="10.140625" bestFit="1" customWidth="1"/>
    <col min="179" max="180" width="28.28515625" bestFit="1" customWidth="1"/>
    <col min="181" max="181" width="33.85546875" bestFit="1" customWidth="1"/>
    <col min="182" max="182" width="10.140625" bestFit="1" customWidth="1"/>
    <col min="183" max="184" width="19.85546875" bestFit="1" customWidth="1"/>
    <col min="185" max="185" width="25.28515625" bestFit="1" customWidth="1"/>
    <col min="186" max="186" width="10.140625" bestFit="1" customWidth="1"/>
    <col min="187" max="188" width="8.85546875" bestFit="1" customWidth="1"/>
    <col min="189" max="189" width="14.28515625" bestFit="1" customWidth="1"/>
    <col min="190" max="190" width="10.140625" bestFit="1" customWidth="1"/>
    <col min="191" max="192" width="8.85546875" bestFit="1" customWidth="1"/>
    <col min="193" max="193" width="14.28515625" bestFit="1" customWidth="1"/>
    <col min="194" max="194" width="10.140625" bestFit="1" customWidth="1"/>
    <col min="195" max="196" width="19.7109375" bestFit="1" customWidth="1"/>
    <col min="197" max="197" width="25.140625" bestFit="1" customWidth="1"/>
    <col min="198" max="198" width="10.140625" bestFit="1" customWidth="1"/>
    <col min="199" max="200" width="6.42578125" bestFit="1" customWidth="1"/>
    <col min="201" max="201" width="11.42578125" bestFit="1" customWidth="1"/>
    <col min="202" max="202" width="10.140625" bestFit="1" customWidth="1"/>
    <col min="203" max="204" width="25.28515625" bestFit="1" customWidth="1"/>
    <col min="205" max="205" width="30.85546875" bestFit="1" customWidth="1"/>
    <col min="206" max="206" width="10.140625" bestFit="1" customWidth="1"/>
    <col min="207" max="208" width="28.5703125" bestFit="1" customWidth="1"/>
    <col min="209" max="209" width="34.140625" bestFit="1" customWidth="1"/>
    <col min="210" max="210" width="10.140625" bestFit="1" customWidth="1"/>
    <col min="211" max="211" width="12.140625" bestFit="1" customWidth="1"/>
    <col min="212" max="216" width="28.85546875" bestFit="1" customWidth="1"/>
    <col min="217" max="217" width="12.140625" bestFit="1" customWidth="1"/>
    <col min="218" max="218" width="31.140625" bestFit="1" customWidth="1"/>
    <col min="219" max="219" width="10.140625" bestFit="1" customWidth="1"/>
    <col min="220" max="222" width="23.42578125" bestFit="1" customWidth="1"/>
    <col min="223" max="223" width="12.140625" bestFit="1" customWidth="1"/>
    <col min="224" max="226" width="23.42578125" bestFit="1" customWidth="1"/>
    <col min="227" max="227" width="12.140625" bestFit="1" customWidth="1"/>
    <col min="228" max="228" width="18.7109375" bestFit="1" customWidth="1"/>
    <col min="229" max="229" width="10.140625" bestFit="1" customWidth="1"/>
    <col min="230" max="230" width="31.85546875" bestFit="1" customWidth="1"/>
    <col min="231" max="231" width="12.140625" bestFit="1" customWidth="1"/>
    <col min="232" max="232" width="17.42578125" bestFit="1" customWidth="1"/>
    <col min="233" max="233" width="12.140625" bestFit="1" customWidth="1"/>
    <col min="234" max="234" width="37.28515625" bestFit="1" customWidth="1"/>
    <col min="235" max="235" width="10.140625" bestFit="1" customWidth="1"/>
    <col min="236" max="242" width="36.42578125" bestFit="1" customWidth="1"/>
    <col min="243" max="243" width="12.140625" bestFit="1" customWidth="1"/>
    <col min="244" max="250" width="32" bestFit="1" customWidth="1"/>
    <col min="251" max="251" width="12.140625" bestFit="1" customWidth="1"/>
    <col min="252" max="252" width="41.85546875" bestFit="1" customWidth="1"/>
    <col min="253" max="253" width="10.140625" bestFit="1" customWidth="1"/>
    <col min="254" max="260" width="28.85546875" bestFit="1" customWidth="1"/>
    <col min="261" max="261" width="12.140625" bestFit="1" customWidth="1"/>
    <col min="262" max="268" width="28.85546875" bestFit="1" customWidth="1"/>
    <col min="269" max="269" width="12.140625" bestFit="1" customWidth="1"/>
    <col min="270" max="270" width="26.7109375" bestFit="1" customWidth="1"/>
    <col min="271" max="271" width="10.140625" bestFit="1" customWidth="1"/>
    <col min="272" max="275" width="26" bestFit="1" customWidth="1"/>
    <col min="276" max="276" width="12.140625" bestFit="1" customWidth="1"/>
    <col min="277" max="280" width="26" bestFit="1" customWidth="1"/>
    <col min="281" max="281" width="12.140625" bestFit="1" customWidth="1"/>
    <col min="282" max="282" width="24.7109375" bestFit="1" customWidth="1"/>
    <col min="283" max="283" width="10.140625" bestFit="1" customWidth="1"/>
    <col min="284" max="284" width="27.7109375" bestFit="1" customWidth="1"/>
    <col min="285" max="285" width="12.140625" bestFit="1" customWidth="1"/>
    <col min="286" max="286" width="17.42578125" bestFit="1" customWidth="1"/>
    <col min="287" max="287" width="12.140625" bestFit="1" customWidth="1"/>
    <col min="288" max="288" width="33.140625" bestFit="1" customWidth="1"/>
    <col min="289" max="289" width="10.140625" bestFit="1" customWidth="1"/>
    <col min="290" max="296" width="34.85546875" bestFit="1" customWidth="1"/>
    <col min="297" max="297" width="12.140625" bestFit="1" customWidth="1"/>
    <col min="298" max="304" width="26.140625" bestFit="1" customWidth="1"/>
    <col min="305" max="305" width="12.140625" bestFit="1" customWidth="1"/>
    <col min="306" max="306" width="40.42578125" bestFit="1" customWidth="1"/>
    <col min="307" max="307" width="10.140625" bestFit="1" customWidth="1"/>
    <col min="308" max="312" width="28.85546875" bestFit="1" customWidth="1"/>
    <col min="313" max="313" width="12.140625" bestFit="1" customWidth="1"/>
    <col min="314" max="318" width="28.85546875" bestFit="1" customWidth="1"/>
    <col min="319" max="319" width="12.140625" bestFit="1" customWidth="1"/>
    <col min="320" max="320" width="25.85546875" bestFit="1" customWidth="1"/>
    <col min="321" max="321" width="10.140625" bestFit="1" customWidth="1"/>
    <col min="322" max="325" width="32" bestFit="1" customWidth="1"/>
    <col min="326" max="326" width="12.140625" bestFit="1" customWidth="1"/>
    <col min="327" max="330" width="32" bestFit="1" customWidth="1"/>
    <col min="331" max="331" width="12.140625" bestFit="1" customWidth="1"/>
    <col min="332" max="332" width="32.28515625" bestFit="1" customWidth="1"/>
    <col min="333" max="333" width="10.140625" bestFit="1" customWidth="1"/>
    <col min="334" max="336" width="32" bestFit="1" customWidth="1"/>
    <col min="337" max="337" width="12.140625" bestFit="1" customWidth="1"/>
    <col min="338" max="340" width="32" bestFit="1" customWidth="1"/>
    <col min="341" max="341" width="12.140625" bestFit="1" customWidth="1"/>
    <col min="342" max="342" width="30.42578125" bestFit="1" customWidth="1"/>
    <col min="343" max="343" width="10.140625" bestFit="1" customWidth="1"/>
    <col min="344" max="348" width="41.5703125" bestFit="1" customWidth="1"/>
    <col min="349" max="349" width="12.140625" bestFit="1" customWidth="1"/>
    <col min="350" max="354" width="28.85546875" bestFit="1" customWidth="1"/>
    <col min="355" max="355" width="12.140625" bestFit="1" customWidth="1"/>
    <col min="356" max="356" width="47.140625" bestFit="1" customWidth="1"/>
    <col min="357" max="357" width="10.140625" bestFit="1" customWidth="1"/>
    <col min="358" max="361" width="26" bestFit="1" customWidth="1"/>
    <col min="362" max="362" width="12.140625" bestFit="1" customWidth="1"/>
    <col min="363" max="366" width="26" bestFit="1" customWidth="1"/>
    <col min="367" max="367" width="12.140625" bestFit="1" customWidth="1"/>
    <col min="368" max="368" width="28" bestFit="1" customWidth="1"/>
    <col min="369" max="369" width="10.140625" bestFit="1" customWidth="1"/>
    <col min="370" max="370" width="60.7109375" bestFit="1" customWidth="1"/>
    <col min="371" max="371" width="12.140625" bestFit="1" customWidth="1"/>
    <col min="372" max="372" width="17.42578125" bestFit="1" customWidth="1"/>
    <col min="373" max="373" width="12.140625" bestFit="1" customWidth="1"/>
    <col min="374" max="374" width="66.140625" bestFit="1" customWidth="1"/>
    <col min="375" max="375" width="10.140625" bestFit="1" customWidth="1"/>
    <col min="376" max="377" width="32" bestFit="1" customWidth="1"/>
    <col min="378" max="378" width="12.140625" bestFit="1" customWidth="1"/>
    <col min="379" max="380" width="32" bestFit="1" customWidth="1"/>
    <col min="381" max="381" width="12.140625" bestFit="1" customWidth="1"/>
    <col min="382" max="382" width="29.85546875" bestFit="1" customWidth="1"/>
    <col min="383" max="383" width="10.140625" bestFit="1" customWidth="1"/>
    <col min="384" max="385" width="38.5703125" bestFit="1" customWidth="1"/>
    <col min="386" max="386" width="12.140625" bestFit="1" customWidth="1"/>
    <col min="387" max="388" width="21.42578125" bestFit="1" customWidth="1"/>
    <col min="389" max="389" width="12.140625" bestFit="1" customWidth="1"/>
    <col min="390" max="390" width="44.140625" bestFit="1" customWidth="1"/>
    <col min="391" max="391" width="10.140625" bestFit="1" customWidth="1"/>
    <col min="392" max="397" width="28.85546875" bestFit="1" customWidth="1"/>
    <col min="398" max="398" width="12.140625" bestFit="1" customWidth="1"/>
    <col min="399" max="404" width="28.85546875" bestFit="1" customWidth="1"/>
    <col min="405" max="405" width="12.140625" bestFit="1" customWidth="1"/>
    <col min="406" max="406" width="29.7109375" bestFit="1" customWidth="1"/>
    <col min="407" max="407" width="10.140625" bestFit="1" customWidth="1"/>
    <col min="408" max="415" width="32" bestFit="1" customWidth="1"/>
    <col min="416" max="416" width="12.140625" bestFit="1" customWidth="1"/>
    <col min="417" max="424" width="32" bestFit="1" customWidth="1"/>
    <col min="425" max="425" width="12.140625" bestFit="1" customWidth="1"/>
    <col min="426" max="426" width="33.42578125" bestFit="1" customWidth="1"/>
    <col min="427" max="427" width="10.140625" bestFit="1" customWidth="1"/>
    <col min="428" max="429" width="32" bestFit="1" customWidth="1"/>
    <col min="430" max="430" width="12.140625" bestFit="1" customWidth="1"/>
    <col min="431" max="432" width="32" bestFit="1" customWidth="1"/>
    <col min="433" max="433" width="12.140625" bestFit="1" customWidth="1"/>
    <col min="434" max="434" width="34.42578125" bestFit="1" customWidth="1"/>
    <col min="435" max="435" width="10.140625" bestFit="1" customWidth="1"/>
    <col min="436" max="439" width="30" bestFit="1" customWidth="1"/>
    <col min="440" max="440" width="12.140625" bestFit="1" customWidth="1"/>
    <col min="441" max="444" width="30" bestFit="1" customWidth="1"/>
    <col min="445" max="445" width="12.140625" bestFit="1" customWidth="1"/>
    <col min="446" max="446" width="26.140625" bestFit="1" customWidth="1"/>
    <col min="447" max="447" width="10.140625" bestFit="1" customWidth="1"/>
    <col min="448" max="449" width="32" bestFit="1" customWidth="1"/>
    <col min="450" max="450" width="12.140625" bestFit="1" customWidth="1"/>
    <col min="451" max="452" width="32" bestFit="1" customWidth="1"/>
    <col min="453" max="453" width="12.140625" bestFit="1" customWidth="1"/>
    <col min="454" max="454" width="26.28515625" bestFit="1" customWidth="1"/>
    <col min="455" max="455" width="10.140625" bestFit="1" customWidth="1"/>
    <col min="456" max="457" width="37.42578125" bestFit="1" customWidth="1"/>
    <col min="458" max="458" width="12.140625" bestFit="1" customWidth="1"/>
    <col min="459" max="460" width="32" bestFit="1" customWidth="1"/>
    <col min="461" max="461" width="12.140625" bestFit="1" customWidth="1"/>
    <col min="462" max="462" width="43" bestFit="1" customWidth="1"/>
    <col min="463" max="463" width="10.140625" bestFit="1" customWidth="1"/>
    <col min="464" max="464" width="45.28515625" bestFit="1" customWidth="1"/>
    <col min="465" max="465" width="12.140625" bestFit="1" customWidth="1"/>
    <col min="466" max="466" width="17.42578125" bestFit="1" customWidth="1"/>
    <col min="467" max="467" width="12.140625" bestFit="1" customWidth="1"/>
    <col min="468" max="468" width="50.85546875" bestFit="1" customWidth="1"/>
    <col min="469" max="469" width="10.140625" bestFit="1" customWidth="1"/>
    <col min="470" max="472" width="32" bestFit="1" customWidth="1"/>
    <col min="473" max="473" width="12.140625" bestFit="1" customWidth="1"/>
    <col min="474" max="476" width="32" bestFit="1" customWidth="1"/>
    <col min="477" max="477" width="12.140625" bestFit="1" customWidth="1"/>
    <col min="478" max="478" width="26.5703125" bestFit="1" customWidth="1"/>
    <col min="479" max="479" width="10.140625" bestFit="1" customWidth="1"/>
    <col min="480" max="482" width="32" bestFit="1" customWidth="1"/>
    <col min="483" max="483" width="12.140625" bestFit="1" customWidth="1"/>
    <col min="484" max="486" width="32" bestFit="1" customWidth="1"/>
    <col min="487" max="487" width="12.140625" bestFit="1" customWidth="1"/>
    <col min="488" max="488" width="24.140625" bestFit="1" customWidth="1"/>
    <col min="489" max="489" width="10.140625" bestFit="1" customWidth="1"/>
    <col min="490" max="492" width="34.7109375" bestFit="1" customWidth="1"/>
    <col min="493" max="493" width="12.140625" bestFit="1" customWidth="1"/>
    <col min="494" max="496" width="23.42578125" bestFit="1" customWidth="1"/>
    <col min="497" max="497" width="12.140625" bestFit="1" customWidth="1"/>
    <col min="498" max="498" width="40.28515625" bestFit="1" customWidth="1"/>
    <col min="499" max="499" width="10.140625" bestFit="1" customWidth="1"/>
    <col min="500" max="500" width="18.28515625" bestFit="1" customWidth="1"/>
    <col min="501" max="501" width="12.140625" bestFit="1" customWidth="1"/>
    <col min="502" max="502" width="17.42578125" bestFit="1" customWidth="1"/>
    <col min="503" max="503" width="12.140625" bestFit="1" customWidth="1"/>
    <col min="504" max="504" width="23.85546875" bestFit="1" customWidth="1"/>
    <col min="505" max="505" width="10.140625" bestFit="1" customWidth="1"/>
    <col min="506" max="507" width="23.42578125" bestFit="1" customWidth="1"/>
    <col min="508" max="508" width="12.140625" bestFit="1" customWidth="1"/>
    <col min="509" max="510" width="21.42578125" bestFit="1" customWidth="1"/>
    <col min="511" max="511" width="12.140625" bestFit="1" customWidth="1"/>
    <col min="512" max="512" width="28.85546875" bestFit="1" customWidth="1"/>
    <col min="513" max="513" width="10.140625" bestFit="1" customWidth="1"/>
    <col min="514" max="515" width="32" bestFit="1" customWidth="1"/>
    <col min="516" max="516" width="12.140625" bestFit="1" customWidth="1"/>
    <col min="517" max="518" width="32" bestFit="1" customWidth="1"/>
    <col min="519" max="519" width="12.140625" bestFit="1" customWidth="1"/>
    <col min="520" max="520" width="15.140625" bestFit="1" customWidth="1"/>
    <col min="521" max="521" width="10.140625" bestFit="1" customWidth="1"/>
    <col min="522" max="528" width="28.85546875" bestFit="1" customWidth="1"/>
    <col min="529" max="529" width="12.140625" bestFit="1" customWidth="1"/>
    <col min="530" max="536" width="28.85546875" bestFit="1" customWidth="1"/>
    <col min="537" max="537" width="12.140625" bestFit="1" customWidth="1"/>
    <col min="538" max="538" width="30.42578125" bestFit="1" customWidth="1"/>
    <col min="539" max="539" width="10.140625" bestFit="1" customWidth="1"/>
    <col min="540" max="540" width="29.42578125" bestFit="1" customWidth="1"/>
    <col min="541" max="541" width="12.140625" bestFit="1" customWidth="1"/>
    <col min="542" max="542" width="17.42578125" bestFit="1" customWidth="1"/>
    <col min="543" max="543" width="12.140625" bestFit="1" customWidth="1"/>
    <col min="544" max="544" width="35" bestFit="1" customWidth="1"/>
    <col min="545" max="545" width="10.140625" bestFit="1" customWidth="1"/>
    <col min="546" max="550" width="44" bestFit="1" customWidth="1"/>
    <col min="551" max="551" width="12.140625" bestFit="1" customWidth="1"/>
    <col min="552" max="556" width="28.85546875" bestFit="1" customWidth="1"/>
    <col min="557" max="557" width="12.140625" bestFit="1" customWidth="1"/>
    <col min="558" max="558" width="49.42578125" bestFit="1" customWidth="1"/>
    <col min="559" max="559" width="10.140625" bestFit="1" customWidth="1"/>
    <col min="560" max="562" width="28.28515625" bestFit="1" customWidth="1"/>
    <col min="563" max="563" width="12.140625" bestFit="1" customWidth="1"/>
    <col min="564" max="566" width="23.42578125" bestFit="1" customWidth="1"/>
    <col min="567" max="567" width="12.140625" bestFit="1" customWidth="1"/>
    <col min="568" max="568" width="33.85546875" bestFit="1" customWidth="1"/>
    <col min="569" max="569" width="10.140625" bestFit="1" customWidth="1"/>
    <col min="570" max="571" width="19.85546875" bestFit="1" customWidth="1"/>
    <col min="572" max="572" width="12.140625" bestFit="1" customWidth="1"/>
    <col min="573" max="574" width="17.42578125" bestFit="1" customWidth="1"/>
    <col min="575" max="575" width="12.140625" bestFit="1" customWidth="1"/>
    <col min="576" max="576" width="25.28515625" bestFit="1" customWidth="1"/>
    <col min="577" max="577" width="10.140625" bestFit="1" customWidth="1"/>
    <col min="578" max="580" width="32" bestFit="1" customWidth="1"/>
    <col min="581" max="581" width="12.140625" bestFit="1" customWidth="1"/>
    <col min="582" max="584" width="32" bestFit="1" customWidth="1"/>
    <col min="585" max="585" width="12.140625" bestFit="1" customWidth="1"/>
    <col min="586" max="586" width="14.28515625" bestFit="1" customWidth="1"/>
    <col min="587" max="587" width="10.140625" bestFit="1" customWidth="1"/>
    <col min="588" max="588" width="17.42578125" bestFit="1" customWidth="1"/>
    <col min="589" max="589" width="12.140625" bestFit="1" customWidth="1"/>
    <col min="590" max="590" width="17.42578125" bestFit="1" customWidth="1"/>
    <col min="591" max="591" width="12.140625" bestFit="1" customWidth="1"/>
    <col min="592" max="592" width="14.28515625" bestFit="1" customWidth="1"/>
    <col min="593" max="593" width="10.140625" bestFit="1" customWidth="1"/>
    <col min="594" max="594" width="19.7109375" bestFit="1" customWidth="1"/>
    <col min="595" max="595" width="12.140625" bestFit="1" customWidth="1"/>
    <col min="596" max="596" width="9.85546875" bestFit="1" customWidth="1"/>
    <col min="597" max="597" width="12.140625" bestFit="1" customWidth="1"/>
    <col min="598" max="598" width="25.140625" bestFit="1" customWidth="1"/>
    <col min="599" max="599" width="10.140625" bestFit="1" customWidth="1"/>
    <col min="600" max="601" width="26" bestFit="1" customWidth="1"/>
    <col min="602" max="602" width="12.140625" bestFit="1" customWidth="1"/>
    <col min="603" max="604" width="26" bestFit="1" customWidth="1"/>
    <col min="605" max="605" width="12.140625" bestFit="1" customWidth="1"/>
    <col min="606" max="606" width="11.42578125" bestFit="1" customWidth="1"/>
    <col min="607" max="607" width="10.140625" bestFit="1" customWidth="1"/>
    <col min="608" max="608" width="25.28515625" bestFit="1" customWidth="1"/>
    <col min="609" max="609" width="12.140625" bestFit="1" customWidth="1"/>
    <col min="610" max="610" width="17.42578125" bestFit="1" customWidth="1"/>
    <col min="611" max="611" width="12.140625" bestFit="1" customWidth="1"/>
    <col min="612" max="612" width="30.85546875" bestFit="1" customWidth="1"/>
    <col min="613" max="613" width="10.140625" bestFit="1" customWidth="1"/>
    <col min="614" max="614" width="28.5703125" bestFit="1" customWidth="1"/>
    <col min="615" max="615" width="12.140625" bestFit="1" customWidth="1"/>
    <col min="616" max="616" width="17.42578125" bestFit="1" customWidth="1"/>
    <col min="617" max="617" width="12.140625" bestFit="1" customWidth="1"/>
    <col min="618" max="618" width="34.140625" bestFit="1" customWidth="1"/>
    <col min="619" max="619" width="10.140625" bestFit="1" customWidth="1"/>
  </cols>
  <sheetData>
    <row r="1" spans="1:56" x14ac:dyDescent="0.25">
      <c r="A1" s="5" t="s">
        <v>0</v>
      </c>
      <c r="B1" t="s">
        <v>152</v>
      </c>
    </row>
    <row r="3" spans="1:56" x14ac:dyDescent="0.25">
      <c r="A3" s="115" t="s">
        <v>502</v>
      </c>
      <c r="C3" s="5" t="s">
        <v>1</v>
      </c>
      <c r="D3" s="5" t="s">
        <v>2</v>
      </c>
    </row>
    <row r="4" spans="1:56" x14ac:dyDescent="0.25">
      <c r="C4" t="s">
        <v>10</v>
      </c>
      <c r="D4" t="s">
        <v>32</v>
      </c>
      <c r="E4" t="s">
        <v>36</v>
      </c>
      <c r="F4" t="s">
        <v>39</v>
      </c>
      <c r="G4" t="s">
        <v>41</v>
      </c>
      <c r="H4" t="s">
        <v>43</v>
      </c>
      <c r="I4" t="s">
        <v>45</v>
      </c>
      <c r="J4" t="s">
        <v>47</v>
      </c>
      <c r="K4" t="s">
        <v>49</v>
      </c>
      <c r="L4" t="s">
        <v>53</v>
      </c>
      <c r="M4" t="s">
        <v>59</v>
      </c>
      <c r="N4" t="s">
        <v>61</v>
      </c>
      <c r="O4" t="s">
        <v>63</v>
      </c>
      <c r="P4" t="s">
        <v>65</v>
      </c>
      <c r="Q4" t="s">
        <v>67</v>
      </c>
      <c r="R4" t="s">
        <v>69</v>
      </c>
      <c r="S4" t="s">
        <v>71</v>
      </c>
      <c r="T4" t="s">
        <v>73</v>
      </c>
      <c r="U4" t="s">
        <v>75</v>
      </c>
      <c r="V4" t="s">
        <v>77</v>
      </c>
      <c r="W4" t="s">
        <v>83</v>
      </c>
      <c r="X4" t="s">
        <v>85</v>
      </c>
      <c r="Y4" t="s">
        <v>89</v>
      </c>
      <c r="Z4" t="s">
        <v>91</v>
      </c>
      <c r="AA4" t="s">
        <v>93</v>
      </c>
      <c r="AB4" t="s">
        <v>95</v>
      </c>
      <c r="AC4" t="s">
        <v>97</v>
      </c>
      <c r="AD4" t="s">
        <v>99</v>
      </c>
      <c r="AE4" t="s">
        <v>101</v>
      </c>
      <c r="AF4" t="s">
        <v>103</v>
      </c>
      <c r="AG4" t="s">
        <v>105</v>
      </c>
      <c r="AH4" t="s">
        <v>107</v>
      </c>
      <c r="AI4" t="s">
        <v>109</v>
      </c>
      <c r="AJ4" t="s">
        <v>111</v>
      </c>
      <c r="AK4" t="s">
        <v>113</v>
      </c>
      <c r="AL4" t="s">
        <v>115</v>
      </c>
      <c r="AM4" t="s">
        <v>117</v>
      </c>
      <c r="AN4" t="s">
        <v>119</v>
      </c>
      <c r="AO4" t="s">
        <v>121</v>
      </c>
      <c r="AP4" t="s">
        <v>123</v>
      </c>
      <c r="AQ4" t="s">
        <v>125</v>
      </c>
      <c r="AR4" t="s">
        <v>127</v>
      </c>
      <c r="AS4" t="s">
        <v>129</v>
      </c>
      <c r="AT4" t="s">
        <v>131</v>
      </c>
      <c r="AU4" t="s">
        <v>133</v>
      </c>
      <c r="AV4" t="s">
        <v>135</v>
      </c>
      <c r="AW4" t="s">
        <v>137</v>
      </c>
      <c r="AX4" t="s">
        <v>139</v>
      </c>
      <c r="AY4" t="s">
        <v>141</v>
      </c>
      <c r="AZ4" t="s">
        <v>143</v>
      </c>
      <c r="BA4" t="s">
        <v>146</v>
      </c>
      <c r="BB4" t="s">
        <v>148</v>
      </c>
      <c r="BC4" t="s">
        <v>150</v>
      </c>
      <c r="BD4" t="s">
        <v>155</v>
      </c>
    </row>
    <row r="5" spans="1:56" ht="60.75" customHeight="1" x14ac:dyDescent="0.25">
      <c r="A5" s="64" t="s">
        <v>3</v>
      </c>
      <c r="B5" s="64" t="s">
        <v>4</v>
      </c>
      <c r="C5" s="65" t="s">
        <v>11</v>
      </c>
      <c r="D5" s="65" t="s">
        <v>33</v>
      </c>
      <c r="E5" s="65" t="s">
        <v>37</v>
      </c>
      <c r="F5" s="65" t="s">
        <v>40</v>
      </c>
      <c r="G5" s="65" t="s">
        <v>42</v>
      </c>
      <c r="H5" s="65" t="s">
        <v>44</v>
      </c>
      <c r="I5" s="65" t="s">
        <v>46</v>
      </c>
      <c r="J5" s="65" t="s">
        <v>48</v>
      </c>
      <c r="K5" s="65" t="s">
        <v>50</v>
      </c>
      <c r="L5" s="65" t="s">
        <v>54</v>
      </c>
      <c r="M5" s="65" t="s">
        <v>60</v>
      </c>
      <c r="N5" s="65" t="s">
        <v>62</v>
      </c>
      <c r="O5" s="65" t="s">
        <v>64</v>
      </c>
      <c r="P5" s="65" t="s">
        <v>66</v>
      </c>
      <c r="Q5" s="65" t="s">
        <v>68</v>
      </c>
      <c r="R5" s="65" t="s">
        <v>70</v>
      </c>
      <c r="S5" s="65" t="s">
        <v>72</v>
      </c>
      <c r="T5" s="65" t="s">
        <v>74</v>
      </c>
      <c r="U5" s="65" t="s">
        <v>76</v>
      </c>
      <c r="V5" s="65" t="s">
        <v>78</v>
      </c>
      <c r="W5" s="65" t="s">
        <v>84</v>
      </c>
      <c r="X5" s="65" t="s">
        <v>86</v>
      </c>
      <c r="Y5" s="65" t="s">
        <v>90</v>
      </c>
      <c r="Z5" s="65" t="s">
        <v>92</v>
      </c>
      <c r="AA5" s="65" t="s">
        <v>94</v>
      </c>
      <c r="AB5" s="65" t="s">
        <v>96</v>
      </c>
      <c r="AC5" s="65" t="s">
        <v>98</v>
      </c>
      <c r="AD5" s="65" t="s">
        <v>100</v>
      </c>
      <c r="AE5" s="65" t="s">
        <v>102</v>
      </c>
      <c r="AF5" s="65" t="s">
        <v>104</v>
      </c>
      <c r="AG5" s="65" t="s">
        <v>106</v>
      </c>
      <c r="AH5" s="65" t="s">
        <v>108</v>
      </c>
      <c r="AI5" s="65" t="s">
        <v>110</v>
      </c>
      <c r="AJ5" t="s">
        <v>112</v>
      </c>
      <c r="AK5" s="65" t="s">
        <v>114</v>
      </c>
      <c r="AL5" s="65" t="s">
        <v>116</v>
      </c>
      <c r="AM5" s="65" t="s">
        <v>118</v>
      </c>
      <c r="AN5" s="65" t="s">
        <v>120</v>
      </c>
      <c r="AO5" s="65" t="s">
        <v>122</v>
      </c>
      <c r="AP5" s="65" t="s">
        <v>124</v>
      </c>
      <c r="AQ5" s="65" t="s">
        <v>126</v>
      </c>
      <c r="AR5" s="65" t="s">
        <v>128</v>
      </c>
      <c r="AS5" s="65" t="s">
        <v>130</v>
      </c>
      <c r="AT5" t="s">
        <v>132</v>
      </c>
      <c r="AU5" s="65" t="s">
        <v>134</v>
      </c>
      <c r="AV5" s="65" t="s">
        <v>136</v>
      </c>
      <c r="AW5" s="65" t="s">
        <v>138</v>
      </c>
      <c r="AX5" s="65" t="s">
        <v>140</v>
      </c>
      <c r="AY5" s="65" t="s">
        <v>142</v>
      </c>
      <c r="AZ5" s="65" t="s">
        <v>142</v>
      </c>
      <c r="BA5" s="65" t="s">
        <v>147</v>
      </c>
      <c r="BB5" s="65" t="s">
        <v>149</v>
      </c>
      <c r="BC5" s="65" t="s">
        <v>151</v>
      </c>
    </row>
    <row r="6" spans="1:56" ht="15" customHeight="1" x14ac:dyDescent="0.25">
      <c r="A6" t="s">
        <v>12</v>
      </c>
      <c r="B6" t="s">
        <v>13</v>
      </c>
      <c r="C6" s="6">
        <v>4114882.9769000001</v>
      </c>
      <c r="D6" s="6">
        <v>6182243.2693999996</v>
      </c>
      <c r="E6" s="6">
        <v>15465854.9507</v>
      </c>
      <c r="F6" s="6">
        <v>3910794.2069999999</v>
      </c>
      <c r="G6" s="6">
        <v>3204472.0200999998</v>
      </c>
      <c r="H6" s="6">
        <v>4147790.8185000001</v>
      </c>
      <c r="I6" s="6">
        <v>15466742.9123</v>
      </c>
      <c r="J6" s="6">
        <v>7371637.5723000001</v>
      </c>
      <c r="K6" s="6">
        <v>1554705.5290999999</v>
      </c>
      <c r="L6" s="6">
        <v>7584672.5494999997</v>
      </c>
      <c r="M6" s="6">
        <v>2438873.3766999999</v>
      </c>
      <c r="N6" s="6">
        <v>3452846.9298</v>
      </c>
      <c r="O6" s="6">
        <v>874746.87459999998</v>
      </c>
      <c r="P6" s="6">
        <v>960703.29469999997</v>
      </c>
      <c r="Q6" s="6">
        <v>77548.865300000005</v>
      </c>
      <c r="R6" s="6">
        <v>6266679.6163999997</v>
      </c>
      <c r="S6" s="6">
        <v>3806674.2793999999</v>
      </c>
      <c r="T6" s="6">
        <v>3137995.9372</v>
      </c>
      <c r="U6" s="6">
        <v>1320592.3085</v>
      </c>
      <c r="V6" s="6">
        <v>927959.5919</v>
      </c>
      <c r="W6" s="6">
        <v>40629855.134800002</v>
      </c>
      <c r="X6" s="6">
        <v>82456.802899999995</v>
      </c>
      <c r="Y6" s="6">
        <v>215320.90179999999</v>
      </c>
      <c r="Z6" s="6">
        <v>861205.61979999999</v>
      </c>
      <c r="AA6" s="6">
        <v>562975.21360000002</v>
      </c>
      <c r="AB6" s="6">
        <v>10669.9501</v>
      </c>
      <c r="AC6" s="6">
        <v>9132.1268</v>
      </c>
      <c r="AD6" s="6">
        <v>178304.80489999999</v>
      </c>
      <c r="AE6" s="6">
        <v>947122.99080000003</v>
      </c>
      <c r="AF6" s="6">
        <v>31759279.278299998</v>
      </c>
      <c r="AG6" s="6">
        <v>6062.5824000000002</v>
      </c>
      <c r="AH6" s="6">
        <v>321243.1741</v>
      </c>
      <c r="AI6" s="6">
        <v>51110.678</v>
      </c>
      <c r="AJ6" s="6"/>
      <c r="AK6" s="6">
        <v>164422.8872</v>
      </c>
      <c r="AL6" s="6">
        <v>10682.785</v>
      </c>
      <c r="AM6" s="6">
        <v>15803.0628</v>
      </c>
      <c r="AN6" s="6">
        <v>8804.8518000000004</v>
      </c>
      <c r="AO6" s="6">
        <v>17151.956699999999</v>
      </c>
      <c r="AP6" s="6">
        <v>242.78</v>
      </c>
      <c r="AQ6" s="6">
        <v>896332.08900000004</v>
      </c>
      <c r="AR6" s="6">
        <v>43730.196799999998</v>
      </c>
      <c r="AS6" s="6">
        <v>7408725.2368999999</v>
      </c>
      <c r="AT6" s="6"/>
      <c r="AU6" s="6">
        <v>2381.4171000000001</v>
      </c>
      <c r="AV6" s="6">
        <v>4007147.0976999998</v>
      </c>
      <c r="AW6" s="6">
        <v>1853155.5427000001</v>
      </c>
      <c r="AX6" s="6">
        <v>11331.0213</v>
      </c>
      <c r="AY6" s="6">
        <v>6497.06</v>
      </c>
      <c r="AZ6" s="6">
        <v>-1270.8567</v>
      </c>
      <c r="BA6" s="6">
        <v>10072.4437</v>
      </c>
      <c r="BB6" s="6">
        <v>14783.372499999999</v>
      </c>
      <c r="BC6" s="6">
        <v>4285.5214999999998</v>
      </c>
      <c r="BD6" s="6">
        <v>182377435.60459995</v>
      </c>
    </row>
    <row r="7" spans="1:56" x14ac:dyDescent="0.25">
      <c r="A7" t="s">
        <v>14</v>
      </c>
      <c r="B7" t="s">
        <v>15</v>
      </c>
      <c r="C7" s="6">
        <v>162802.57930000001</v>
      </c>
      <c r="D7" s="6">
        <v>1346629.6927</v>
      </c>
      <c r="E7" s="6">
        <v>209083.68369999999</v>
      </c>
      <c r="F7" s="6">
        <v>1672458.2774</v>
      </c>
      <c r="G7" s="6">
        <v>150356.2801</v>
      </c>
      <c r="H7" s="6">
        <v>116712.0297</v>
      </c>
      <c r="I7" s="6">
        <v>603113.59400000004</v>
      </c>
      <c r="J7" s="6">
        <v>47875.724699999999</v>
      </c>
      <c r="K7" s="6">
        <v>10902.442499999999</v>
      </c>
      <c r="L7" s="6">
        <v>430549.08429999999</v>
      </c>
      <c r="M7" s="6">
        <v>9285.7556000000004</v>
      </c>
      <c r="N7" s="6">
        <v>32003.353999999999</v>
      </c>
      <c r="O7" s="6">
        <v>41195.422500000001</v>
      </c>
      <c r="P7" s="6"/>
      <c r="Q7" s="6"/>
      <c r="R7" s="6">
        <v>208872.87270000001</v>
      </c>
      <c r="S7" s="6">
        <v>84992.715299999996</v>
      </c>
      <c r="T7" s="6"/>
      <c r="U7" s="6"/>
      <c r="V7" s="6"/>
      <c r="W7" s="6">
        <v>327083.11499999999</v>
      </c>
      <c r="X7" s="6"/>
      <c r="Y7" s="6"/>
      <c r="Z7" s="6">
        <v>2513.7399999999998</v>
      </c>
      <c r="AA7" s="6"/>
      <c r="AB7" s="6"/>
      <c r="AC7" s="6"/>
      <c r="AD7" s="6"/>
      <c r="AE7" s="6">
        <v>14494.3238</v>
      </c>
      <c r="AF7" s="6">
        <v>451498.77140000003</v>
      </c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>
        <v>447847.22499999998</v>
      </c>
      <c r="AT7" s="6"/>
      <c r="AU7" s="6"/>
      <c r="AV7" s="6">
        <v>1801676.4856</v>
      </c>
      <c r="AW7" s="6"/>
      <c r="AX7" s="6"/>
      <c r="AY7" s="6"/>
      <c r="AZ7" s="6"/>
      <c r="BA7" s="6"/>
      <c r="BB7" s="6"/>
      <c r="BC7" s="6"/>
      <c r="BD7" s="6">
        <v>8171947.169300002</v>
      </c>
    </row>
    <row r="8" spans="1:56" x14ac:dyDescent="0.25">
      <c r="A8" t="s">
        <v>51</v>
      </c>
      <c r="B8" t="s">
        <v>52</v>
      </c>
      <c r="C8" s="6"/>
      <c r="D8" s="6"/>
      <c r="E8" s="6"/>
      <c r="F8" s="6"/>
      <c r="G8" s="6"/>
      <c r="H8" s="6"/>
      <c r="I8" s="6"/>
      <c r="J8" s="6"/>
      <c r="K8" s="6">
        <v>610964.91680000001</v>
      </c>
      <c r="L8" s="6">
        <v>145038.97880000001</v>
      </c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>
        <v>756003.89560000005</v>
      </c>
    </row>
    <row r="9" spans="1:56" x14ac:dyDescent="0.25">
      <c r="A9" t="s">
        <v>87</v>
      </c>
      <c r="B9" t="s">
        <v>88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>
        <v>25368515.020799998</v>
      </c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>
        <v>25368515.020799998</v>
      </c>
    </row>
    <row r="10" spans="1:56" x14ac:dyDescent="0.25">
      <c r="A10" t="s">
        <v>16</v>
      </c>
      <c r="B10" t="s">
        <v>17</v>
      </c>
      <c r="C10" s="6">
        <v>98561.546700000006</v>
      </c>
      <c r="D10" s="6">
        <v>572388.53659999999</v>
      </c>
      <c r="E10" s="6">
        <v>90338.741099999999</v>
      </c>
      <c r="F10" s="6">
        <v>245934.3046</v>
      </c>
      <c r="G10" s="6">
        <v>13844.579400000001</v>
      </c>
      <c r="H10" s="6">
        <v>78948.524999999994</v>
      </c>
      <c r="I10" s="6">
        <v>723768.85230000003</v>
      </c>
      <c r="J10" s="6">
        <v>13855.009099999999</v>
      </c>
      <c r="K10" s="6">
        <v>188940.75580000001</v>
      </c>
      <c r="L10" s="6">
        <v>439004.6813</v>
      </c>
      <c r="M10" s="6">
        <v>52545.720099999999</v>
      </c>
      <c r="N10" s="6">
        <v>11490.944600000001</v>
      </c>
      <c r="O10" s="6">
        <v>49195.313999999998</v>
      </c>
      <c r="P10" s="6"/>
      <c r="Q10" s="6"/>
      <c r="R10" s="6">
        <v>170440.28159999999</v>
      </c>
      <c r="S10" s="6">
        <v>126689.51</v>
      </c>
      <c r="T10" s="6">
        <v>5749.2834000000003</v>
      </c>
      <c r="U10" s="6"/>
      <c r="V10" s="6">
        <v>2324.7957999999999</v>
      </c>
      <c r="W10" s="6">
        <v>229122.71460000001</v>
      </c>
      <c r="X10" s="6"/>
      <c r="Y10" s="6"/>
      <c r="Z10" s="6">
        <v>53429.2356</v>
      </c>
      <c r="AA10" s="6">
        <v>2055.9389999999999</v>
      </c>
      <c r="AB10" s="6"/>
      <c r="AC10" s="6"/>
      <c r="AD10" s="6"/>
      <c r="AE10" s="6">
        <v>2483.6651999999999</v>
      </c>
      <c r="AF10" s="6">
        <v>79006.905499999993</v>
      </c>
      <c r="AG10" s="6"/>
      <c r="AH10" s="6">
        <v>1356.48</v>
      </c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>
        <v>91175.540999999997</v>
      </c>
      <c r="AT10" s="6"/>
      <c r="AU10" s="6"/>
      <c r="AV10" s="6">
        <v>192488.6079</v>
      </c>
      <c r="AW10" s="6"/>
      <c r="AX10" s="6"/>
      <c r="AY10" s="6">
        <v>1987.2</v>
      </c>
      <c r="AZ10" s="6"/>
      <c r="BA10" s="6">
        <v>0</v>
      </c>
      <c r="BB10" s="6"/>
      <c r="BC10" s="6"/>
      <c r="BD10" s="6">
        <v>3537127.6701999996</v>
      </c>
    </row>
    <row r="11" spans="1:56" x14ac:dyDescent="0.25">
      <c r="A11" t="s">
        <v>55</v>
      </c>
      <c r="B11" t="s">
        <v>56</v>
      </c>
      <c r="C11" s="6"/>
      <c r="D11" s="6"/>
      <c r="E11" s="6"/>
      <c r="F11" s="6"/>
      <c r="G11" s="6"/>
      <c r="H11" s="6"/>
      <c r="I11" s="6"/>
      <c r="J11" s="6"/>
      <c r="K11" s="6"/>
      <c r="L11" s="6">
        <v>1827316.7376999999</v>
      </c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>
        <v>149549.36869999999</v>
      </c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>
        <v>4292.8599999999997</v>
      </c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>
        <v>1981158.9664</v>
      </c>
    </row>
    <row r="12" spans="1:56" x14ac:dyDescent="0.25">
      <c r="A12" t="s">
        <v>18</v>
      </c>
      <c r="B12" t="s">
        <v>19</v>
      </c>
      <c r="C12" s="6">
        <v>1610335.6151999999</v>
      </c>
      <c r="D12" s="6">
        <v>66971.157000000007</v>
      </c>
      <c r="E12" s="6"/>
      <c r="F12" s="6"/>
      <c r="G12" s="6">
        <v>98061.126000000004</v>
      </c>
      <c r="H12" s="6">
        <v>1170073.8544000001</v>
      </c>
      <c r="I12" s="6"/>
      <c r="J12" s="6"/>
      <c r="K12" s="6"/>
      <c r="L12" s="6"/>
      <c r="M12" s="6"/>
      <c r="N12" s="6">
        <v>70900.189799999993</v>
      </c>
      <c r="O12" s="6"/>
      <c r="P12" s="6"/>
      <c r="Q12" s="6"/>
      <c r="R12" s="6"/>
      <c r="S12" s="6"/>
      <c r="T12" s="6"/>
      <c r="U12" s="6"/>
      <c r="V12" s="6"/>
      <c r="W12" s="6"/>
      <c r="X12" s="6">
        <v>1965530.3751999999</v>
      </c>
      <c r="Y12" s="6"/>
      <c r="Z12" s="6"/>
      <c r="AA12" s="6"/>
      <c r="AB12" s="6"/>
      <c r="AC12" s="6"/>
      <c r="AD12" s="6"/>
      <c r="AE12" s="6"/>
      <c r="AF12" s="6"/>
      <c r="AG12" s="6"/>
      <c r="AH12" s="6">
        <v>6948599.3102000002</v>
      </c>
      <c r="AI12" s="6"/>
      <c r="AJ12" s="6"/>
      <c r="AK12" s="6"/>
      <c r="AL12" s="6"/>
      <c r="AM12" s="6"/>
      <c r="AN12" s="6">
        <v>4285.1701999999996</v>
      </c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>
        <v>11934756.797999999</v>
      </c>
    </row>
    <row r="13" spans="1:56" x14ac:dyDescent="0.25">
      <c r="A13" t="s">
        <v>57</v>
      </c>
      <c r="B13" t="s">
        <v>58</v>
      </c>
      <c r="C13" s="6"/>
      <c r="D13" s="6"/>
      <c r="E13" s="6"/>
      <c r="F13" s="6"/>
      <c r="G13" s="6"/>
      <c r="H13" s="6"/>
      <c r="I13" s="6"/>
      <c r="J13" s="6"/>
      <c r="K13" s="6"/>
      <c r="L13" s="6">
        <v>110279.15399999999</v>
      </c>
      <c r="M13" s="6"/>
      <c r="N13" s="6">
        <v>87613.495200000005</v>
      </c>
      <c r="O13" s="6"/>
      <c r="P13" s="6"/>
      <c r="Q13" s="6"/>
      <c r="R13" s="6"/>
      <c r="S13" s="6">
        <v>8373245.6553999996</v>
      </c>
      <c r="T13" s="6"/>
      <c r="U13" s="6"/>
      <c r="V13" s="6">
        <v>209655.5773</v>
      </c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>
        <v>8780793.8819000013</v>
      </c>
    </row>
    <row r="14" spans="1:56" x14ac:dyDescent="0.25">
      <c r="A14" t="s">
        <v>20</v>
      </c>
      <c r="B14" t="s">
        <v>21</v>
      </c>
      <c r="C14" s="6">
        <v>10536.86</v>
      </c>
      <c r="D14" s="6"/>
      <c r="E14" s="6"/>
      <c r="F14" s="6"/>
      <c r="G14" s="6">
        <v>50614.251199999999</v>
      </c>
      <c r="H14" s="6"/>
      <c r="I14" s="6">
        <v>59996.880899999996</v>
      </c>
      <c r="J14" s="6"/>
      <c r="K14" s="6"/>
      <c r="L14" s="6">
        <v>26252.601200000001</v>
      </c>
      <c r="M14" s="6"/>
      <c r="N14" s="6"/>
      <c r="O14" s="6"/>
      <c r="P14" s="6"/>
      <c r="Q14" s="6"/>
      <c r="R14" s="6">
        <v>85120.579500000007</v>
      </c>
      <c r="S14" s="6">
        <v>3192368.3972</v>
      </c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>
        <v>17849.440900000001</v>
      </c>
      <c r="AF14" s="6">
        <v>14616.99</v>
      </c>
      <c r="AG14" s="6"/>
      <c r="AH14" s="6">
        <v>9744.66</v>
      </c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>
        <v>10536.86</v>
      </c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>
        <v>3477637.5208999999</v>
      </c>
    </row>
    <row r="15" spans="1:56" x14ac:dyDescent="0.25">
      <c r="A15" t="s">
        <v>22</v>
      </c>
      <c r="B15" t="s">
        <v>23</v>
      </c>
      <c r="C15" s="6">
        <v>598414.46259999997</v>
      </c>
      <c r="D15" s="6">
        <v>2258151.9736000001</v>
      </c>
      <c r="E15" s="6">
        <v>1454238.4789</v>
      </c>
      <c r="F15" s="6">
        <v>1604308.058</v>
      </c>
      <c r="G15" s="6">
        <v>123835.4621</v>
      </c>
      <c r="H15" s="6">
        <v>507404.24699999997</v>
      </c>
      <c r="I15" s="6">
        <v>1679093.9774</v>
      </c>
      <c r="J15" s="6">
        <v>419536.83</v>
      </c>
      <c r="K15" s="6">
        <v>92727.820900000006</v>
      </c>
      <c r="L15" s="6">
        <v>885885.40379999997</v>
      </c>
      <c r="M15" s="6">
        <v>740606.52960000001</v>
      </c>
      <c r="N15" s="6">
        <v>353836.50339999999</v>
      </c>
      <c r="O15" s="6">
        <v>213811.28539999999</v>
      </c>
      <c r="P15" s="6">
        <v>143801.2991</v>
      </c>
      <c r="Q15" s="6"/>
      <c r="R15" s="6">
        <v>1443123.8178999999</v>
      </c>
      <c r="S15" s="6">
        <v>686111.13340000005</v>
      </c>
      <c r="T15" s="6">
        <v>20255.454900000001</v>
      </c>
      <c r="U15" s="6"/>
      <c r="V15" s="6">
        <v>171733.57199999999</v>
      </c>
      <c r="W15" s="6">
        <v>440612.52360000001</v>
      </c>
      <c r="X15" s="6"/>
      <c r="Y15" s="6">
        <v>1673.6447000000001</v>
      </c>
      <c r="Z15" s="6">
        <v>254745.10219999999</v>
      </c>
      <c r="AA15" s="6">
        <v>24727.412899999999</v>
      </c>
      <c r="AB15" s="6"/>
      <c r="AC15" s="6"/>
      <c r="AD15" s="6">
        <v>20808.520400000001</v>
      </c>
      <c r="AE15" s="6">
        <v>330103.2144</v>
      </c>
      <c r="AF15" s="6">
        <v>3463721.71</v>
      </c>
      <c r="AG15" s="6"/>
      <c r="AH15" s="6"/>
      <c r="AI15" s="6"/>
      <c r="AJ15" s="6"/>
      <c r="AK15" s="6"/>
      <c r="AL15" s="6"/>
      <c r="AM15" s="6">
        <v>2238.9681</v>
      </c>
      <c r="AN15" s="6"/>
      <c r="AO15" s="6">
        <v>925.83</v>
      </c>
      <c r="AP15" s="6"/>
      <c r="AQ15" s="6">
        <v>18860.258900000001</v>
      </c>
      <c r="AR15" s="6"/>
      <c r="AS15" s="6">
        <v>453384.66649999999</v>
      </c>
      <c r="AT15" s="6"/>
      <c r="AU15" s="6"/>
      <c r="AV15" s="6">
        <v>839275.49380000005</v>
      </c>
      <c r="AW15" s="6">
        <v>79066.220600000001</v>
      </c>
      <c r="AX15" s="6"/>
      <c r="AY15" s="6"/>
      <c r="AZ15" s="6"/>
      <c r="BA15" s="6"/>
      <c r="BB15" s="6"/>
      <c r="BC15" s="6"/>
      <c r="BD15" s="6">
        <v>19327019.876100004</v>
      </c>
    </row>
    <row r="16" spans="1:56" x14ac:dyDescent="0.25">
      <c r="A16" t="s">
        <v>24</v>
      </c>
      <c r="B16" t="s">
        <v>25</v>
      </c>
      <c r="C16" s="6">
        <v>123665.1749</v>
      </c>
      <c r="D16" s="6">
        <v>372134.20299999998</v>
      </c>
      <c r="E16" s="6">
        <v>171183.23869999999</v>
      </c>
      <c r="F16" s="6">
        <v>452354.14169999998</v>
      </c>
      <c r="G16" s="6">
        <v>9515.5275999999994</v>
      </c>
      <c r="H16" s="6">
        <v>8489.0396000000001</v>
      </c>
      <c r="I16" s="6">
        <v>878323.17680000002</v>
      </c>
      <c r="J16" s="6">
        <v>25375.8478</v>
      </c>
      <c r="K16" s="6">
        <v>1324.6088</v>
      </c>
      <c r="L16" s="6">
        <v>355534.22019999998</v>
      </c>
      <c r="M16" s="6">
        <v>12933.406000000001</v>
      </c>
      <c r="N16" s="6">
        <v>24116.5062</v>
      </c>
      <c r="O16" s="6">
        <v>1546.9267</v>
      </c>
      <c r="P16" s="6">
        <v>6959.3692000000001</v>
      </c>
      <c r="Q16" s="6"/>
      <c r="R16" s="6">
        <v>524948.68460000004</v>
      </c>
      <c r="S16" s="6">
        <v>110752.0589</v>
      </c>
      <c r="T16" s="6">
        <v>1202.1164000000001</v>
      </c>
      <c r="U16" s="6"/>
      <c r="V16" s="6">
        <v>43817.210299999999</v>
      </c>
      <c r="W16" s="6">
        <v>77996.249200000006</v>
      </c>
      <c r="X16" s="6"/>
      <c r="Y16" s="6"/>
      <c r="Z16" s="6">
        <v>45361</v>
      </c>
      <c r="AA16" s="6">
        <v>159.5</v>
      </c>
      <c r="AB16" s="6"/>
      <c r="AC16" s="6"/>
      <c r="AD16" s="6"/>
      <c r="AE16" s="6">
        <v>5489.6064999999999</v>
      </c>
      <c r="AF16" s="6">
        <v>6829683.1298000002</v>
      </c>
      <c r="AG16" s="6"/>
      <c r="AH16" s="6"/>
      <c r="AI16" s="6"/>
      <c r="AJ16" s="6"/>
      <c r="AK16" s="6"/>
      <c r="AL16" s="6"/>
      <c r="AM16" s="6"/>
      <c r="AN16" s="6"/>
      <c r="AO16" s="6">
        <v>529.6</v>
      </c>
      <c r="AP16" s="6"/>
      <c r="AQ16" s="6"/>
      <c r="AR16" s="6"/>
      <c r="AS16" s="6">
        <v>21036.517599999999</v>
      </c>
      <c r="AT16" s="6"/>
      <c r="AU16" s="6"/>
      <c r="AV16" s="6">
        <v>368956.2303</v>
      </c>
      <c r="AW16" s="6">
        <v>375.65440000000001</v>
      </c>
      <c r="AX16" s="6"/>
      <c r="AY16" s="6"/>
      <c r="AZ16" s="6"/>
      <c r="BA16" s="6"/>
      <c r="BB16" s="6"/>
      <c r="BC16" s="6"/>
      <c r="BD16" s="6">
        <v>10473762.9452</v>
      </c>
    </row>
    <row r="17" spans="1:56" x14ac:dyDescent="0.25">
      <c r="A17" t="s">
        <v>79</v>
      </c>
      <c r="B17" t="s">
        <v>80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>
        <v>7260</v>
      </c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>
        <v>7260</v>
      </c>
    </row>
    <row r="18" spans="1:56" x14ac:dyDescent="0.25">
      <c r="A18" t="s">
        <v>34</v>
      </c>
      <c r="B18" t="s">
        <v>35</v>
      </c>
      <c r="C18" s="6"/>
      <c r="D18" s="6">
        <v>639.50940000000003</v>
      </c>
      <c r="E18" s="6"/>
      <c r="F18" s="6"/>
      <c r="G18" s="6"/>
      <c r="H18" s="6"/>
      <c r="I18" s="6"/>
      <c r="J18" s="6"/>
      <c r="K18" s="6"/>
      <c r="L18" s="6">
        <v>3421.0219000000002</v>
      </c>
      <c r="M18" s="6"/>
      <c r="N18" s="6">
        <v>72.819999999999993</v>
      </c>
      <c r="O18" s="6"/>
      <c r="P18" s="6"/>
      <c r="Q18" s="6"/>
      <c r="R18" s="6">
        <v>6897.6713</v>
      </c>
      <c r="S18" s="6"/>
      <c r="T18" s="6"/>
      <c r="U18" s="6"/>
      <c r="V18" s="6"/>
      <c r="W18" s="6"/>
      <c r="X18" s="6">
        <v>4311.3764000000001</v>
      </c>
      <c r="Y18" s="6">
        <v>639.50940000000003</v>
      </c>
      <c r="Z18" s="6"/>
      <c r="AA18" s="6"/>
      <c r="AB18" s="6"/>
      <c r="AC18" s="6">
        <v>33752.428899999999</v>
      </c>
      <c r="AD18" s="6"/>
      <c r="AE18" s="6"/>
      <c r="AF18" s="6">
        <v>60685.2477</v>
      </c>
      <c r="AG18" s="6">
        <v>8149.1364999999996</v>
      </c>
      <c r="AH18" s="6"/>
      <c r="AI18" s="6">
        <v>18256.1319</v>
      </c>
      <c r="AJ18" s="6"/>
      <c r="AK18" s="6">
        <v>639.50940000000003</v>
      </c>
      <c r="AL18" s="6"/>
      <c r="AM18" s="6">
        <v>10395.857599999999</v>
      </c>
      <c r="AN18" s="6">
        <v>126782.5941</v>
      </c>
      <c r="AO18" s="6"/>
      <c r="AP18" s="6"/>
      <c r="AQ18" s="6"/>
      <c r="AR18" s="6">
        <v>1345.3597</v>
      </c>
      <c r="AS18" s="6"/>
      <c r="AT18" s="6"/>
      <c r="AU18" s="6"/>
      <c r="AV18" s="6"/>
      <c r="AW18" s="6"/>
      <c r="AX18" s="6"/>
      <c r="AY18" s="6">
        <v>1386.08</v>
      </c>
      <c r="AZ18" s="6"/>
      <c r="BA18" s="6"/>
      <c r="BB18" s="6"/>
      <c r="BC18" s="6"/>
      <c r="BD18" s="6">
        <v>277374.25419999997</v>
      </c>
    </row>
    <row r="19" spans="1:56" x14ac:dyDescent="0.25">
      <c r="A19" t="s">
        <v>30</v>
      </c>
      <c r="B19" t="s">
        <v>31</v>
      </c>
      <c r="C19" s="6">
        <v>505481.52100000001</v>
      </c>
      <c r="D19" s="6">
        <v>1719486.7720999999</v>
      </c>
      <c r="E19" s="6">
        <v>652038.05350000004</v>
      </c>
      <c r="F19" s="6">
        <v>475838.9742</v>
      </c>
      <c r="G19" s="6">
        <v>86542.391000000003</v>
      </c>
      <c r="H19" s="6">
        <v>443765.87949999998</v>
      </c>
      <c r="I19" s="6">
        <v>780356.14359999995</v>
      </c>
      <c r="J19" s="6">
        <v>428996.04710000003</v>
      </c>
      <c r="K19" s="6">
        <v>419449.04759999999</v>
      </c>
      <c r="L19" s="6">
        <v>715114.30709999998</v>
      </c>
      <c r="M19" s="6">
        <v>475560.1017</v>
      </c>
      <c r="N19" s="6">
        <v>268704.29729999998</v>
      </c>
      <c r="O19" s="6">
        <v>273527.53019999998</v>
      </c>
      <c r="P19" s="6">
        <v>101696.8143</v>
      </c>
      <c r="Q19" s="6">
        <v>13174.8446</v>
      </c>
      <c r="R19" s="6">
        <v>385568.1544</v>
      </c>
      <c r="S19" s="6">
        <v>290051.19939999998</v>
      </c>
      <c r="T19" s="6">
        <v>54642.450400000002</v>
      </c>
      <c r="U19" s="6">
        <v>14340.793</v>
      </c>
      <c r="V19" s="6">
        <v>153647.3069</v>
      </c>
      <c r="W19" s="6">
        <v>208315.5477</v>
      </c>
      <c r="X19" s="6">
        <v>36291.825299999997</v>
      </c>
      <c r="Y19" s="6">
        <v>173612.5888</v>
      </c>
      <c r="Z19" s="6">
        <v>258519.64</v>
      </c>
      <c r="AA19" s="6">
        <v>158118.20730000001</v>
      </c>
      <c r="AB19" s="6">
        <v>17412.649799999999</v>
      </c>
      <c r="AC19" s="6">
        <v>10038.4869</v>
      </c>
      <c r="AD19" s="6">
        <v>23353.682199999999</v>
      </c>
      <c r="AE19" s="6">
        <v>182853.26930000001</v>
      </c>
      <c r="AF19" s="6">
        <v>668426.96620000002</v>
      </c>
      <c r="AG19" s="6">
        <v>79425.7454</v>
      </c>
      <c r="AH19" s="6">
        <v>154993.81649999999</v>
      </c>
      <c r="AI19" s="6">
        <v>163603.07449999999</v>
      </c>
      <c r="AJ19" s="6">
        <v>1243.6505999999999</v>
      </c>
      <c r="AK19" s="6">
        <v>25489.0874</v>
      </c>
      <c r="AL19" s="6">
        <v>23467.661</v>
      </c>
      <c r="AM19" s="6">
        <v>33023.6783</v>
      </c>
      <c r="AN19" s="6">
        <v>44202.2428</v>
      </c>
      <c r="AO19" s="6"/>
      <c r="AP19" s="6"/>
      <c r="AQ19" s="6">
        <v>452004.38740000001</v>
      </c>
      <c r="AR19" s="6">
        <v>95965.663799999995</v>
      </c>
      <c r="AS19" s="6">
        <v>485779.51870000002</v>
      </c>
      <c r="AT19" s="6">
        <v>4716.2987000000003</v>
      </c>
      <c r="AU19" s="6">
        <v>202602.76360000001</v>
      </c>
      <c r="AV19" s="6">
        <v>230795.6587</v>
      </c>
      <c r="AW19" s="6">
        <v>608063.22589999996</v>
      </c>
      <c r="AX19" s="6"/>
      <c r="AY19" s="6"/>
      <c r="AZ19" s="6"/>
      <c r="BA19" s="6">
        <v>78685.6633</v>
      </c>
      <c r="BB19" s="6"/>
      <c r="BC19" s="6">
        <v>860.48080000000004</v>
      </c>
      <c r="BD19" s="6">
        <v>12679848.1098</v>
      </c>
    </row>
    <row r="20" spans="1:56" x14ac:dyDescent="0.25">
      <c r="A20" t="s">
        <v>81</v>
      </c>
      <c r="B20" t="s">
        <v>82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>
        <v>812.35770000000002</v>
      </c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>
        <v>812.35770000000002</v>
      </c>
    </row>
    <row r="21" spans="1:56" x14ac:dyDescent="0.25">
      <c r="A21" t="s">
        <v>155</v>
      </c>
      <c r="C21" s="6">
        <v>7224680.7366000004</v>
      </c>
      <c r="D21" s="6">
        <v>12518645.113799999</v>
      </c>
      <c r="E21" s="6">
        <v>18042737.146600001</v>
      </c>
      <c r="F21" s="6">
        <v>8361687.9629000006</v>
      </c>
      <c r="G21" s="6">
        <v>3737241.6375000002</v>
      </c>
      <c r="H21" s="6">
        <v>6473184.3936999999</v>
      </c>
      <c r="I21" s="6">
        <v>20191395.537300002</v>
      </c>
      <c r="J21" s="6">
        <v>8307277.0310000004</v>
      </c>
      <c r="K21" s="6">
        <v>2879015.1214999999</v>
      </c>
      <c r="L21" s="6">
        <v>12523068.739799999</v>
      </c>
      <c r="M21" s="6">
        <v>3729804.8896999997</v>
      </c>
      <c r="N21" s="6">
        <v>4301585.0402999995</v>
      </c>
      <c r="O21" s="6">
        <v>1454023.3533999999</v>
      </c>
      <c r="P21" s="6">
        <v>1213160.7773</v>
      </c>
      <c r="Q21" s="6">
        <v>90723.709900000002</v>
      </c>
      <c r="R21" s="6">
        <v>9091651.6784000006</v>
      </c>
      <c r="S21" s="6">
        <v>16670884.948999999</v>
      </c>
      <c r="T21" s="6">
        <v>3219845.2423</v>
      </c>
      <c r="U21" s="6">
        <v>1334933.1015000001</v>
      </c>
      <c r="V21" s="6">
        <v>1517210.4118999997</v>
      </c>
      <c r="W21" s="6">
        <v>41912985.284900002</v>
      </c>
      <c r="X21" s="6">
        <v>27457105.400600001</v>
      </c>
      <c r="Y21" s="6">
        <v>391246.6447</v>
      </c>
      <c r="Z21" s="6">
        <v>1475774.3376000002</v>
      </c>
      <c r="AA21" s="6">
        <v>748036.27280000004</v>
      </c>
      <c r="AB21" s="6">
        <v>28082.599900000001</v>
      </c>
      <c r="AC21" s="6">
        <v>52923.042600000001</v>
      </c>
      <c r="AD21" s="6">
        <v>222467.00750000001</v>
      </c>
      <c r="AE21" s="6">
        <v>1500396.5109000001</v>
      </c>
      <c r="AF21" s="6">
        <v>43476468.367599994</v>
      </c>
      <c r="AG21" s="6">
        <v>93637.464299999992</v>
      </c>
      <c r="AH21" s="6">
        <v>7435937.4408</v>
      </c>
      <c r="AI21" s="6">
        <v>232969.88439999998</v>
      </c>
      <c r="AJ21" s="6">
        <v>1243.6505999999999</v>
      </c>
      <c r="AK21" s="6">
        <v>190551.484</v>
      </c>
      <c r="AL21" s="6">
        <v>34150.445999999996</v>
      </c>
      <c r="AM21" s="6">
        <v>61461.566800000001</v>
      </c>
      <c r="AN21" s="6">
        <v>184074.85890000002</v>
      </c>
      <c r="AO21" s="6">
        <v>18607.386699999999</v>
      </c>
      <c r="AP21" s="6">
        <v>242.78</v>
      </c>
      <c r="AQ21" s="6">
        <v>1367196.7353000001</v>
      </c>
      <c r="AR21" s="6">
        <v>141041.22029999999</v>
      </c>
      <c r="AS21" s="6">
        <v>8922778.4256999996</v>
      </c>
      <c r="AT21" s="6">
        <v>4716.2987000000003</v>
      </c>
      <c r="AU21" s="6">
        <v>204984.1807</v>
      </c>
      <c r="AV21" s="6">
        <v>7440339.574</v>
      </c>
      <c r="AW21" s="6">
        <v>2540660.6436000001</v>
      </c>
      <c r="AX21" s="6">
        <v>11331.0213</v>
      </c>
      <c r="AY21" s="6">
        <v>9870.34</v>
      </c>
      <c r="AZ21" s="6">
        <v>-1270.8567</v>
      </c>
      <c r="BA21" s="6">
        <v>88758.107000000004</v>
      </c>
      <c r="BB21" s="6">
        <v>14783.372499999999</v>
      </c>
      <c r="BC21" s="6">
        <v>5146.0023000000001</v>
      </c>
      <c r="BD21" s="6">
        <v>289151454.07069993</v>
      </c>
    </row>
    <row r="25" spans="1:56" x14ac:dyDescent="0.25">
      <c r="B25" s="99" t="s">
        <v>517</v>
      </c>
    </row>
    <row r="26" spans="1:56" x14ac:dyDescent="0.25">
      <c r="B26" s="109" t="s">
        <v>485</v>
      </c>
      <c r="C26" s="109" t="s">
        <v>505</v>
      </c>
      <c r="D26" s="109" t="s">
        <v>480</v>
      </c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</row>
    <row r="27" spans="1:56" x14ac:dyDescent="0.25">
      <c r="B27" s="109"/>
      <c r="C27" s="114">
        <v>1</v>
      </c>
      <c r="D27" s="114">
        <v>2</v>
      </c>
      <c r="E27" s="114">
        <v>3</v>
      </c>
      <c r="F27" s="114">
        <v>4</v>
      </c>
      <c r="G27" s="114">
        <v>5</v>
      </c>
      <c r="H27" s="114">
        <v>6</v>
      </c>
      <c r="I27" s="114">
        <v>7</v>
      </c>
      <c r="J27" s="114">
        <v>8</v>
      </c>
      <c r="K27" s="114">
        <v>9</v>
      </c>
      <c r="L27" s="114">
        <v>10</v>
      </c>
      <c r="M27" s="114">
        <v>11</v>
      </c>
      <c r="N27" s="114">
        <v>12</v>
      </c>
      <c r="O27" s="114">
        <v>13</v>
      </c>
      <c r="P27" s="114">
        <v>14</v>
      </c>
      <c r="Q27" s="114">
        <v>15</v>
      </c>
      <c r="R27" s="114">
        <v>16</v>
      </c>
      <c r="S27" s="114">
        <v>17</v>
      </c>
      <c r="T27" s="114">
        <v>18</v>
      </c>
      <c r="U27" s="114">
        <v>19</v>
      </c>
      <c r="V27" s="114">
        <v>20</v>
      </c>
      <c r="W27" s="114">
        <v>21</v>
      </c>
      <c r="X27" s="114">
        <v>22</v>
      </c>
      <c r="Y27" s="114">
        <v>24</v>
      </c>
      <c r="Z27" s="114">
        <v>25</v>
      </c>
      <c r="AA27" s="114">
        <v>26</v>
      </c>
      <c r="AB27" s="114">
        <v>27</v>
      </c>
      <c r="AC27" s="114">
        <v>28</v>
      </c>
      <c r="AD27" s="114">
        <v>29</v>
      </c>
      <c r="AE27" s="114">
        <v>31</v>
      </c>
      <c r="AF27" s="114">
        <v>32</v>
      </c>
      <c r="AG27" s="114">
        <v>33</v>
      </c>
      <c r="AH27" s="114">
        <v>34</v>
      </c>
      <c r="AI27" s="114">
        <v>35</v>
      </c>
      <c r="AJ27" s="114">
        <v>36</v>
      </c>
      <c r="AK27" s="114">
        <v>37</v>
      </c>
      <c r="AL27" s="114">
        <v>38</v>
      </c>
      <c r="AM27" s="114">
        <v>40</v>
      </c>
      <c r="AN27" s="114">
        <v>41</v>
      </c>
      <c r="AO27" s="114">
        <v>44</v>
      </c>
      <c r="AP27" s="114">
        <v>45</v>
      </c>
      <c r="AQ27" s="114">
        <v>47</v>
      </c>
      <c r="AR27" s="114">
        <v>48</v>
      </c>
      <c r="AS27" s="114">
        <v>50</v>
      </c>
      <c r="AT27" s="114">
        <v>54</v>
      </c>
      <c r="AU27" s="114">
        <v>56</v>
      </c>
      <c r="AV27" s="114">
        <v>59</v>
      </c>
      <c r="AW27" s="114">
        <v>60</v>
      </c>
      <c r="AX27" s="114">
        <v>81</v>
      </c>
      <c r="AY27" s="114">
        <v>85</v>
      </c>
      <c r="AZ27" s="114">
        <v>86</v>
      </c>
      <c r="BA27" s="114">
        <v>90</v>
      </c>
      <c r="BB27" s="114">
        <v>91</v>
      </c>
      <c r="BC27" s="114">
        <v>98</v>
      </c>
      <c r="BD27" s="114" t="s">
        <v>155</v>
      </c>
    </row>
    <row r="28" spans="1:56" ht="45" x14ac:dyDescent="0.25">
      <c r="B28" s="110" t="s">
        <v>506</v>
      </c>
      <c r="C28" s="111" t="s">
        <v>11</v>
      </c>
      <c r="D28" s="111" t="s">
        <v>33</v>
      </c>
      <c r="E28" s="111" t="s">
        <v>37</v>
      </c>
      <c r="F28" s="111" t="s">
        <v>40</v>
      </c>
      <c r="G28" s="111" t="s">
        <v>42</v>
      </c>
      <c r="H28" s="111" t="s">
        <v>44</v>
      </c>
      <c r="I28" s="111" t="s">
        <v>46</v>
      </c>
      <c r="J28" s="111" t="s">
        <v>48</v>
      </c>
      <c r="K28" s="111" t="s">
        <v>50</v>
      </c>
      <c r="L28" s="111" t="s">
        <v>54</v>
      </c>
      <c r="M28" s="111" t="s">
        <v>60</v>
      </c>
      <c r="N28" s="111" t="s">
        <v>62</v>
      </c>
      <c r="O28" s="111" t="s">
        <v>64</v>
      </c>
      <c r="P28" s="111" t="s">
        <v>66</v>
      </c>
      <c r="Q28" s="111" t="s">
        <v>68</v>
      </c>
      <c r="R28" s="111" t="s">
        <v>70</v>
      </c>
      <c r="S28" s="111" t="s">
        <v>72</v>
      </c>
      <c r="T28" s="111" t="s">
        <v>74</v>
      </c>
      <c r="U28" s="111" t="s">
        <v>76</v>
      </c>
      <c r="V28" s="111" t="s">
        <v>78</v>
      </c>
      <c r="W28" s="111" t="s">
        <v>84</v>
      </c>
      <c r="X28" s="111" t="s">
        <v>86</v>
      </c>
      <c r="Y28" s="111" t="s">
        <v>90</v>
      </c>
      <c r="Z28" s="111" t="s">
        <v>92</v>
      </c>
      <c r="AA28" s="111" t="s">
        <v>94</v>
      </c>
      <c r="AB28" s="111" t="s">
        <v>96</v>
      </c>
      <c r="AC28" s="111" t="s">
        <v>98</v>
      </c>
      <c r="AD28" s="111" t="s">
        <v>100</v>
      </c>
      <c r="AE28" s="111" t="s">
        <v>102</v>
      </c>
      <c r="AF28" s="111" t="s">
        <v>104</v>
      </c>
      <c r="AG28" s="111" t="s">
        <v>106</v>
      </c>
      <c r="AH28" s="111" t="s">
        <v>108</v>
      </c>
      <c r="AI28" s="111" t="s">
        <v>110</v>
      </c>
      <c r="AJ28" s="111" t="s">
        <v>112</v>
      </c>
      <c r="AK28" s="111" t="s">
        <v>114</v>
      </c>
      <c r="AL28" s="111" t="s">
        <v>116</v>
      </c>
      <c r="AM28" s="111" t="s">
        <v>118</v>
      </c>
      <c r="AN28" s="111" t="s">
        <v>120</v>
      </c>
      <c r="AO28" s="111" t="s">
        <v>122</v>
      </c>
      <c r="AP28" s="111" t="s">
        <v>124</v>
      </c>
      <c r="AQ28" s="111" t="s">
        <v>126</v>
      </c>
      <c r="AR28" s="111" t="s">
        <v>128</v>
      </c>
      <c r="AS28" s="111" t="s">
        <v>130</v>
      </c>
      <c r="AT28" s="111" t="s">
        <v>132</v>
      </c>
      <c r="AU28" s="111" t="s">
        <v>134</v>
      </c>
      <c r="AV28" s="111" t="s">
        <v>136</v>
      </c>
      <c r="AW28" s="111" t="s">
        <v>138</v>
      </c>
      <c r="AX28" s="111" t="s">
        <v>140</v>
      </c>
      <c r="AY28" s="111" t="s">
        <v>142</v>
      </c>
      <c r="AZ28" s="111" t="s">
        <v>142</v>
      </c>
      <c r="BA28" s="111" t="s">
        <v>147</v>
      </c>
      <c r="BB28" s="111" t="s">
        <v>149</v>
      </c>
      <c r="BC28" s="111" t="s">
        <v>151</v>
      </c>
      <c r="BD28" s="110"/>
    </row>
    <row r="29" spans="1:56" x14ac:dyDescent="0.25">
      <c r="B29" t="s">
        <v>500</v>
      </c>
      <c r="C29" s="6">
        <v>3424103.5109983454</v>
      </c>
      <c r="D29" s="6">
        <f>3613262.01731723+1559107</f>
        <v>5172369.0173172299</v>
      </c>
      <c r="E29" s="6">
        <v>12820508.24300156</v>
      </c>
      <c r="F29" s="6">
        <v>3172675.6902412665</v>
      </c>
      <c r="G29" s="6">
        <v>2467112.5600276729</v>
      </c>
      <c r="H29" s="6">
        <v>3374388.1036860449</v>
      </c>
      <c r="I29" s="6">
        <v>12880290.19985117</v>
      </c>
      <c r="J29" s="6">
        <v>6113520.162448775</v>
      </c>
      <c r="K29" s="6">
        <v>1252089.1332362108</v>
      </c>
      <c r="L29" s="6">
        <v>5609202.2471902445</v>
      </c>
      <c r="M29" s="6">
        <v>2000550.6309748783</v>
      </c>
      <c r="N29" s="6">
        <v>2964122.9825237356</v>
      </c>
      <c r="O29" s="6">
        <v>752064.28620993986</v>
      </c>
      <c r="P29" s="6">
        <v>781145.76197381655</v>
      </c>
      <c r="Q29" s="6">
        <v>59615.668241995394</v>
      </c>
      <c r="R29" s="6">
        <v>5128984.5378046455</v>
      </c>
      <c r="S29" s="6">
        <v>3166708.0520350263</v>
      </c>
      <c r="T29" s="6">
        <v>2592276.45486764</v>
      </c>
      <c r="U29" s="6">
        <v>1146658.9153279362</v>
      </c>
      <c r="V29" s="6">
        <v>775071.73772720515</v>
      </c>
      <c r="W29" s="6">
        <v>33209677.279908862</v>
      </c>
      <c r="X29" s="6">
        <v>68133.707897240311</v>
      </c>
      <c r="Y29" s="6">
        <v>192340.59094460125</v>
      </c>
      <c r="Z29" s="6">
        <v>716421.81569695415</v>
      </c>
      <c r="AA29" s="6">
        <v>453727.45609888341</v>
      </c>
      <c r="AB29" s="6">
        <v>2206.6669999999995</v>
      </c>
      <c r="AC29" s="6">
        <v>9194.9432908219551</v>
      </c>
      <c r="AD29" s="6">
        <v>149199.57658515847</v>
      </c>
      <c r="AE29" s="6">
        <v>778439.34533256665</v>
      </c>
      <c r="AF29" s="6">
        <v>25926130.376169246</v>
      </c>
      <c r="AG29" s="6">
        <v>4636.8499999989999</v>
      </c>
      <c r="AH29" s="6">
        <v>280967.09974861157</v>
      </c>
      <c r="AI29" s="6">
        <v>36756.526957776696</v>
      </c>
      <c r="AJ29" s="6"/>
      <c r="AK29" s="6">
        <v>137307.30832336796</v>
      </c>
      <c r="AL29" s="6">
        <v>7607.2668782326473</v>
      </c>
      <c r="AM29" s="6">
        <v>12721.21934633485</v>
      </c>
      <c r="AN29" s="6">
        <v>7186.7994351529878</v>
      </c>
      <c r="AO29" s="6">
        <v>15880.76</v>
      </c>
      <c r="AP29" s="6">
        <v>125.18</v>
      </c>
      <c r="AQ29" s="6">
        <v>726805.9764128963</v>
      </c>
      <c r="AR29" s="6">
        <v>35829.138654341565</v>
      </c>
      <c r="AS29" s="6">
        <v>6154347.8081126744</v>
      </c>
      <c r="AT29" s="6"/>
      <c r="AU29" s="6">
        <v>1877.6704973838848</v>
      </c>
      <c r="AV29" s="6">
        <v>3291155.6641456489</v>
      </c>
      <c r="AW29" s="6">
        <v>1572695.2674975879</v>
      </c>
      <c r="AX29" s="6">
        <v>11399.235110420219</v>
      </c>
      <c r="AY29" s="6">
        <v>6497.06</v>
      </c>
      <c r="AZ29" s="6">
        <v>0</v>
      </c>
      <c r="BA29" s="6">
        <v>2129.7499799869374</v>
      </c>
      <c r="BB29" s="6">
        <v>4785.5932706645599</v>
      </c>
      <c r="BC29" s="6">
        <v>2529.7800000000002</v>
      </c>
      <c r="BD29" s="6">
        <f>SUM(C29:BC29)</f>
        <v>149472171.6089808</v>
      </c>
    </row>
    <row r="30" spans="1:56" x14ac:dyDescent="0.25">
      <c r="B30" t="s">
        <v>507</v>
      </c>
      <c r="C30" s="6">
        <v>139979.6</v>
      </c>
      <c r="D30" s="6">
        <f>1047331.81+37428</f>
        <v>1084759.81</v>
      </c>
      <c r="E30" s="6">
        <v>205214.14000000004</v>
      </c>
      <c r="F30" s="6">
        <v>1437410.3499999987</v>
      </c>
      <c r="G30" s="6">
        <v>119628.20000000003</v>
      </c>
      <c r="H30" s="6">
        <v>102610.78600000002</v>
      </c>
      <c r="I30" s="6">
        <v>576748.75000000012</v>
      </c>
      <c r="J30" s="6">
        <v>40767.89999999998</v>
      </c>
      <c r="K30" s="6">
        <v>8533.4000000000015</v>
      </c>
      <c r="L30" s="6">
        <v>368215.10000000003</v>
      </c>
      <c r="M30" s="6">
        <v>7541.2199999999993</v>
      </c>
      <c r="N30" s="6">
        <v>22379.879999999997</v>
      </c>
      <c r="O30" s="6">
        <v>37706.099999999991</v>
      </c>
      <c r="P30" s="6"/>
      <c r="Q30" s="6"/>
      <c r="R30" s="6">
        <v>167255.06000000006</v>
      </c>
      <c r="S30" s="6">
        <v>199616.35000000003</v>
      </c>
      <c r="T30" s="6"/>
      <c r="U30" s="6"/>
      <c r="V30" s="6"/>
      <c r="W30" s="6">
        <v>286744.55999999971</v>
      </c>
      <c r="X30" s="6"/>
      <c r="Y30" s="6"/>
      <c r="Z30" s="6">
        <v>2513.7399999999998</v>
      </c>
      <c r="AA30" s="6"/>
      <c r="AB30" s="6"/>
      <c r="AC30" s="6"/>
      <c r="AD30" s="6"/>
      <c r="AE30" s="6">
        <v>11277.369999999999</v>
      </c>
      <c r="AF30" s="6">
        <v>371464.92</v>
      </c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>
        <v>368734.37999999919</v>
      </c>
      <c r="AT30" s="6"/>
      <c r="AU30" s="6"/>
      <c r="AV30" s="6">
        <v>1765966.5799999989</v>
      </c>
      <c r="AW30" s="6"/>
      <c r="AX30" s="6"/>
      <c r="AY30" s="6"/>
      <c r="AZ30" s="6"/>
      <c r="BA30" s="6"/>
      <c r="BB30" s="6"/>
      <c r="BC30" s="6"/>
      <c r="BD30" s="6">
        <f t="shared" ref="BD30:BD43" si="0">SUM(C30:BC30)</f>
        <v>7325068.1959999967</v>
      </c>
    </row>
    <row r="31" spans="1:56" x14ac:dyDescent="0.25">
      <c r="B31" t="s">
        <v>508</v>
      </c>
      <c r="C31" s="6"/>
      <c r="D31" s="6"/>
      <c r="E31" s="6"/>
      <c r="F31" s="6"/>
      <c r="G31" s="6"/>
      <c r="H31" s="6"/>
      <c r="I31" s="6"/>
      <c r="J31" s="6"/>
      <c r="K31" s="6">
        <v>489463.46600000007</v>
      </c>
      <c r="L31" s="6">
        <v>145038.98000000001</v>
      </c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>
        <f t="shared" si="0"/>
        <v>634502.44600000011</v>
      </c>
    </row>
    <row r="32" spans="1:56" x14ac:dyDescent="0.25">
      <c r="B32" t="s">
        <v>509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>
        <v>21245734.066166546</v>
      </c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>
        <f t="shared" si="0"/>
        <v>21245734.066166546</v>
      </c>
    </row>
    <row r="33" spans="2:56" x14ac:dyDescent="0.25">
      <c r="B33" t="s">
        <v>499</v>
      </c>
      <c r="C33" s="6">
        <v>86323.237296608509</v>
      </c>
      <c r="D33" s="6">
        <f>192120.448170606+274321</f>
        <v>466441.44817060599</v>
      </c>
      <c r="E33" s="6">
        <v>73473.450048744562</v>
      </c>
      <c r="F33" s="6">
        <v>184329.78801624815</v>
      </c>
      <c r="G33" s="6">
        <v>11313.795333333328</v>
      </c>
      <c r="H33" s="6">
        <v>68276.240000000005</v>
      </c>
      <c r="I33" s="6">
        <v>577316.77756148472</v>
      </c>
      <c r="J33" s="6">
        <v>10262.210073116483</v>
      </c>
      <c r="K33" s="6">
        <v>153937.73500000034</v>
      </c>
      <c r="L33" s="6">
        <v>360258.50795956189</v>
      </c>
      <c r="M33" s="6">
        <v>41123.810108603859</v>
      </c>
      <c r="N33" s="6">
        <v>8370.0299991915381</v>
      </c>
      <c r="O33" s="6">
        <v>41348.468008124029</v>
      </c>
      <c r="P33" s="6"/>
      <c r="Q33" s="6"/>
      <c r="R33" s="6">
        <v>135830.49814582872</v>
      </c>
      <c r="S33" s="6">
        <v>105352.01001624812</v>
      </c>
      <c r="T33" s="6">
        <v>3640.9200081240529</v>
      </c>
      <c r="U33" s="6"/>
      <c r="V33" s="6">
        <v>2076.5199999999995</v>
      </c>
      <c r="W33" s="6">
        <v>190933.21019497735</v>
      </c>
      <c r="X33" s="6"/>
      <c r="Y33" s="6"/>
      <c r="Z33" s="6">
        <v>42157.858008124043</v>
      </c>
      <c r="AA33" s="6">
        <v>1859.6600162481059</v>
      </c>
      <c r="AB33" s="6"/>
      <c r="AC33" s="6"/>
      <c r="AD33" s="6"/>
      <c r="AE33" s="6">
        <v>1776.9699999999998</v>
      </c>
      <c r="AF33" s="6">
        <v>66838.523951513198</v>
      </c>
      <c r="AG33" s="6"/>
      <c r="AH33" s="6">
        <v>1335.04</v>
      </c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>
        <v>75714.050019393369</v>
      </c>
      <c r="AT33" s="6"/>
      <c r="AU33" s="6"/>
      <c r="AV33" s="6">
        <v>162338.11001624845</v>
      </c>
      <c r="AW33" s="6"/>
      <c r="AX33" s="6"/>
      <c r="AY33" s="6">
        <v>1987.2</v>
      </c>
      <c r="AZ33" s="6"/>
      <c r="BA33" s="6"/>
      <c r="BB33" s="6"/>
      <c r="BC33" s="6"/>
      <c r="BD33" s="6">
        <f t="shared" si="0"/>
        <v>2874616.0679523293</v>
      </c>
    </row>
    <row r="34" spans="2:56" x14ac:dyDescent="0.25">
      <c r="B34" t="s">
        <v>497</v>
      </c>
      <c r="C34" s="6"/>
      <c r="D34" s="6"/>
      <c r="E34" s="6"/>
      <c r="F34" s="6"/>
      <c r="G34" s="6"/>
      <c r="H34" s="6"/>
      <c r="I34" s="6"/>
      <c r="J34" s="6"/>
      <c r="K34" s="6"/>
      <c r="L34" s="6">
        <v>1454623.36</v>
      </c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>
        <v>89168.579999999987</v>
      </c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>
        <v>4292.8599999999997</v>
      </c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>
        <f t="shared" si="0"/>
        <v>1548084.8000000003</v>
      </c>
    </row>
    <row r="35" spans="2:56" x14ac:dyDescent="0.25">
      <c r="B35" t="s">
        <v>510</v>
      </c>
      <c r="C35" s="6">
        <v>1302134.2736131188</v>
      </c>
      <c r="D35" s="6">
        <v>63371.726284445976</v>
      </c>
      <c r="E35" s="6"/>
      <c r="F35" s="6"/>
      <c r="G35" s="6">
        <v>77810.080000000002</v>
      </c>
      <c r="H35" s="6">
        <v>966753.80999999959</v>
      </c>
      <c r="I35" s="6"/>
      <c r="J35" s="6"/>
      <c r="K35" s="6"/>
      <c r="L35" s="6"/>
      <c r="M35" s="6"/>
      <c r="N35" s="6">
        <v>60659.687404788536</v>
      </c>
      <c r="O35" s="6"/>
      <c r="P35" s="6"/>
      <c r="Q35" s="6"/>
      <c r="R35" s="6"/>
      <c r="S35" s="6"/>
      <c r="T35" s="6"/>
      <c r="U35" s="6"/>
      <c r="V35" s="6"/>
      <c r="W35" s="6"/>
      <c r="X35" s="6">
        <v>1543782.3167743192</v>
      </c>
      <c r="Y35" s="6"/>
      <c r="Z35" s="6"/>
      <c r="AA35" s="6"/>
      <c r="AB35" s="6"/>
      <c r="AC35" s="6"/>
      <c r="AD35" s="6"/>
      <c r="AE35" s="6"/>
      <c r="AF35" s="6"/>
      <c r="AG35" s="6"/>
      <c r="AH35" s="6">
        <v>5892694.7999925883</v>
      </c>
      <c r="AI35" s="6"/>
      <c r="AJ35" s="6"/>
      <c r="AK35" s="6"/>
      <c r="AL35" s="6"/>
      <c r="AM35" s="6"/>
      <c r="AN35" s="6">
        <v>3445.4</v>
      </c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>
        <f t="shared" si="0"/>
        <v>9910652.0940692611</v>
      </c>
    </row>
    <row r="36" spans="2:56" x14ac:dyDescent="0.25">
      <c r="B36" t="s">
        <v>496</v>
      </c>
      <c r="C36" s="6"/>
      <c r="D36" s="6"/>
      <c r="E36" s="6"/>
      <c r="F36" s="6"/>
      <c r="G36" s="6"/>
      <c r="H36" s="6"/>
      <c r="I36" s="6"/>
      <c r="J36" s="6"/>
      <c r="K36" s="6"/>
      <c r="L36" s="6">
        <v>96747.400000000009</v>
      </c>
      <c r="M36" s="6"/>
      <c r="N36" s="6">
        <v>72864</v>
      </c>
      <c r="O36" s="6"/>
      <c r="P36" s="6"/>
      <c r="Q36" s="6"/>
      <c r="R36" s="6"/>
      <c r="S36" s="6">
        <v>7198582.8000000026</v>
      </c>
      <c r="T36" s="6"/>
      <c r="U36" s="6"/>
      <c r="V36" s="6">
        <v>185401.44</v>
      </c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>
        <f t="shared" si="0"/>
        <v>7553595.6400000034</v>
      </c>
    </row>
    <row r="37" spans="2:56" x14ac:dyDescent="0.25">
      <c r="B37" t="s">
        <v>511</v>
      </c>
      <c r="C37" s="6">
        <v>10536.86</v>
      </c>
      <c r="D37" s="6"/>
      <c r="E37" s="6"/>
      <c r="F37" s="6"/>
      <c r="G37" s="6">
        <v>43850.97</v>
      </c>
      <c r="H37" s="6"/>
      <c r="I37" s="6">
        <v>52684.3</v>
      </c>
      <c r="J37" s="6"/>
      <c r="K37" s="6"/>
      <c r="L37" s="6">
        <v>29233.980000000003</v>
      </c>
      <c r="M37" s="6"/>
      <c r="N37" s="6"/>
      <c r="O37" s="6"/>
      <c r="P37" s="6"/>
      <c r="Q37" s="6"/>
      <c r="R37" s="6">
        <v>68212.62000000001</v>
      </c>
      <c r="S37" s="6">
        <v>2578606.1599999997</v>
      </c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>
        <v>10536.86</v>
      </c>
      <c r="AF37" s="6">
        <v>14616.99</v>
      </c>
      <c r="AG37" s="6"/>
      <c r="AH37" s="6">
        <v>9744.66</v>
      </c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>
        <v>10536.86</v>
      </c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>
        <f t="shared" si="0"/>
        <v>2828560.26</v>
      </c>
    </row>
    <row r="38" spans="2:56" x14ac:dyDescent="0.25">
      <c r="B38" t="s">
        <v>494</v>
      </c>
      <c r="C38" s="6">
        <v>477309.54100589216</v>
      </c>
      <c r="D38" s="6">
        <f>1534737.16998152+304117</f>
        <v>1838854.1699815199</v>
      </c>
      <c r="E38" s="6">
        <v>1179722.318591615</v>
      </c>
      <c r="F38" s="6">
        <v>1346098.0989999988</v>
      </c>
      <c r="G38" s="6">
        <v>97217.237000000547</v>
      </c>
      <c r="H38" s="6">
        <v>417332.3719999991</v>
      </c>
      <c r="I38" s="6">
        <v>1363785.428953409</v>
      </c>
      <c r="J38" s="6">
        <v>341091.29500000039</v>
      </c>
      <c r="K38" s="6">
        <v>77569.427017677794</v>
      </c>
      <c r="L38" s="6">
        <v>740750.4141730289</v>
      </c>
      <c r="M38" s="6">
        <v>623011.85299999849</v>
      </c>
      <c r="N38" s="6">
        <v>264429.95000000007</v>
      </c>
      <c r="O38" s="6">
        <v>168543.19501473132</v>
      </c>
      <c r="P38" s="6">
        <v>115797.9081031204</v>
      </c>
      <c r="Q38" s="6"/>
      <c r="R38" s="6">
        <v>1214625.6941000374</v>
      </c>
      <c r="S38" s="6">
        <v>574156.63322017412</v>
      </c>
      <c r="T38" s="6">
        <v>12495.100000000006</v>
      </c>
      <c r="U38" s="6"/>
      <c r="V38" s="6">
        <v>131787.22530504357</v>
      </c>
      <c r="W38" s="6">
        <v>353605.22799999989</v>
      </c>
      <c r="X38" s="6"/>
      <c r="Y38" s="6">
        <v>438.66999999999996</v>
      </c>
      <c r="Z38" s="6">
        <v>210735.50945756581</v>
      </c>
      <c r="AA38" s="6">
        <v>14283.09</v>
      </c>
      <c r="AB38" s="6"/>
      <c r="AC38" s="6"/>
      <c r="AD38" s="6">
        <v>16306.799999999996</v>
      </c>
      <c r="AE38" s="6">
        <v>260265.26801473022</v>
      </c>
      <c r="AF38" s="6">
        <v>2755611.1287279478</v>
      </c>
      <c r="AG38" s="6"/>
      <c r="AH38" s="6"/>
      <c r="AI38" s="6"/>
      <c r="AJ38" s="6"/>
      <c r="AK38" s="6"/>
      <c r="AL38" s="6"/>
      <c r="AM38" s="6">
        <v>1987.6819999999998</v>
      </c>
      <c r="AN38" s="6"/>
      <c r="AO38" s="6">
        <v>925.75000000000011</v>
      </c>
      <c r="AP38" s="6"/>
      <c r="AQ38" s="6">
        <v>15028.960000000003</v>
      </c>
      <c r="AR38" s="6"/>
      <c r="AS38" s="6">
        <v>365046.29705892818</v>
      </c>
      <c r="AT38" s="6"/>
      <c r="AU38" s="6"/>
      <c r="AV38" s="6">
        <v>707360.12596598419</v>
      </c>
      <c r="AW38" s="6">
        <v>63340.663000000131</v>
      </c>
      <c r="AX38" s="6"/>
      <c r="AY38" s="6"/>
      <c r="AZ38" s="6"/>
      <c r="BA38" s="6"/>
      <c r="BB38" s="6"/>
      <c r="BC38" s="6"/>
      <c r="BD38" s="6">
        <f t="shared" si="0"/>
        <v>15749513.033691404</v>
      </c>
    </row>
    <row r="39" spans="2:56" x14ac:dyDescent="0.25">
      <c r="B39" t="s">
        <v>495</v>
      </c>
      <c r="C39" s="6">
        <v>123047.37000000001</v>
      </c>
      <c r="D39" s="6">
        <f>294412.04+58759</f>
        <v>353171.04</v>
      </c>
      <c r="E39" s="6">
        <v>141952.00999999998</v>
      </c>
      <c r="F39" s="6">
        <v>367768.7699999999</v>
      </c>
      <c r="G39" s="6">
        <v>6528.69</v>
      </c>
      <c r="H39" s="6">
        <v>7825.91</v>
      </c>
      <c r="I39" s="6">
        <v>666225.49</v>
      </c>
      <c r="J39" s="6">
        <v>21564.579999999998</v>
      </c>
      <c r="K39" s="6">
        <v>1147.5</v>
      </c>
      <c r="L39" s="6">
        <v>266744.78499999997</v>
      </c>
      <c r="M39" s="6">
        <v>8017.11</v>
      </c>
      <c r="N39" s="6">
        <v>16297.8</v>
      </c>
      <c r="O39" s="6">
        <v>1148.4000000000001</v>
      </c>
      <c r="P39" s="6">
        <v>6179.19</v>
      </c>
      <c r="Q39" s="6"/>
      <c r="R39" s="6">
        <v>470917.53</v>
      </c>
      <c r="S39" s="6">
        <v>94853.309999999983</v>
      </c>
      <c r="T39" s="6">
        <v>896.83</v>
      </c>
      <c r="U39" s="6"/>
      <c r="V39" s="6">
        <v>35873.659999999982</v>
      </c>
      <c r="W39" s="6">
        <v>69282.37</v>
      </c>
      <c r="X39" s="6"/>
      <c r="Y39" s="6"/>
      <c r="Z39" s="6">
        <v>42440.319999999992</v>
      </c>
      <c r="AA39" s="6">
        <v>159.5</v>
      </c>
      <c r="AB39" s="6"/>
      <c r="AC39" s="6"/>
      <c r="AD39" s="6"/>
      <c r="AE39" s="6">
        <v>3584.11</v>
      </c>
      <c r="AF39" s="6">
        <v>5604722.3097814834</v>
      </c>
      <c r="AG39" s="6"/>
      <c r="AH39" s="6"/>
      <c r="AI39" s="6"/>
      <c r="AJ39" s="6"/>
      <c r="AK39" s="6"/>
      <c r="AL39" s="6"/>
      <c r="AM39" s="6"/>
      <c r="AN39" s="6"/>
      <c r="AO39" s="6">
        <v>529.6</v>
      </c>
      <c r="AP39" s="6"/>
      <c r="AQ39" s="6"/>
      <c r="AR39" s="6"/>
      <c r="AS39" s="6">
        <v>15899.359999999999</v>
      </c>
      <c r="AT39" s="6"/>
      <c r="AU39" s="6"/>
      <c r="AV39" s="6">
        <v>323392.14999999997</v>
      </c>
      <c r="AW39" s="6">
        <v>287.10000000000002</v>
      </c>
      <c r="AX39" s="6"/>
      <c r="AY39" s="6"/>
      <c r="AZ39" s="6"/>
      <c r="BA39" s="6"/>
      <c r="BB39" s="6"/>
      <c r="BC39" s="6"/>
      <c r="BD39" s="6">
        <f t="shared" si="0"/>
        <v>8650456.7947814818</v>
      </c>
    </row>
    <row r="40" spans="2:56" x14ac:dyDescent="0.25">
      <c r="B40" t="s">
        <v>512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>
        <v>7260</v>
      </c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>
        <f t="shared" si="0"/>
        <v>7260</v>
      </c>
    </row>
    <row r="41" spans="2:56" x14ac:dyDescent="0.25">
      <c r="B41" t="s">
        <v>513</v>
      </c>
      <c r="C41" s="6"/>
      <c r="D41" s="6">
        <v>640</v>
      </c>
      <c r="E41" s="6"/>
      <c r="F41" s="6"/>
      <c r="G41" s="6"/>
      <c r="H41" s="6"/>
      <c r="I41" s="6"/>
      <c r="J41" s="6"/>
      <c r="K41" s="6"/>
      <c r="L41" s="6">
        <v>2794.458340158692</v>
      </c>
      <c r="M41" s="6"/>
      <c r="N41" s="6">
        <v>72.819999999999993</v>
      </c>
      <c r="O41" s="6"/>
      <c r="P41" s="6"/>
      <c r="Q41" s="6"/>
      <c r="R41" s="6">
        <v>5608.1066803173844</v>
      </c>
      <c r="S41" s="6"/>
      <c r="T41" s="6"/>
      <c r="U41" s="6"/>
      <c r="V41" s="6"/>
      <c r="W41" s="6"/>
      <c r="X41" s="6">
        <v>4311.3766803173839</v>
      </c>
      <c r="Y41" s="6">
        <v>639.50944671956404</v>
      </c>
      <c r="Z41" s="6"/>
      <c r="AA41" s="6"/>
      <c r="AB41" s="6"/>
      <c r="AC41" s="6">
        <v>28532.22637302757</v>
      </c>
      <c r="AD41" s="6"/>
      <c r="AE41" s="6"/>
      <c r="AF41" s="6">
        <v>53401.580560663788</v>
      </c>
      <c r="AG41" s="6">
        <v>6817.6144671956408</v>
      </c>
      <c r="AH41" s="6"/>
      <c r="AI41" s="6">
        <v>15593.087827830406</v>
      </c>
      <c r="AJ41" s="6"/>
      <c r="AK41" s="6">
        <v>639.50944671956404</v>
      </c>
      <c r="AL41" s="6"/>
      <c r="AM41" s="6">
        <v>9165.7688934391263</v>
      </c>
      <c r="AN41" s="6">
        <v>117412.54985624105</v>
      </c>
      <c r="AO41" s="6"/>
      <c r="AP41" s="6"/>
      <c r="AQ41" s="6"/>
      <c r="AR41" s="6">
        <v>818.37627483640745</v>
      </c>
      <c r="AS41" s="6"/>
      <c r="AT41" s="6"/>
      <c r="AU41" s="6"/>
      <c r="AV41" s="6"/>
      <c r="AW41" s="6"/>
      <c r="AX41" s="6"/>
      <c r="AY41" s="6">
        <v>1386.08</v>
      </c>
      <c r="AZ41" s="6"/>
      <c r="BA41" s="6"/>
      <c r="BB41" s="6"/>
      <c r="BC41" s="6"/>
      <c r="BD41" s="6">
        <f t="shared" si="0"/>
        <v>247833.06484746654</v>
      </c>
    </row>
    <row r="42" spans="2:56" x14ac:dyDescent="0.25">
      <c r="B42" t="s">
        <v>498</v>
      </c>
      <c r="C42" s="6">
        <v>415710.88490124221</v>
      </c>
      <c r="D42" s="6">
        <f>1271097.04464462+168834</f>
        <v>1439931.04464462</v>
      </c>
      <c r="E42" s="6">
        <v>542402.69709263043</v>
      </c>
      <c r="F42" s="6">
        <v>381907.54322477191</v>
      </c>
      <c r="G42" s="6">
        <v>75173.231284442154</v>
      </c>
      <c r="H42" s="6">
        <v>367868.93292764819</v>
      </c>
      <c r="I42" s="6">
        <v>654783.97893925337</v>
      </c>
      <c r="J42" s="6">
        <v>353742.47358198516</v>
      </c>
      <c r="K42" s="6">
        <v>355606.28867306444</v>
      </c>
      <c r="L42" s="6">
        <v>604111.64247450489</v>
      </c>
      <c r="M42" s="6">
        <v>395165.23942541325</v>
      </c>
      <c r="N42" s="6">
        <v>225101.56599553872</v>
      </c>
      <c r="O42" s="6">
        <v>235659.17847965675</v>
      </c>
      <c r="P42" s="6">
        <v>82165.327403287592</v>
      </c>
      <c r="Q42" s="6">
        <v>10706.36968816284</v>
      </c>
      <c r="R42" s="6">
        <v>321634.29384101619</v>
      </c>
      <c r="S42" s="6">
        <v>240615.49440765631</v>
      </c>
      <c r="T42" s="6">
        <v>46104.734438094609</v>
      </c>
      <c r="U42" s="6">
        <v>12176.80977037698</v>
      </c>
      <c r="V42" s="6">
        <v>130351.31710884799</v>
      </c>
      <c r="W42" s="6">
        <v>173831.30653776377</v>
      </c>
      <c r="X42" s="6">
        <v>31476.013135862897</v>
      </c>
      <c r="Y42" s="6">
        <v>149445.01287313126</v>
      </c>
      <c r="Z42" s="6">
        <v>220252.04829258489</v>
      </c>
      <c r="AA42" s="6">
        <v>127418.38869879596</v>
      </c>
      <c r="AB42" s="6">
        <v>13859.383516582759</v>
      </c>
      <c r="AC42" s="6">
        <v>10837.03703977423</v>
      </c>
      <c r="AD42" s="6">
        <v>19683.082721250012</v>
      </c>
      <c r="AE42" s="6">
        <v>165670.76530598229</v>
      </c>
      <c r="AF42" s="6">
        <v>556617.365878082</v>
      </c>
      <c r="AG42" s="6">
        <v>65142.707687408889</v>
      </c>
      <c r="AH42" s="6">
        <v>132998.83004165057</v>
      </c>
      <c r="AI42" s="6">
        <v>137371.46292341346</v>
      </c>
      <c r="AJ42" s="6">
        <v>1123.727186572203</v>
      </c>
      <c r="AK42" s="6">
        <v>21685.781719829472</v>
      </c>
      <c r="AL42" s="6">
        <v>16804.782343628813</v>
      </c>
      <c r="AM42" s="6">
        <v>28207.402981123545</v>
      </c>
      <c r="AN42" s="6">
        <v>40971.206400538264</v>
      </c>
      <c r="AO42" s="6"/>
      <c r="AP42" s="6"/>
      <c r="AQ42" s="6">
        <v>383951.50912045751</v>
      </c>
      <c r="AR42" s="6">
        <v>83439.329866093642</v>
      </c>
      <c r="AS42" s="6">
        <v>394299.29175066692</v>
      </c>
      <c r="AT42" s="6">
        <v>3727.8736084539132</v>
      </c>
      <c r="AU42" s="6">
        <v>163709.01278648802</v>
      </c>
      <c r="AV42" s="6">
        <v>198659.11289831641</v>
      </c>
      <c r="AW42" s="6">
        <v>500869.08846078953</v>
      </c>
      <c r="AX42" s="6"/>
      <c r="AY42" s="6"/>
      <c r="AZ42" s="6"/>
      <c r="BA42" s="6">
        <v>7369.7490321445866</v>
      </c>
      <c r="BB42" s="6"/>
      <c r="BC42" s="6">
        <v>507.94804199996878</v>
      </c>
      <c r="BD42" s="6">
        <f t="shared" si="0"/>
        <v>10540848.269151598</v>
      </c>
    </row>
    <row r="43" spans="2:56" x14ac:dyDescent="0.25">
      <c r="B43" t="s">
        <v>514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>
        <v>479.55</v>
      </c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>
        <f t="shared" si="0"/>
        <v>479.55</v>
      </c>
    </row>
    <row r="44" spans="2:56" x14ac:dyDescent="0.25">
      <c r="B44" s="112" t="s">
        <v>155</v>
      </c>
      <c r="C44" s="113">
        <f>SUM(C29:C43)</f>
        <v>5979145.2778152069</v>
      </c>
      <c r="D44" s="113">
        <f t="shared" ref="D44:BC44" si="1">SUM(D29:D43)</f>
        <v>10419538.256398423</v>
      </c>
      <c r="E44" s="113">
        <f t="shared" si="1"/>
        <v>14963272.85873455</v>
      </c>
      <c r="F44" s="113">
        <f t="shared" si="1"/>
        <v>6890190.2404822838</v>
      </c>
      <c r="G44" s="113">
        <f t="shared" si="1"/>
        <v>2898634.7636454497</v>
      </c>
      <c r="H44" s="113">
        <f t="shared" si="1"/>
        <v>5305056.1546136932</v>
      </c>
      <c r="I44" s="113">
        <f t="shared" si="1"/>
        <v>16771834.925305318</v>
      </c>
      <c r="J44" s="113">
        <f t="shared" si="1"/>
        <v>6880948.6211038781</v>
      </c>
      <c r="K44" s="113">
        <f t="shared" si="1"/>
        <v>2338346.9499269533</v>
      </c>
      <c r="L44" s="113">
        <f t="shared" si="1"/>
        <v>9677720.8751374986</v>
      </c>
      <c r="M44" s="113">
        <f t="shared" si="1"/>
        <v>3075409.8635088936</v>
      </c>
      <c r="N44" s="113">
        <f t="shared" si="1"/>
        <v>3634298.7159232539</v>
      </c>
      <c r="O44" s="113">
        <f t="shared" si="1"/>
        <v>1236469.6277124519</v>
      </c>
      <c r="P44" s="113">
        <f t="shared" si="1"/>
        <v>985288.18748022453</v>
      </c>
      <c r="Q44" s="113">
        <f t="shared" si="1"/>
        <v>70322.037930158229</v>
      </c>
      <c r="R44" s="113">
        <f t="shared" si="1"/>
        <v>7513068.3405718459</v>
      </c>
      <c r="S44" s="113">
        <f t="shared" si="1"/>
        <v>14158490.809679106</v>
      </c>
      <c r="T44" s="113">
        <f t="shared" si="1"/>
        <v>2655414.0393138588</v>
      </c>
      <c r="U44" s="113">
        <f t="shared" si="1"/>
        <v>1158835.7250983131</v>
      </c>
      <c r="V44" s="113">
        <f t="shared" si="1"/>
        <v>1268301.4501410967</v>
      </c>
      <c r="W44" s="113">
        <f t="shared" si="1"/>
        <v>34284073.954641595</v>
      </c>
      <c r="X44" s="113">
        <f t="shared" si="1"/>
        <v>22893437.480654288</v>
      </c>
      <c r="Y44" s="113">
        <f t="shared" si="1"/>
        <v>342863.78326445213</v>
      </c>
      <c r="Z44" s="113">
        <f t="shared" si="1"/>
        <v>1234521.2914552288</v>
      </c>
      <c r="AA44" s="113">
        <f t="shared" si="1"/>
        <v>597448.09481392754</v>
      </c>
      <c r="AB44" s="113">
        <f t="shared" si="1"/>
        <v>16066.050516582758</v>
      </c>
      <c r="AC44" s="113">
        <f t="shared" si="1"/>
        <v>48564.206703623757</v>
      </c>
      <c r="AD44" s="113">
        <f t="shared" si="1"/>
        <v>185189.45930640848</v>
      </c>
      <c r="AE44" s="113">
        <f t="shared" si="1"/>
        <v>1231550.6886532791</v>
      </c>
      <c r="AF44" s="113">
        <f t="shared" si="1"/>
        <v>35438571.775068931</v>
      </c>
      <c r="AG44" s="113">
        <f t="shared" si="1"/>
        <v>76597.172154603526</v>
      </c>
      <c r="AH44" s="113">
        <f t="shared" si="1"/>
        <v>6317740.4297828507</v>
      </c>
      <c r="AI44" s="113">
        <f t="shared" si="1"/>
        <v>189721.07770902058</v>
      </c>
      <c r="AJ44" s="113">
        <f t="shared" si="1"/>
        <v>1123.727186572203</v>
      </c>
      <c r="AK44" s="113">
        <f t="shared" si="1"/>
        <v>159632.59948991702</v>
      </c>
      <c r="AL44" s="113">
        <f t="shared" si="1"/>
        <v>24412.04922186146</v>
      </c>
      <c r="AM44" s="113">
        <f t="shared" si="1"/>
        <v>52082.073220897524</v>
      </c>
      <c r="AN44" s="113">
        <f t="shared" si="1"/>
        <v>169015.95569193229</v>
      </c>
      <c r="AO44" s="113">
        <f t="shared" si="1"/>
        <v>17336.11</v>
      </c>
      <c r="AP44" s="113">
        <f t="shared" si="1"/>
        <v>125.18</v>
      </c>
      <c r="AQ44" s="113">
        <f t="shared" si="1"/>
        <v>1125786.4455333538</v>
      </c>
      <c r="AR44" s="113">
        <f t="shared" si="1"/>
        <v>120086.84479527161</v>
      </c>
      <c r="AS44" s="113">
        <f t="shared" si="1"/>
        <v>7388870.9069416625</v>
      </c>
      <c r="AT44" s="113">
        <f t="shared" si="1"/>
        <v>3727.8736084539132</v>
      </c>
      <c r="AU44" s="113">
        <f t="shared" si="1"/>
        <v>165586.68328387191</v>
      </c>
      <c r="AV44" s="113">
        <f t="shared" si="1"/>
        <v>6448871.743026197</v>
      </c>
      <c r="AW44" s="113">
        <f t="shared" si="1"/>
        <v>2137192.1189583777</v>
      </c>
      <c r="AX44" s="113">
        <f t="shared" si="1"/>
        <v>11399.235110420219</v>
      </c>
      <c r="AY44" s="113">
        <f t="shared" si="1"/>
        <v>9870.34</v>
      </c>
      <c r="AZ44" s="113">
        <f t="shared" si="1"/>
        <v>0</v>
      </c>
      <c r="BA44" s="113">
        <f t="shared" si="1"/>
        <v>9499.4990121315241</v>
      </c>
      <c r="BB44" s="113">
        <f t="shared" si="1"/>
        <v>4785.5932706645599</v>
      </c>
      <c r="BC44" s="113">
        <f t="shared" si="1"/>
        <v>3037.7280419999688</v>
      </c>
      <c r="BD44" s="113">
        <f>SUM(BD29:BD43)</f>
        <v>238589375.89164096</v>
      </c>
    </row>
    <row r="47" spans="2:56" x14ac:dyDescent="0.25">
      <c r="C47" s="109" t="s">
        <v>485</v>
      </c>
      <c r="D47" s="109"/>
    </row>
    <row r="48" spans="2:56" x14ac:dyDescent="0.25">
      <c r="C48" s="109"/>
      <c r="D48" s="114">
        <v>30</v>
      </c>
    </row>
    <row r="49" spans="3:4" x14ac:dyDescent="0.25">
      <c r="C49" s="110" t="s">
        <v>506</v>
      </c>
      <c r="D49" s="111" t="s">
        <v>515</v>
      </c>
    </row>
    <row r="50" spans="3:4" x14ac:dyDescent="0.25">
      <c r="C50" t="s">
        <v>500</v>
      </c>
      <c r="D50" s="6">
        <v>1559106.7569929494</v>
      </c>
    </row>
    <row r="51" spans="3:4" x14ac:dyDescent="0.25">
      <c r="C51" t="s">
        <v>507</v>
      </c>
      <c r="D51" s="6">
        <v>37427.539999999994</v>
      </c>
    </row>
    <row r="52" spans="3:4" x14ac:dyDescent="0.25">
      <c r="C52" t="s">
        <v>508</v>
      </c>
      <c r="D52" s="6"/>
    </row>
    <row r="53" spans="3:4" x14ac:dyDescent="0.25">
      <c r="C53" t="s">
        <v>509</v>
      </c>
      <c r="D53" s="6"/>
    </row>
    <row r="54" spans="3:4" x14ac:dyDescent="0.25">
      <c r="C54" t="s">
        <v>499</v>
      </c>
      <c r="D54" s="6">
        <v>274320.56412396039</v>
      </c>
    </row>
    <row r="55" spans="3:4" x14ac:dyDescent="0.25">
      <c r="C55" t="s">
        <v>497</v>
      </c>
      <c r="D55" s="6"/>
    </row>
    <row r="56" spans="3:4" x14ac:dyDescent="0.25">
      <c r="C56" t="s">
        <v>510</v>
      </c>
      <c r="D56" s="6"/>
    </row>
    <row r="57" spans="3:4" x14ac:dyDescent="0.25">
      <c r="C57" t="s">
        <v>496</v>
      </c>
      <c r="D57" s="6"/>
    </row>
    <row r="58" spans="3:4" x14ac:dyDescent="0.25">
      <c r="C58" t="s">
        <v>511</v>
      </c>
      <c r="D58" s="6"/>
    </row>
    <row r="59" spans="3:4" x14ac:dyDescent="0.25">
      <c r="C59" t="s">
        <v>494</v>
      </c>
      <c r="D59" s="6">
        <v>304117.37401473173</v>
      </c>
    </row>
    <row r="60" spans="3:4" x14ac:dyDescent="0.25">
      <c r="C60" t="s">
        <v>495</v>
      </c>
      <c r="D60" s="6">
        <v>58759.01</v>
      </c>
    </row>
    <row r="61" spans="3:4" x14ac:dyDescent="0.25">
      <c r="C61" t="s">
        <v>512</v>
      </c>
      <c r="D61" s="6"/>
    </row>
    <row r="62" spans="3:4" x14ac:dyDescent="0.25">
      <c r="C62" t="s">
        <v>513</v>
      </c>
      <c r="D62" s="6">
        <v>639.50944671956404</v>
      </c>
    </row>
    <row r="63" spans="3:4" x14ac:dyDescent="0.25">
      <c r="C63" t="s">
        <v>498</v>
      </c>
      <c r="D63" s="6">
        <v>168833.69943226062</v>
      </c>
    </row>
    <row r="64" spans="3:4" x14ac:dyDescent="0.25">
      <c r="C64" t="s">
        <v>514</v>
      </c>
      <c r="D64" s="6"/>
    </row>
    <row r="65" spans="2:56" x14ac:dyDescent="0.25">
      <c r="C65" s="112" t="s">
        <v>155</v>
      </c>
      <c r="D65" s="113">
        <v>2403204.4540106221</v>
      </c>
    </row>
    <row r="69" spans="2:56" x14ac:dyDescent="0.25">
      <c r="B69" s="99" t="s">
        <v>516</v>
      </c>
    </row>
    <row r="70" spans="2:56" x14ac:dyDescent="0.25">
      <c r="B70" s="109" t="s">
        <v>485</v>
      </c>
      <c r="C70" s="109" t="s">
        <v>505</v>
      </c>
      <c r="D70" s="109" t="s">
        <v>480</v>
      </c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  <c r="Z70" s="109"/>
      <c r="AA70" s="109"/>
      <c r="AB70" s="109"/>
      <c r="AC70" s="109"/>
      <c r="AD70" s="109"/>
      <c r="AE70" s="109"/>
      <c r="AF70" s="109"/>
      <c r="AG70" s="109"/>
      <c r="AH70" s="109"/>
      <c r="AI70" s="109"/>
      <c r="AJ70" s="109"/>
      <c r="AK70" s="109"/>
      <c r="AL70" s="109"/>
      <c r="AM70" s="109"/>
      <c r="AN70" s="109"/>
      <c r="AO70" s="109"/>
      <c r="AP70" s="109"/>
      <c r="AQ70" s="109"/>
      <c r="AR70" s="109"/>
      <c r="AS70" s="109"/>
      <c r="AT70" s="109"/>
      <c r="AU70" s="109"/>
      <c r="AV70" s="109"/>
      <c r="AW70" s="109"/>
      <c r="AX70" s="109"/>
      <c r="AY70" s="109"/>
      <c r="AZ70" s="109"/>
      <c r="BA70" s="109"/>
      <c r="BB70" s="109"/>
      <c r="BC70" s="109"/>
      <c r="BD70" s="109"/>
    </row>
    <row r="71" spans="2:56" x14ac:dyDescent="0.25">
      <c r="B71" s="109"/>
      <c r="C71" s="114">
        <v>1</v>
      </c>
      <c r="D71" s="114">
        <v>2</v>
      </c>
      <c r="E71" s="114">
        <v>3</v>
      </c>
      <c r="F71" s="114">
        <v>4</v>
      </c>
      <c r="G71" s="114">
        <v>5</v>
      </c>
      <c r="H71" s="114">
        <v>6</v>
      </c>
      <c r="I71" s="114">
        <v>7</v>
      </c>
      <c r="J71" s="114">
        <v>8</v>
      </c>
      <c r="K71" s="114">
        <v>9</v>
      </c>
      <c r="L71" s="114">
        <v>10</v>
      </c>
      <c r="M71" s="114">
        <v>11</v>
      </c>
      <c r="N71" s="114">
        <v>12</v>
      </c>
      <c r="O71" s="114">
        <v>13</v>
      </c>
      <c r="P71" s="114">
        <v>14</v>
      </c>
      <c r="Q71" s="114">
        <v>15</v>
      </c>
      <c r="R71" s="114">
        <v>16</v>
      </c>
      <c r="S71" s="114">
        <v>17</v>
      </c>
      <c r="T71" s="114">
        <v>18</v>
      </c>
      <c r="U71" s="114">
        <v>19</v>
      </c>
      <c r="V71" s="114">
        <v>20</v>
      </c>
      <c r="W71" s="114">
        <v>21</v>
      </c>
      <c r="X71" s="114">
        <v>22</v>
      </c>
      <c r="Y71" s="114">
        <v>24</v>
      </c>
      <c r="Z71" s="114">
        <v>25</v>
      </c>
      <c r="AA71" s="114">
        <v>26</v>
      </c>
      <c r="AB71" s="114">
        <v>27</v>
      </c>
      <c r="AC71" s="114">
        <v>28</v>
      </c>
      <c r="AD71" s="114">
        <v>29</v>
      </c>
      <c r="AE71" s="114">
        <v>31</v>
      </c>
      <c r="AF71" s="114">
        <v>32</v>
      </c>
      <c r="AG71" s="114">
        <v>33</v>
      </c>
      <c r="AH71" s="114">
        <v>34</v>
      </c>
      <c r="AI71" s="114">
        <v>35</v>
      </c>
      <c r="AJ71" s="114">
        <v>36</v>
      </c>
      <c r="AK71" s="114">
        <v>37</v>
      </c>
      <c r="AL71" s="114">
        <v>38</v>
      </c>
      <c r="AM71" s="114">
        <v>40</v>
      </c>
      <c r="AN71" s="114">
        <v>41</v>
      </c>
      <c r="AO71" s="114">
        <v>44</v>
      </c>
      <c r="AP71" s="114">
        <v>45</v>
      </c>
      <c r="AQ71" s="114">
        <v>47</v>
      </c>
      <c r="AR71" s="114">
        <v>48</v>
      </c>
      <c r="AS71" s="114">
        <v>50</v>
      </c>
      <c r="AT71" s="114">
        <v>54</v>
      </c>
      <c r="AU71" s="114">
        <v>56</v>
      </c>
      <c r="AV71" s="114">
        <v>59</v>
      </c>
      <c r="AW71" s="114">
        <v>60</v>
      </c>
      <c r="AX71" s="114">
        <v>81</v>
      </c>
      <c r="AY71" s="114">
        <v>85</v>
      </c>
      <c r="AZ71" s="114">
        <v>86</v>
      </c>
      <c r="BA71" s="114">
        <v>90</v>
      </c>
      <c r="BB71" s="114">
        <v>91</v>
      </c>
      <c r="BC71" s="114">
        <v>98</v>
      </c>
      <c r="BD71" s="114" t="s">
        <v>155</v>
      </c>
    </row>
    <row r="72" spans="2:56" ht="45" x14ac:dyDescent="0.25">
      <c r="B72" s="110" t="s">
        <v>506</v>
      </c>
      <c r="C72" s="111" t="s">
        <v>11</v>
      </c>
      <c r="D72" s="111" t="s">
        <v>33</v>
      </c>
      <c r="E72" s="111" t="s">
        <v>37</v>
      </c>
      <c r="F72" s="111" t="s">
        <v>40</v>
      </c>
      <c r="G72" s="111" t="s">
        <v>42</v>
      </c>
      <c r="H72" s="111" t="s">
        <v>44</v>
      </c>
      <c r="I72" s="111" t="s">
        <v>46</v>
      </c>
      <c r="J72" s="111" t="s">
        <v>48</v>
      </c>
      <c r="K72" s="111" t="s">
        <v>50</v>
      </c>
      <c r="L72" s="111" t="s">
        <v>54</v>
      </c>
      <c r="M72" s="111" t="s">
        <v>60</v>
      </c>
      <c r="N72" s="111" t="s">
        <v>62</v>
      </c>
      <c r="O72" s="111" t="s">
        <v>64</v>
      </c>
      <c r="P72" s="111" t="s">
        <v>66</v>
      </c>
      <c r="Q72" s="111" t="s">
        <v>68</v>
      </c>
      <c r="R72" s="111" t="s">
        <v>70</v>
      </c>
      <c r="S72" s="111" t="s">
        <v>72</v>
      </c>
      <c r="T72" s="111" t="s">
        <v>74</v>
      </c>
      <c r="U72" s="111" t="s">
        <v>76</v>
      </c>
      <c r="V72" s="111" t="s">
        <v>78</v>
      </c>
      <c r="W72" s="111" t="s">
        <v>84</v>
      </c>
      <c r="X72" s="111" t="s">
        <v>86</v>
      </c>
      <c r="Y72" s="111" t="s">
        <v>90</v>
      </c>
      <c r="Z72" s="111" t="s">
        <v>92</v>
      </c>
      <c r="AA72" s="111" t="s">
        <v>94</v>
      </c>
      <c r="AB72" s="111" t="s">
        <v>96</v>
      </c>
      <c r="AC72" s="111" t="s">
        <v>98</v>
      </c>
      <c r="AD72" s="111" t="s">
        <v>100</v>
      </c>
      <c r="AE72" s="111" t="s">
        <v>102</v>
      </c>
      <c r="AF72" s="111" t="s">
        <v>104</v>
      </c>
      <c r="AG72" s="111" t="s">
        <v>106</v>
      </c>
      <c r="AH72" s="111" t="s">
        <v>108</v>
      </c>
      <c r="AI72" s="111" t="s">
        <v>110</v>
      </c>
      <c r="AJ72" s="111" t="s">
        <v>112</v>
      </c>
      <c r="AK72" s="111" t="s">
        <v>114</v>
      </c>
      <c r="AL72" s="111" t="s">
        <v>116</v>
      </c>
      <c r="AM72" s="111" t="s">
        <v>118</v>
      </c>
      <c r="AN72" s="111" t="s">
        <v>120</v>
      </c>
      <c r="AO72" s="111" t="s">
        <v>122</v>
      </c>
      <c r="AP72" s="111" t="s">
        <v>124</v>
      </c>
      <c r="AQ72" s="111" t="s">
        <v>126</v>
      </c>
      <c r="AR72" s="111" t="s">
        <v>128</v>
      </c>
      <c r="AS72" s="111" t="s">
        <v>130</v>
      </c>
      <c r="AT72" s="111" t="s">
        <v>132</v>
      </c>
      <c r="AU72" s="111" t="s">
        <v>134</v>
      </c>
      <c r="AV72" s="111" t="s">
        <v>136</v>
      </c>
      <c r="AW72" s="111" t="s">
        <v>138</v>
      </c>
      <c r="AX72" s="111" t="s">
        <v>140</v>
      </c>
      <c r="AY72" s="111" t="s">
        <v>142</v>
      </c>
      <c r="AZ72" s="111" t="s">
        <v>142</v>
      </c>
      <c r="BA72" s="111" t="s">
        <v>147</v>
      </c>
      <c r="BB72" s="111" t="s">
        <v>149</v>
      </c>
      <c r="BC72" s="111" t="s">
        <v>151</v>
      </c>
      <c r="BD72" s="110"/>
    </row>
    <row r="73" spans="2:56" x14ac:dyDescent="0.25">
      <c r="B73" t="s">
        <v>500</v>
      </c>
      <c r="C73" s="6">
        <f>+C29/10*12</f>
        <v>4108924.2131980145</v>
      </c>
      <c r="D73" s="6">
        <f t="shared" ref="D73:BC73" si="2">+D29/10*12</f>
        <v>6206842.8207806759</v>
      </c>
      <c r="E73" s="6">
        <f t="shared" si="2"/>
        <v>15384609.891601872</v>
      </c>
      <c r="F73" s="6">
        <f t="shared" si="2"/>
        <v>3807210.8282895195</v>
      </c>
      <c r="G73" s="6">
        <f t="shared" si="2"/>
        <v>2960535.0720332079</v>
      </c>
      <c r="H73" s="6">
        <f t="shared" si="2"/>
        <v>4049265.7244232539</v>
      </c>
      <c r="I73" s="6">
        <f t="shared" si="2"/>
        <v>15456348.239821404</v>
      </c>
      <c r="J73" s="6">
        <f t="shared" si="2"/>
        <v>7336224.1949385293</v>
      </c>
      <c r="K73" s="6">
        <f t="shared" si="2"/>
        <v>1502506.9598834529</v>
      </c>
      <c r="L73" s="6">
        <f t="shared" si="2"/>
        <v>6731042.696628294</v>
      </c>
      <c r="M73" s="6">
        <f t="shared" si="2"/>
        <v>2400660.7571698539</v>
      </c>
      <c r="N73" s="6">
        <f t="shared" si="2"/>
        <v>3556947.579028483</v>
      </c>
      <c r="O73" s="6">
        <f t="shared" si="2"/>
        <v>902477.14345192793</v>
      </c>
      <c r="P73" s="6">
        <f t="shared" si="2"/>
        <v>937374.91436857986</v>
      </c>
      <c r="Q73" s="6">
        <f t="shared" si="2"/>
        <v>71538.801890394476</v>
      </c>
      <c r="R73" s="6">
        <f t="shared" si="2"/>
        <v>6154781.4453655742</v>
      </c>
      <c r="S73" s="6">
        <f t="shared" si="2"/>
        <v>3800049.6624420318</v>
      </c>
      <c r="T73" s="6">
        <f t="shared" si="2"/>
        <v>3110731.7458411679</v>
      </c>
      <c r="U73" s="6">
        <f t="shared" si="2"/>
        <v>1375990.6983935232</v>
      </c>
      <c r="V73" s="6">
        <f t="shared" si="2"/>
        <v>930086.08527264628</v>
      </c>
      <c r="W73" s="6">
        <f t="shared" si="2"/>
        <v>39851612.735890634</v>
      </c>
      <c r="X73" s="6">
        <f t="shared" si="2"/>
        <v>81760.449476688373</v>
      </c>
      <c r="Y73" s="6">
        <f t="shared" si="2"/>
        <v>230808.70913352148</v>
      </c>
      <c r="Z73" s="6">
        <f t="shared" si="2"/>
        <v>859706.17883634497</v>
      </c>
      <c r="AA73" s="6">
        <f t="shared" si="2"/>
        <v>544472.9473186601</v>
      </c>
      <c r="AB73" s="6">
        <f t="shared" si="2"/>
        <v>2648.000399999999</v>
      </c>
      <c r="AC73" s="6">
        <f t="shared" si="2"/>
        <v>11033.931948986345</v>
      </c>
      <c r="AD73" s="6">
        <f t="shared" si="2"/>
        <v>179039.49190219014</v>
      </c>
      <c r="AE73" s="6">
        <f t="shared" si="2"/>
        <v>934127.21439907991</v>
      </c>
      <c r="AF73" s="6">
        <f t="shared" si="2"/>
        <v>31111356.451403093</v>
      </c>
      <c r="AG73" s="6">
        <f t="shared" si="2"/>
        <v>5564.2199999988006</v>
      </c>
      <c r="AH73" s="6">
        <f t="shared" si="2"/>
        <v>337160.51969833393</v>
      </c>
      <c r="AI73" s="6">
        <f t="shared" si="2"/>
        <v>44107.832349332035</v>
      </c>
      <c r="AJ73" s="6">
        <f t="shared" si="2"/>
        <v>0</v>
      </c>
      <c r="AK73" s="6">
        <f t="shared" si="2"/>
        <v>164768.76998804155</v>
      </c>
      <c r="AL73" s="6">
        <f t="shared" si="2"/>
        <v>9128.7202538791753</v>
      </c>
      <c r="AM73" s="6">
        <f t="shared" si="2"/>
        <v>15265.463215601822</v>
      </c>
      <c r="AN73" s="6">
        <f t="shared" si="2"/>
        <v>8624.1593221835847</v>
      </c>
      <c r="AO73" s="6">
        <f t="shared" si="2"/>
        <v>19056.912</v>
      </c>
      <c r="AP73" s="6">
        <f t="shared" si="2"/>
        <v>150.21600000000001</v>
      </c>
      <c r="AQ73" s="6">
        <f t="shared" si="2"/>
        <v>872167.17169547547</v>
      </c>
      <c r="AR73" s="6">
        <f t="shared" si="2"/>
        <v>42994.966385209875</v>
      </c>
      <c r="AS73" s="6">
        <f t="shared" si="2"/>
        <v>7385217.3697352093</v>
      </c>
      <c r="AT73" s="6">
        <f t="shared" si="2"/>
        <v>0</v>
      </c>
      <c r="AU73" s="6">
        <f t="shared" si="2"/>
        <v>2253.2045968606617</v>
      </c>
      <c r="AV73" s="6">
        <f t="shared" si="2"/>
        <v>3949386.7969747791</v>
      </c>
      <c r="AW73" s="6">
        <f t="shared" si="2"/>
        <v>1887234.3209971057</v>
      </c>
      <c r="AX73" s="6">
        <f t="shared" si="2"/>
        <v>13679.082132504262</v>
      </c>
      <c r="AY73" s="6">
        <f t="shared" si="2"/>
        <v>7796.4719999999998</v>
      </c>
      <c r="AZ73" s="6">
        <f t="shared" si="2"/>
        <v>0</v>
      </c>
      <c r="BA73" s="6">
        <f t="shared" si="2"/>
        <v>2555.6999759843247</v>
      </c>
      <c r="BB73" s="6">
        <f t="shared" si="2"/>
        <v>5742.7119247974715</v>
      </c>
      <c r="BC73" s="6">
        <f t="shared" si="2"/>
        <v>3035.7359999999999</v>
      </c>
      <c r="BD73" s="6">
        <f>SUM(C73:BC73)</f>
        <v>179366605.93077686</v>
      </c>
    </row>
    <row r="74" spans="2:56" x14ac:dyDescent="0.25">
      <c r="B74" t="s">
        <v>507</v>
      </c>
      <c r="C74" s="6">
        <f>+C30/10*12</f>
        <v>167975.52000000002</v>
      </c>
      <c r="D74" s="6">
        <f t="shared" ref="D74:BC79" si="3">+D30/10*12</f>
        <v>1301711.7719999999</v>
      </c>
      <c r="E74" s="6">
        <f t="shared" si="3"/>
        <v>246256.96800000005</v>
      </c>
      <c r="F74" s="6">
        <f t="shared" si="3"/>
        <v>1724892.4199999983</v>
      </c>
      <c r="G74" s="6">
        <f t="shared" si="3"/>
        <v>143553.84000000003</v>
      </c>
      <c r="H74" s="6">
        <f t="shared" si="3"/>
        <v>123132.94320000004</v>
      </c>
      <c r="I74" s="6">
        <f t="shared" si="3"/>
        <v>692098.50000000023</v>
      </c>
      <c r="J74" s="6">
        <f t="shared" si="3"/>
        <v>48921.479999999981</v>
      </c>
      <c r="K74" s="6">
        <f t="shared" si="3"/>
        <v>10240.080000000002</v>
      </c>
      <c r="L74" s="6">
        <f t="shared" si="3"/>
        <v>441858.12</v>
      </c>
      <c r="M74" s="6">
        <f t="shared" si="3"/>
        <v>9049.4639999999999</v>
      </c>
      <c r="N74" s="6">
        <f t="shared" si="3"/>
        <v>26855.856</v>
      </c>
      <c r="O74" s="6">
        <f t="shared" si="3"/>
        <v>45247.319999999992</v>
      </c>
      <c r="P74" s="6">
        <f t="shared" si="3"/>
        <v>0</v>
      </c>
      <c r="Q74" s="6">
        <f t="shared" si="3"/>
        <v>0</v>
      </c>
      <c r="R74" s="6">
        <f t="shared" si="3"/>
        <v>200706.07200000004</v>
      </c>
      <c r="S74" s="6">
        <f t="shared" si="3"/>
        <v>239539.62000000002</v>
      </c>
      <c r="T74" s="6">
        <f t="shared" si="3"/>
        <v>0</v>
      </c>
      <c r="U74" s="6">
        <f t="shared" si="3"/>
        <v>0</v>
      </c>
      <c r="V74" s="6">
        <f t="shared" si="3"/>
        <v>0</v>
      </c>
      <c r="W74" s="6">
        <f t="shared" si="3"/>
        <v>344093.4719999996</v>
      </c>
      <c r="X74" s="6">
        <f t="shared" si="3"/>
        <v>0</v>
      </c>
      <c r="Y74" s="6">
        <f t="shared" si="3"/>
        <v>0</v>
      </c>
      <c r="Z74" s="6">
        <f t="shared" si="3"/>
        <v>3016.4879999999994</v>
      </c>
      <c r="AA74" s="6">
        <f t="shared" si="3"/>
        <v>0</v>
      </c>
      <c r="AB74" s="6">
        <f t="shared" si="3"/>
        <v>0</v>
      </c>
      <c r="AC74" s="6">
        <f t="shared" si="3"/>
        <v>0</v>
      </c>
      <c r="AD74" s="6">
        <f t="shared" si="3"/>
        <v>0</v>
      </c>
      <c r="AE74" s="6">
        <f t="shared" si="3"/>
        <v>13532.843999999997</v>
      </c>
      <c r="AF74" s="6">
        <f t="shared" si="3"/>
        <v>445757.90399999998</v>
      </c>
      <c r="AG74" s="6">
        <f t="shared" si="3"/>
        <v>0</v>
      </c>
      <c r="AH74" s="6">
        <f t="shared" si="3"/>
        <v>0</v>
      </c>
      <c r="AI74" s="6">
        <f t="shared" si="3"/>
        <v>0</v>
      </c>
      <c r="AJ74" s="6">
        <f t="shared" si="3"/>
        <v>0</v>
      </c>
      <c r="AK74" s="6">
        <f t="shared" si="3"/>
        <v>0</v>
      </c>
      <c r="AL74" s="6">
        <f t="shared" si="3"/>
        <v>0</v>
      </c>
      <c r="AM74" s="6">
        <f t="shared" si="3"/>
        <v>0</v>
      </c>
      <c r="AN74" s="6">
        <f t="shared" si="3"/>
        <v>0</v>
      </c>
      <c r="AO74" s="6">
        <f t="shared" si="3"/>
        <v>0</v>
      </c>
      <c r="AP74" s="6">
        <f t="shared" si="3"/>
        <v>0</v>
      </c>
      <c r="AQ74" s="6">
        <f t="shared" si="3"/>
        <v>0</v>
      </c>
      <c r="AR74" s="6">
        <f t="shared" si="3"/>
        <v>0</v>
      </c>
      <c r="AS74" s="6">
        <f t="shared" si="3"/>
        <v>442481.25599999906</v>
      </c>
      <c r="AT74" s="6">
        <f t="shared" si="3"/>
        <v>0</v>
      </c>
      <c r="AU74" s="6">
        <f t="shared" si="3"/>
        <v>0</v>
      </c>
      <c r="AV74" s="6">
        <f t="shared" si="3"/>
        <v>2119159.8959999988</v>
      </c>
      <c r="AW74" s="6">
        <f t="shared" si="3"/>
        <v>0</v>
      </c>
      <c r="AX74" s="6">
        <f t="shared" si="3"/>
        <v>0</v>
      </c>
      <c r="AY74" s="6">
        <f t="shared" si="3"/>
        <v>0</v>
      </c>
      <c r="AZ74" s="6">
        <f t="shared" si="3"/>
        <v>0</v>
      </c>
      <c r="BA74" s="6">
        <f t="shared" si="3"/>
        <v>0</v>
      </c>
      <c r="BB74" s="6">
        <f t="shared" si="3"/>
        <v>0</v>
      </c>
      <c r="BC74" s="6">
        <f t="shared" si="3"/>
        <v>0</v>
      </c>
      <c r="BD74" s="6">
        <f t="shared" ref="BD74:BD87" si="4">SUM(C74:BC74)</f>
        <v>8790081.8351999931</v>
      </c>
    </row>
    <row r="75" spans="2:56" x14ac:dyDescent="0.25">
      <c r="B75" t="s">
        <v>508</v>
      </c>
      <c r="C75" s="6">
        <f t="shared" ref="C75:R87" si="5">+C31/10*12</f>
        <v>0</v>
      </c>
      <c r="D75" s="6">
        <f t="shared" si="5"/>
        <v>0</v>
      </c>
      <c r="E75" s="6">
        <f t="shared" si="5"/>
        <v>0</v>
      </c>
      <c r="F75" s="6">
        <f t="shared" si="5"/>
        <v>0</v>
      </c>
      <c r="G75" s="6">
        <f t="shared" si="5"/>
        <v>0</v>
      </c>
      <c r="H75" s="6">
        <f t="shared" si="5"/>
        <v>0</v>
      </c>
      <c r="I75" s="6">
        <f t="shared" si="5"/>
        <v>0</v>
      </c>
      <c r="J75" s="6">
        <f t="shared" si="5"/>
        <v>0</v>
      </c>
      <c r="K75" s="6">
        <f t="shared" si="5"/>
        <v>587356.15920000011</v>
      </c>
      <c r="L75" s="6">
        <f t="shared" si="5"/>
        <v>174046.77600000001</v>
      </c>
      <c r="M75" s="6">
        <f t="shared" si="5"/>
        <v>0</v>
      </c>
      <c r="N75" s="6">
        <f t="shared" si="5"/>
        <v>0</v>
      </c>
      <c r="O75" s="6">
        <f t="shared" si="5"/>
        <v>0</v>
      </c>
      <c r="P75" s="6">
        <f t="shared" si="5"/>
        <v>0</v>
      </c>
      <c r="Q75" s="6">
        <f t="shared" si="5"/>
        <v>0</v>
      </c>
      <c r="R75" s="6">
        <f t="shared" si="5"/>
        <v>0</v>
      </c>
      <c r="S75" s="6">
        <f t="shared" si="3"/>
        <v>0</v>
      </c>
      <c r="T75" s="6">
        <f t="shared" si="3"/>
        <v>0</v>
      </c>
      <c r="U75" s="6">
        <f t="shared" si="3"/>
        <v>0</v>
      </c>
      <c r="V75" s="6">
        <f t="shared" si="3"/>
        <v>0</v>
      </c>
      <c r="W75" s="6">
        <f t="shared" si="3"/>
        <v>0</v>
      </c>
      <c r="X75" s="6">
        <f t="shared" si="3"/>
        <v>0</v>
      </c>
      <c r="Y75" s="6">
        <f t="shared" si="3"/>
        <v>0</v>
      </c>
      <c r="Z75" s="6">
        <f t="shared" si="3"/>
        <v>0</v>
      </c>
      <c r="AA75" s="6">
        <f t="shared" si="3"/>
        <v>0</v>
      </c>
      <c r="AB75" s="6">
        <f t="shared" si="3"/>
        <v>0</v>
      </c>
      <c r="AC75" s="6">
        <f t="shared" si="3"/>
        <v>0</v>
      </c>
      <c r="AD75" s="6">
        <f t="shared" si="3"/>
        <v>0</v>
      </c>
      <c r="AE75" s="6">
        <f t="shared" si="3"/>
        <v>0</v>
      </c>
      <c r="AF75" s="6">
        <f t="shared" si="3"/>
        <v>0</v>
      </c>
      <c r="AG75" s="6">
        <f t="shared" si="3"/>
        <v>0</v>
      </c>
      <c r="AH75" s="6">
        <f t="shared" si="3"/>
        <v>0</v>
      </c>
      <c r="AI75" s="6">
        <f t="shared" si="3"/>
        <v>0</v>
      </c>
      <c r="AJ75" s="6">
        <f t="shared" si="3"/>
        <v>0</v>
      </c>
      <c r="AK75" s="6">
        <f t="shared" si="3"/>
        <v>0</v>
      </c>
      <c r="AL75" s="6">
        <f t="shared" si="3"/>
        <v>0</v>
      </c>
      <c r="AM75" s="6">
        <f t="shared" si="3"/>
        <v>0</v>
      </c>
      <c r="AN75" s="6">
        <f t="shared" si="3"/>
        <v>0</v>
      </c>
      <c r="AO75" s="6">
        <f t="shared" si="3"/>
        <v>0</v>
      </c>
      <c r="AP75" s="6">
        <f t="shared" si="3"/>
        <v>0</v>
      </c>
      <c r="AQ75" s="6">
        <f t="shared" si="3"/>
        <v>0</v>
      </c>
      <c r="AR75" s="6">
        <f t="shared" si="3"/>
        <v>0</v>
      </c>
      <c r="AS75" s="6">
        <f t="shared" si="3"/>
        <v>0</v>
      </c>
      <c r="AT75" s="6">
        <f t="shared" si="3"/>
        <v>0</v>
      </c>
      <c r="AU75" s="6">
        <f t="shared" si="3"/>
        <v>0</v>
      </c>
      <c r="AV75" s="6">
        <f t="shared" si="3"/>
        <v>0</v>
      </c>
      <c r="AW75" s="6">
        <f t="shared" si="3"/>
        <v>0</v>
      </c>
      <c r="AX75" s="6">
        <f t="shared" si="3"/>
        <v>0</v>
      </c>
      <c r="AY75" s="6">
        <f t="shared" si="3"/>
        <v>0</v>
      </c>
      <c r="AZ75" s="6">
        <f t="shared" si="3"/>
        <v>0</v>
      </c>
      <c r="BA75" s="6">
        <f t="shared" si="3"/>
        <v>0</v>
      </c>
      <c r="BB75" s="6">
        <f t="shared" si="3"/>
        <v>0</v>
      </c>
      <c r="BC75" s="6">
        <f t="shared" si="3"/>
        <v>0</v>
      </c>
      <c r="BD75" s="6">
        <f t="shared" si="4"/>
        <v>761402.93520000018</v>
      </c>
    </row>
    <row r="76" spans="2:56" x14ac:dyDescent="0.25">
      <c r="B76" t="s">
        <v>509</v>
      </c>
      <c r="C76" s="6">
        <f t="shared" si="5"/>
        <v>0</v>
      </c>
      <c r="D76" s="6">
        <f t="shared" si="3"/>
        <v>0</v>
      </c>
      <c r="E76" s="6">
        <f t="shared" si="3"/>
        <v>0</v>
      </c>
      <c r="F76" s="6">
        <f t="shared" si="3"/>
        <v>0</v>
      </c>
      <c r="G76" s="6">
        <f t="shared" si="3"/>
        <v>0</v>
      </c>
      <c r="H76" s="6">
        <f t="shared" si="3"/>
        <v>0</v>
      </c>
      <c r="I76" s="6">
        <f t="shared" si="3"/>
        <v>0</v>
      </c>
      <c r="J76" s="6">
        <f t="shared" si="3"/>
        <v>0</v>
      </c>
      <c r="K76" s="6">
        <f t="shared" si="3"/>
        <v>0</v>
      </c>
      <c r="L76" s="6">
        <f t="shared" si="3"/>
        <v>0</v>
      </c>
      <c r="M76" s="6">
        <f t="shared" si="3"/>
        <v>0</v>
      </c>
      <c r="N76" s="6">
        <f t="shared" si="3"/>
        <v>0</v>
      </c>
      <c r="O76" s="6">
        <f t="shared" si="3"/>
        <v>0</v>
      </c>
      <c r="P76" s="6">
        <f t="shared" si="3"/>
        <v>0</v>
      </c>
      <c r="Q76" s="6">
        <f t="shared" si="3"/>
        <v>0</v>
      </c>
      <c r="R76" s="6">
        <f t="shared" si="3"/>
        <v>0</v>
      </c>
      <c r="S76" s="6">
        <f t="shared" si="3"/>
        <v>0</v>
      </c>
      <c r="T76" s="6">
        <f t="shared" si="3"/>
        <v>0</v>
      </c>
      <c r="U76" s="6">
        <f t="shared" si="3"/>
        <v>0</v>
      </c>
      <c r="V76" s="6">
        <f t="shared" si="3"/>
        <v>0</v>
      </c>
      <c r="W76" s="6">
        <f t="shared" si="3"/>
        <v>0</v>
      </c>
      <c r="X76" s="6">
        <f t="shared" si="3"/>
        <v>25494880.879399858</v>
      </c>
      <c r="Y76" s="6">
        <f t="shared" si="3"/>
        <v>0</v>
      </c>
      <c r="Z76" s="6">
        <f t="shared" si="3"/>
        <v>0</v>
      </c>
      <c r="AA76" s="6">
        <f t="shared" si="3"/>
        <v>0</v>
      </c>
      <c r="AB76" s="6">
        <f t="shared" si="3"/>
        <v>0</v>
      </c>
      <c r="AC76" s="6">
        <f t="shared" si="3"/>
        <v>0</v>
      </c>
      <c r="AD76" s="6">
        <f t="shared" si="3"/>
        <v>0</v>
      </c>
      <c r="AE76" s="6">
        <f t="shared" si="3"/>
        <v>0</v>
      </c>
      <c r="AF76" s="6">
        <f t="shared" si="3"/>
        <v>0</v>
      </c>
      <c r="AG76" s="6">
        <f t="shared" si="3"/>
        <v>0</v>
      </c>
      <c r="AH76" s="6">
        <f t="shared" si="3"/>
        <v>0</v>
      </c>
      <c r="AI76" s="6">
        <f t="shared" si="3"/>
        <v>0</v>
      </c>
      <c r="AJ76" s="6">
        <f t="shared" si="3"/>
        <v>0</v>
      </c>
      <c r="AK76" s="6">
        <f t="shared" si="3"/>
        <v>0</v>
      </c>
      <c r="AL76" s="6">
        <f t="shared" si="3"/>
        <v>0</v>
      </c>
      <c r="AM76" s="6">
        <f t="shared" si="3"/>
        <v>0</v>
      </c>
      <c r="AN76" s="6">
        <f t="shared" si="3"/>
        <v>0</v>
      </c>
      <c r="AO76" s="6">
        <f t="shared" si="3"/>
        <v>0</v>
      </c>
      <c r="AP76" s="6">
        <f t="shared" si="3"/>
        <v>0</v>
      </c>
      <c r="AQ76" s="6">
        <f t="shared" si="3"/>
        <v>0</v>
      </c>
      <c r="AR76" s="6">
        <f t="shared" si="3"/>
        <v>0</v>
      </c>
      <c r="AS76" s="6">
        <f t="shared" si="3"/>
        <v>0</v>
      </c>
      <c r="AT76" s="6">
        <f t="shared" si="3"/>
        <v>0</v>
      </c>
      <c r="AU76" s="6">
        <f t="shared" si="3"/>
        <v>0</v>
      </c>
      <c r="AV76" s="6">
        <f t="shared" si="3"/>
        <v>0</v>
      </c>
      <c r="AW76" s="6">
        <f t="shared" si="3"/>
        <v>0</v>
      </c>
      <c r="AX76" s="6">
        <f t="shared" si="3"/>
        <v>0</v>
      </c>
      <c r="AY76" s="6">
        <f t="shared" si="3"/>
        <v>0</v>
      </c>
      <c r="AZ76" s="6">
        <f t="shared" si="3"/>
        <v>0</v>
      </c>
      <c r="BA76" s="6">
        <f t="shared" si="3"/>
        <v>0</v>
      </c>
      <c r="BB76" s="6">
        <f t="shared" si="3"/>
        <v>0</v>
      </c>
      <c r="BC76" s="6">
        <f t="shared" si="3"/>
        <v>0</v>
      </c>
      <c r="BD76" s="6">
        <f t="shared" si="4"/>
        <v>25494880.879399858</v>
      </c>
    </row>
    <row r="77" spans="2:56" x14ac:dyDescent="0.25">
      <c r="B77" t="s">
        <v>499</v>
      </c>
      <c r="C77" s="6">
        <f t="shared" si="5"/>
        <v>103587.88475593022</v>
      </c>
      <c r="D77" s="6">
        <f t="shared" si="3"/>
        <v>559729.73780472716</v>
      </c>
      <c r="E77" s="6">
        <f t="shared" si="3"/>
        <v>88168.140058493474</v>
      </c>
      <c r="F77" s="6">
        <f t="shared" si="3"/>
        <v>221195.74561949776</v>
      </c>
      <c r="G77" s="6">
        <f t="shared" si="3"/>
        <v>13576.554399999994</v>
      </c>
      <c r="H77" s="6">
        <f t="shared" si="3"/>
        <v>81931.488000000012</v>
      </c>
      <c r="I77" s="6">
        <f t="shared" si="3"/>
        <v>692780.13307378162</v>
      </c>
      <c r="J77" s="6">
        <f t="shared" si="3"/>
        <v>12314.652087739778</v>
      </c>
      <c r="K77" s="6">
        <f t="shared" si="3"/>
        <v>184725.28200000041</v>
      </c>
      <c r="L77" s="6">
        <f t="shared" si="3"/>
        <v>432310.20955147431</v>
      </c>
      <c r="M77" s="6">
        <f t="shared" si="3"/>
        <v>49348.572130324625</v>
      </c>
      <c r="N77" s="6">
        <f t="shared" si="3"/>
        <v>10044.035999029846</v>
      </c>
      <c r="O77" s="6">
        <f t="shared" si="3"/>
        <v>49618.16160974883</v>
      </c>
      <c r="P77" s="6">
        <f t="shared" si="3"/>
        <v>0</v>
      </c>
      <c r="Q77" s="6">
        <f t="shared" si="3"/>
        <v>0</v>
      </c>
      <c r="R77" s="6">
        <f t="shared" si="3"/>
        <v>162996.59777499444</v>
      </c>
      <c r="S77" s="6">
        <f t="shared" si="3"/>
        <v>126422.41201949776</v>
      </c>
      <c r="T77" s="6">
        <f t="shared" si="3"/>
        <v>4369.1040097488631</v>
      </c>
      <c r="U77" s="6">
        <f t="shared" si="3"/>
        <v>0</v>
      </c>
      <c r="V77" s="6">
        <f t="shared" si="3"/>
        <v>2491.8239999999996</v>
      </c>
      <c r="W77" s="6">
        <f t="shared" si="3"/>
        <v>229119.85223397284</v>
      </c>
      <c r="X77" s="6">
        <f t="shared" si="3"/>
        <v>0</v>
      </c>
      <c r="Y77" s="6">
        <f t="shared" si="3"/>
        <v>0</v>
      </c>
      <c r="Z77" s="6">
        <f t="shared" si="3"/>
        <v>50589.429609748848</v>
      </c>
      <c r="AA77" s="6">
        <f t="shared" si="3"/>
        <v>2231.5920194977271</v>
      </c>
      <c r="AB77" s="6">
        <f t="shared" si="3"/>
        <v>0</v>
      </c>
      <c r="AC77" s="6">
        <f t="shared" si="3"/>
        <v>0</v>
      </c>
      <c r="AD77" s="6">
        <f t="shared" si="3"/>
        <v>0</v>
      </c>
      <c r="AE77" s="6">
        <f t="shared" si="3"/>
        <v>2132.3639999999996</v>
      </c>
      <c r="AF77" s="6">
        <f t="shared" si="3"/>
        <v>80206.228741815838</v>
      </c>
      <c r="AG77" s="6">
        <f t="shared" si="3"/>
        <v>0</v>
      </c>
      <c r="AH77" s="6">
        <f t="shared" si="3"/>
        <v>1602.0479999999998</v>
      </c>
      <c r="AI77" s="6">
        <f t="shared" si="3"/>
        <v>0</v>
      </c>
      <c r="AJ77" s="6">
        <f t="shared" si="3"/>
        <v>0</v>
      </c>
      <c r="AK77" s="6">
        <f t="shared" si="3"/>
        <v>0</v>
      </c>
      <c r="AL77" s="6">
        <f t="shared" si="3"/>
        <v>0</v>
      </c>
      <c r="AM77" s="6">
        <f t="shared" si="3"/>
        <v>0</v>
      </c>
      <c r="AN77" s="6">
        <f t="shared" si="3"/>
        <v>0</v>
      </c>
      <c r="AO77" s="6">
        <f t="shared" si="3"/>
        <v>0</v>
      </c>
      <c r="AP77" s="6">
        <f t="shared" si="3"/>
        <v>0</v>
      </c>
      <c r="AQ77" s="6">
        <f t="shared" si="3"/>
        <v>0</v>
      </c>
      <c r="AR77" s="6">
        <f t="shared" si="3"/>
        <v>0</v>
      </c>
      <c r="AS77" s="6">
        <f t="shared" si="3"/>
        <v>90856.860023272049</v>
      </c>
      <c r="AT77" s="6">
        <f t="shared" si="3"/>
        <v>0</v>
      </c>
      <c r="AU77" s="6">
        <f t="shared" si="3"/>
        <v>0</v>
      </c>
      <c r="AV77" s="6">
        <f t="shared" si="3"/>
        <v>194805.73201949813</v>
      </c>
      <c r="AW77" s="6">
        <f t="shared" si="3"/>
        <v>0</v>
      </c>
      <c r="AX77" s="6">
        <f t="shared" si="3"/>
        <v>0</v>
      </c>
      <c r="AY77" s="6">
        <f t="shared" si="3"/>
        <v>2384.64</v>
      </c>
      <c r="AZ77" s="6">
        <f t="shared" si="3"/>
        <v>0</v>
      </c>
      <c r="BA77" s="6">
        <f t="shared" si="3"/>
        <v>0</v>
      </c>
      <c r="BB77" s="6">
        <f t="shared" si="3"/>
        <v>0</v>
      </c>
      <c r="BC77" s="6">
        <f t="shared" si="3"/>
        <v>0</v>
      </c>
      <c r="BD77" s="6">
        <f t="shared" si="4"/>
        <v>3449539.2815427952</v>
      </c>
    </row>
    <row r="78" spans="2:56" x14ac:dyDescent="0.25">
      <c r="B78" t="s">
        <v>497</v>
      </c>
      <c r="C78" s="6">
        <f t="shared" si="5"/>
        <v>0</v>
      </c>
      <c r="D78" s="6">
        <f t="shared" si="3"/>
        <v>0</v>
      </c>
      <c r="E78" s="6">
        <f t="shared" si="3"/>
        <v>0</v>
      </c>
      <c r="F78" s="6">
        <f t="shared" si="3"/>
        <v>0</v>
      </c>
      <c r="G78" s="6">
        <f t="shared" si="3"/>
        <v>0</v>
      </c>
      <c r="H78" s="6">
        <f t="shared" si="3"/>
        <v>0</v>
      </c>
      <c r="I78" s="6">
        <f t="shared" si="3"/>
        <v>0</v>
      </c>
      <c r="J78" s="6">
        <f t="shared" si="3"/>
        <v>0</v>
      </c>
      <c r="K78" s="6">
        <f t="shared" si="3"/>
        <v>0</v>
      </c>
      <c r="L78" s="6">
        <f t="shared" si="3"/>
        <v>1745548.0320000001</v>
      </c>
      <c r="M78" s="6">
        <f t="shared" si="3"/>
        <v>0</v>
      </c>
      <c r="N78" s="6">
        <f t="shared" si="3"/>
        <v>0</v>
      </c>
      <c r="O78" s="6">
        <f t="shared" si="3"/>
        <v>0</v>
      </c>
      <c r="P78" s="6">
        <f t="shared" si="3"/>
        <v>0</v>
      </c>
      <c r="Q78" s="6">
        <f t="shared" si="3"/>
        <v>0</v>
      </c>
      <c r="R78" s="6">
        <f t="shared" si="3"/>
        <v>0</v>
      </c>
      <c r="S78" s="6">
        <f t="shared" si="3"/>
        <v>0</v>
      </c>
      <c r="T78" s="6">
        <f t="shared" si="3"/>
        <v>0</v>
      </c>
      <c r="U78" s="6">
        <f t="shared" si="3"/>
        <v>0</v>
      </c>
      <c r="V78" s="6">
        <f t="shared" si="3"/>
        <v>0</v>
      </c>
      <c r="W78" s="6">
        <f t="shared" si="3"/>
        <v>0</v>
      </c>
      <c r="X78" s="6">
        <f t="shared" si="3"/>
        <v>0</v>
      </c>
      <c r="Y78" s="6">
        <f t="shared" si="3"/>
        <v>0</v>
      </c>
      <c r="Z78" s="6">
        <f t="shared" si="3"/>
        <v>0</v>
      </c>
      <c r="AA78" s="6">
        <f t="shared" si="3"/>
        <v>0</v>
      </c>
      <c r="AB78" s="6">
        <f t="shared" si="3"/>
        <v>0</v>
      </c>
      <c r="AC78" s="6">
        <f t="shared" si="3"/>
        <v>0</v>
      </c>
      <c r="AD78" s="6">
        <f t="shared" si="3"/>
        <v>0</v>
      </c>
      <c r="AE78" s="6">
        <f t="shared" si="3"/>
        <v>0</v>
      </c>
      <c r="AF78" s="6">
        <f t="shared" si="3"/>
        <v>107002.29599999997</v>
      </c>
      <c r="AG78" s="6">
        <f t="shared" si="3"/>
        <v>0</v>
      </c>
      <c r="AH78" s="6">
        <f t="shared" si="3"/>
        <v>0</v>
      </c>
      <c r="AI78" s="6">
        <f t="shared" si="3"/>
        <v>0</v>
      </c>
      <c r="AJ78" s="6">
        <f t="shared" si="3"/>
        <v>0</v>
      </c>
      <c r="AK78" s="6">
        <f t="shared" si="3"/>
        <v>0</v>
      </c>
      <c r="AL78" s="6">
        <f t="shared" si="3"/>
        <v>0</v>
      </c>
      <c r="AM78" s="6">
        <f t="shared" si="3"/>
        <v>0</v>
      </c>
      <c r="AN78" s="6">
        <f t="shared" si="3"/>
        <v>0</v>
      </c>
      <c r="AO78" s="6">
        <f t="shared" si="3"/>
        <v>0</v>
      </c>
      <c r="AP78" s="6">
        <f t="shared" si="3"/>
        <v>0</v>
      </c>
      <c r="AQ78" s="6">
        <f t="shared" si="3"/>
        <v>0</v>
      </c>
      <c r="AR78" s="6">
        <f t="shared" si="3"/>
        <v>0</v>
      </c>
      <c r="AS78" s="6">
        <f t="shared" si="3"/>
        <v>5151.4319999999989</v>
      </c>
      <c r="AT78" s="6">
        <f t="shared" si="3"/>
        <v>0</v>
      </c>
      <c r="AU78" s="6">
        <f t="shared" si="3"/>
        <v>0</v>
      </c>
      <c r="AV78" s="6">
        <f t="shared" si="3"/>
        <v>0</v>
      </c>
      <c r="AW78" s="6">
        <f t="shared" si="3"/>
        <v>0</v>
      </c>
      <c r="AX78" s="6">
        <f t="shared" si="3"/>
        <v>0</v>
      </c>
      <c r="AY78" s="6">
        <f t="shared" si="3"/>
        <v>0</v>
      </c>
      <c r="AZ78" s="6">
        <f t="shared" si="3"/>
        <v>0</v>
      </c>
      <c r="BA78" s="6">
        <f t="shared" si="3"/>
        <v>0</v>
      </c>
      <c r="BB78" s="6">
        <f t="shared" si="3"/>
        <v>0</v>
      </c>
      <c r="BC78" s="6">
        <f t="shared" si="3"/>
        <v>0</v>
      </c>
      <c r="BD78" s="6">
        <f t="shared" si="4"/>
        <v>1857701.7600000002</v>
      </c>
    </row>
    <row r="79" spans="2:56" x14ac:dyDescent="0.25">
      <c r="B79" t="s">
        <v>510</v>
      </c>
      <c r="C79" s="6">
        <f t="shared" si="5"/>
        <v>1562561.1283357427</v>
      </c>
      <c r="D79" s="6">
        <f t="shared" si="3"/>
        <v>76046.071541335172</v>
      </c>
      <c r="E79" s="6">
        <f t="shared" si="3"/>
        <v>0</v>
      </c>
      <c r="F79" s="6">
        <f t="shared" si="3"/>
        <v>0</v>
      </c>
      <c r="G79" s="6">
        <f t="shared" si="3"/>
        <v>93372.09599999999</v>
      </c>
      <c r="H79" s="6">
        <f t="shared" si="3"/>
        <v>1160104.5719999997</v>
      </c>
      <c r="I79" s="6">
        <f t="shared" si="3"/>
        <v>0</v>
      </c>
      <c r="J79" s="6">
        <f t="shared" si="3"/>
        <v>0</v>
      </c>
      <c r="K79" s="6">
        <f t="shared" si="3"/>
        <v>0</v>
      </c>
      <c r="L79" s="6">
        <f t="shared" si="3"/>
        <v>0</v>
      </c>
      <c r="M79" s="6">
        <f t="shared" si="3"/>
        <v>0</v>
      </c>
      <c r="N79" s="6">
        <f t="shared" ref="D79:BC84" si="6">+N35/10*12</f>
        <v>72791.624885746249</v>
      </c>
      <c r="O79" s="6">
        <f t="shared" si="6"/>
        <v>0</v>
      </c>
      <c r="P79" s="6">
        <f t="shared" si="6"/>
        <v>0</v>
      </c>
      <c r="Q79" s="6">
        <f t="shared" si="6"/>
        <v>0</v>
      </c>
      <c r="R79" s="6">
        <f t="shared" si="6"/>
        <v>0</v>
      </c>
      <c r="S79" s="6">
        <f t="shared" si="6"/>
        <v>0</v>
      </c>
      <c r="T79" s="6">
        <f t="shared" si="6"/>
        <v>0</v>
      </c>
      <c r="U79" s="6">
        <f t="shared" si="6"/>
        <v>0</v>
      </c>
      <c r="V79" s="6">
        <f t="shared" si="6"/>
        <v>0</v>
      </c>
      <c r="W79" s="6">
        <f t="shared" si="6"/>
        <v>0</v>
      </c>
      <c r="X79" s="6">
        <f t="shared" si="6"/>
        <v>1852538.7801291829</v>
      </c>
      <c r="Y79" s="6">
        <f t="shared" si="6"/>
        <v>0</v>
      </c>
      <c r="Z79" s="6">
        <f t="shared" si="6"/>
        <v>0</v>
      </c>
      <c r="AA79" s="6">
        <f t="shared" si="6"/>
        <v>0</v>
      </c>
      <c r="AB79" s="6">
        <f t="shared" si="6"/>
        <v>0</v>
      </c>
      <c r="AC79" s="6">
        <f t="shared" si="6"/>
        <v>0</v>
      </c>
      <c r="AD79" s="6">
        <f t="shared" si="6"/>
        <v>0</v>
      </c>
      <c r="AE79" s="6">
        <f t="shared" si="6"/>
        <v>0</v>
      </c>
      <c r="AF79" s="6">
        <f t="shared" si="6"/>
        <v>0</v>
      </c>
      <c r="AG79" s="6">
        <f t="shared" si="6"/>
        <v>0</v>
      </c>
      <c r="AH79" s="6">
        <f t="shared" si="6"/>
        <v>7071233.7599911066</v>
      </c>
      <c r="AI79" s="6">
        <f t="shared" si="6"/>
        <v>0</v>
      </c>
      <c r="AJ79" s="6">
        <f t="shared" si="6"/>
        <v>0</v>
      </c>
      <c r="AK79" s="6">
        <f t="shared" si="6"/>
        <v>0</v>
      </c>
      <c r="AL79" s="6">
        <f t="shared" si="6"/>
        <v>0</v>
      </c>
      <c r="AM79" s="6">
        <f t="shared" si="6"/>
        <v>0</v>
      </c>
      <c r="AN79" s="6">
        <f t="shared" si="6"/>
        <v>4134.4800000000005</v>
      </c>
      <c r="AO79" s="6">
        <f t="shared" si="6"/>
        <v>0</v>
      </c>
      <c r="AP79" s="6">
        <f t="shared" si="6"/>
        <v>0</v>
      </c>
      <c r="AQ79" s="6">
        <f t="shared" si="6"/>
        <v>0</v>
      </c>
      <c r="AR79" s="6">
        <f t="shared" si="6"/>
        <v>0</v>
      </c>
      <c r="AS79" s="6">
        <f t="shared" si="6"/>
        <v>0</v>
      </c>
      <c r="AT79" s="6">
        <f t="shared" si="6"/>
        <v>0</v>
      </c>
      <c r="AU79" s="6">
        <f t="shared" si="6"/>
        <v>0</v>
      </c>
      <c r="AV79" s="6">
        <f t="shared" si="6"/>
        <v>0</v>
      </c>
      <c r="AW79" s="6">
        <f t="shared" si="6"/>
        <v>0</v>
      </c>
      <c r="AX79" s="6">
        <f t="shared" si="6"/>
        <v>0</v>
      </c>
      <c r="AY79" s="6">
        <f t="shared" si="6"/>
        <v>0</v>
      </c>
      <c r="AZ79" s="6">
        <f t="shared" si="6"/>
        <v>0</v>
      </c>
      <c r="BA79" s="6">
        <f t="shared" si="6"/>
        <v>0</v>
      </c>
      <c r="BB79" s="6">
        <f t="shared" si="6"/>
        <v>0</v>
      </c>
      <c r="BC79" s="6">
        <f t="shared" si="6"/>
        <v>0</v>
      </c>
      <c r="BD79" s="6">
        <f t="shared" si="4"/>
        <v>11892782.512883114</v>
      </c>
    </row>
    <row r="80" spans="2:56" x14ac:dyDescent="0.25">
      <c r="B80" t="s">
        <v>496</v>
      </c>
      <c r="C80" s="6">
        <f t="shared" si="5"/>
        <v>0</v>
      </c>
      <c r="D80" s="6">
        <f t="shared" si="6"/>
        <v>0</v>
      </c>
      <c r="E80" s="6">
        <f t="shared" si="6"/>
        <v>0</v>
      </c>
      <c r="F80" s="6">
        <f t="shared" si="6"/>
        <v>0</v>
      </c>
      <c r="G80" s="6">
        <f t="shared" si="6"/>
        <v>0</v>
      </c>
      <c r="H80" s="6">
        <f t="shared" si="6"/>
        <v>0</v>
      </c>
      <c r="I80" s="6">
        <f t="shared" si="6"/>
        <v>0</v>
      </c>
      <c r="J80" s="6">
        <f t="shared" si="6"/>
        <v>0</v>
      </c>
      <c r="K80" s="6">
        <f t="shared" si="6"/>
        <v>0</v>
      </c>
      <c r="L80" s="6">
        <f t="shared" si="6"/>
        <v>116096.88000000002</v>
      </c>
      <c r="M80" s="6">
        <f t="shared" si="6"/>
        <v>0</v>
      </c>
      <c r="N80" s="6">
        <f t="shared" si="6"/>
        <v>87436.799999999988</v>
      </c>
      <c r="O80" s="6">
        <f t="shared" si="6"/>
        <v>0</v>
      </c>
      <c r="P80" s="6">
        <f t="shared" si="6"/>
        <v>0</v>
      </c>
      <c r="Q80" s="6">
        <f t="shared" si="6"/>
        <v>0</v>
      </c>
      <c r="R80" s="6">
        <f t="shared" si="6"/>
        <v>0</v>
      </c>
      <c r="S80" s="6">
        <f t="shared" si="6"/>
        <v>8638299.3600000031</v>
      </c>
      <c r="T80" s="6">
        <f t="shared" si="6"/>
        <v>0</v>
      </c>
      <c r="U80" s="6">
        <f t="shared" si="6"/>
        <v>0</v>
      </c>
      <c r="V80" s="6">
        <f t="shared" si="6"/>
        <v>222481.728</v>
      </c>
      <c r="W80" s="6">
        <f t="shared" si="6"/>
        <v>0</v>
      </c>
      <c r="X80" s="6">
        <f t="shared" si="6"/>
        <v>0</v>
      </c>
      <c r="Y80" s="6">
        <f t="shared" si="6"/>
        <v>0</v>
      </c>
      <c r="Z80" s="6">
        <f t="shared" si="6"/>
        <v>0</v>
      </c>
      <c r="AA80" s="6">
        <f t="shared" si="6"/>
        <v>0</v>
      </c>
      <c r="AB80" s="6">
        <f t="shared" si="6"/>
        <v>0</v>
      </c>
      <c r="AC80" s="6">
        <f t="shared" si="6"/>
        <v>0</v>
      </c>
      <c r="AD80" s="6">
        <f t="shared" si="6"/>
        <v>0</v>
      </c>
      <c r="AE80" s="6">
        <f t="shared" si="6"/>
        <v>0</v>
      </c>
      <c r="AF80" s="6">
        <f t="shared" si="6"/>
        <v>0</v>
      </c>
      <c r="AG80" s="6">
        <f t="shared" si="6"/>
        <v>0</v>
      </c>
      <c r="AH80" s="6">
        <f t="shared" si="6"/>
        <v>0</v>
      </c>
      <c r="AI80" s="6">
        <f t="shared" si="6"/>
        <v>0</v>
      </c>
      <c r="AJ80" s="6">
        <f t="shared" si="6"/>
        <v>0</v>
      </c>
      <c r="AK80" s="6">
        <f t="shared" si="6"/>
        <v>0</v>
      </c>
      <c r="AL80" s="6">
        <f t="shared" si="6"/>
        <v>0</v>
      </c>
      <c r="AM80" s="6">
        <f t="shared" si="6"/>
        <v>0</v>
      </c>
      <c r="AN80" s="6">
        <f t="shared" si="6"/>
        <v>0</v>
      </c>
      <c r="AO80" s="6">
        <f t="shared" si="6"/>
        <v>0</v>
      </c>
      <c r="AP80" s="6">
        <f t="shared" si="6"/>
        <v>0</v>
      </c>
      <c r="AQ80" s="6">
        <f t="shared" si="6"/>
        <v>0</v>
      </c>
      <c r="AR80" s="6">
        <f t="shared" si="6"/>
        <v>0</v>
      </c>
      <c r="AS80" s="6">
        <f t="shared" si="6"/>
        <v>0</v>
      </c>
      <c r="AT80" s="6">
        <f t="shared" si="6"/>
        <v>0</v>
      </c>
      <c r="AU80" s="6">
        <f t="shared" si="6"/>
        <v>0</v>
      </c>
      <c r="AV80" s="6">
        <f t="shared" si="6"/>
        <v>0</v>
      </c>
      <c r="AW80" s="6">
        <f t="shared" si="6"/>
        <v>0</v>
      </c>
      <c r="AX80" s="6">
        <f t="shared" si="6"/>
        <v>0</v>
      </c>
      <c r="AY80" s="6">
        <f t="shared" si="6"/>
        <v>0</v>
      </c>
      <c r="AZ80" s="6">
        <f t="shared" si="6"/>
        <v>0</v>
      </c>
      <c r="BA80" s="6">
        <f t="shared" si="6"/>
        <v>0</v>
      </c>
      <c r="BB80" s="6">
        <f t="shared" si="6"/>
        <v>0</v>
      </c>
      <c r="BC80" s="6">
        <f t="shared" si="6"/>
        <v>0</v>
      </c>
      <c r="BD80" s="6">
        <f t="shared" si="4"/>
        <v>9064314.768000003</v>
      </c>
    </row>
    <row r="81" spans="2:56" x14ac:dyDescent="0.25">
      <c r="B81" t="s">
        <v>511</v>
      </c>
      <c r="C81" s="6">
        <f t="shared" si="5"/>
        <v>12644.232000000002</v>
      </c>
      <c r="D81" s="6">
        <f t="shared" si="6"/>
        <v>0</v>
      </c>
      <c r="E81" s="6">
        <f t="shared" si="6"/>
        <v>0</v>
      </c>
      <c r="F81" s="6">
        <f t="shared" si="6"/>
        <v>0</v>
      </c>
      <c r="G81" s="6">
        <f t="shared" si="6"/>
        <v>52621.163999999997</v>
      </c>
      <c r="H81" s="6">
        <f t="shared" si="6"/>
        <v>0</v>
      </c>
      <c r="I81" s="6">
        <f t="shared" si="6"/>
        <v>63221.16</v>
      </c>
      <c r="J81" s="6">
        <f t="shared" si="6"/>
        <v>0</v>
      </c>
      <c r="K81" s="6">
        <f t="shared" si="6"/>
        <v>0</v>
      </c>
      <c r="L81" s="6">
        <f t="shared" si="6"/>
        <v>35080.775999999998</v>
      </c>
      <c r="M81" s="6">
        <f t="shared" si="6"/>
        <v>0</v>
      </c>
      <c r="N81" s="6">
        <f t="shared" si="6"/>
        <v>0</v>
      </c>
      <c r="O81" s="6">
        <f t="shared" si="6"/>
        <v>0</v>
      </c>
      <c r="P81" s="6">
        <f t="shared" si="6"/>
        <v>0</v>
      </c>
      <c r="Q81" s="6">
        <f t="shared" si="6"/>
        <v>0</v>
      </c>
      <c r="R81" s="6">
        <f t="shared" si="6"/>
        <v>81855.144</v>
      </c>
      <c r="S81" s="6">
        <f t="shared" si="6"/>
        <v>3094327.392</v>
      </c>
      <c r="T81" s="6">
        <f t="shared" si="6"/>
        <v>0</v>
      </c>
      <c r="U81" s="6">
        <f t="shared" si="6"/>
        <v>0</v>
      </c>
      <c r="V81" s="6">
        <f t="shared" si="6"/>
        <v>0</v>
      </c>
      <c r="W81" s="6">
        <f t="shared" si="6"/>
        <v>0</v>
      </c>
      <c r="X81" s="6">
        <f t="shared" si="6"/>
        <v>0</v>
      </c>
      <c r="Y81" s="6">
        <f t="shared" si="6"/>
        <v>0</v>
      </c>
      <c r="Z81" s="6">
        <f t="shared" si="6"/>
        <v>0</v>
      </c>
      <c r="AA81" s="6">
        <f t="shared" si="6"/>
        <v>0</v>
      </c>
      <c r="AB81" s="6">
        <f t="shared" si="6"/>
        <v>0</v>
      </c>
      <c r="AC81" s="6">
        <f t="shared" si="6"/>
        <v>0</v>
      </c>
      <c r="AD81" s="6">
        <f t="shared" si="6"/>
        <v>0</v>
      </c>
      <c r="AE81" s="6">
        <f t="shared" si="6"/>
        <v>12644.232000000002</v>
      </c>
      <c r="AF81" s="6">
        <f t="shared" si="6"/>
        <v>17540.387999999999</v>
      </c>
      <c r="AG81" s="6">
        <f t="shared" si="6"/>
        <v>0</v>
      </c>
      <c r="AH81" s="6">
        <f t="shared" si="6"/>
        <v>11693.592000000001</v>
      </c>
      <c r="AI81" s="6">
        <f t="shared" si="6"/>
        <v>0</v>
      </c>
      <c r="AJ81" s="6">
        <f t="shared" si="6"/>
        <v>0</v>
      </c>
      <c r="AK81" s="6">
        <f t="shared" si="6"/>
        <v>0</v>
      </c>
      <c r="AL81" s="6">
        <f t="shared" si="6"/>
        <v>0</v>
      </c>
      <c r="AM81" s="6">
        <f t="shared" si="6"/>
        <v>0</v>
      </c>
      <c r="AN81" s="6">
        <f t="shared" si="6"/>
        <v>0</v>
      </c>
      <c r="AO81" s="6">
        <f t="shared" si="6"/>
        <v>0</v>
      </c>
      <c r="AP81" s="6">
        <f t="shared" si="6"/>
        <v>0</v>
      </c>
      <c r="AQ81" s="6">
        <f t="shared" si="6"/>
        <v>0</v>
      </c>
      <c r="AR81" s="6">
        <f t="shared" si="6"/>
        <v>0</v>
      </c>
      <c r="AS81" s="6">
        <f t="shared" si="6"/>
        <v>12644.232000000002</v>
      </c>
      <c r="AT81" s="6">
        <f t="shared" si="6"/>
        <v>0</v>
      </c>
      <c r="AU81" s="6">
        <f t="shared" si="6"/>
        <v>0</v>
      </c>
      <c r="AV81" s="6">
        <f t="shared" si="6"/>
        <v>0</v>
      </c>
      <c r="AW81" s="6">
        <f t="shared" si="6"/>
        <v>0</v>
      </c>
      <c r="AX81" s="6">
        <f t="shared" si="6"/>
        <v>0</v>
      </c>
      <c r="AY81" s="6">
        <f t="shared" si="6"/>
        <v>0</v>
      </c>
      <c r="AZ81" s="6">
        <f t="shared" si="6"/>
        <v>0</v>
      </c>
      <c r="BA81" s="6">
        <f t="shared" si="6"/>
        <v>0</v>
      </c>
      <c r="BB81" s="6">
        <f t="shared" si="6"/>
        <v>0</v>
      </c>
      <c r="BC81" s="6">
        <f t="shared" si="6"/>
        <v>0</v>
      </c>
      <c r="BD81" s="6">
        <f t="shared" si="4"/>
        <v>3394272.3119999995</v>
      </c>
    </row>
    <row r="82" spans="2:56" x14ac:dyDescent="0.25">
      <c r="B82" t="s">
        <v>494</v>
      </c>
      <c r="C82" s="6">
        <f t="shared" si="5"/>
        <v>572771.44920707063</v>
      </c>
      <c r="D82" s="6">
        <f t="shared" si="6"/>
        <v>2206625.003977824</v>
      </c>
      <c r="E82" s="6">
        <f t="shared" si="6"/>
        <v>1415666.7823099378</v>
      </c>
      <c r="F82" s="6">
        <f t="shared" si="6"/>
        <v>1615317.7187999985</v>
      </c>
      <c r="G82" s="6">
        <f t="shared" si="6"/>
        <v>116660.68440000067</v>
      </c>
      <c r="H82" s="6">
        <f t="shared" si="6"/>
        <v>500798.84639999887</v>
      </c>
      <c r="I82" s="6">
        <f t="shared" si="6"/>
        <v>1636542.5147440906</v>
      </c>
      <c r="J82" s="6">
        <f t="shared" si="6"/>
        <v>409309.55400000047</v>
      </c>
      <c r="K82" s="6">
        <f t="shared" si="6"/>
        <v>93083.312421213341</v>
      </c>
      <c r="L82" s="6">
        <f t="shared" si="6"/>
        <v>888900.49700763461</v>
      </c>
      <c r="M82" s="6">
        <f t="shared" si="6"/>
        <v>747614.22359999828</v>
      </c>
      <c r="N82" s="6">
        <f t="shared" si="6"/>
        <v>317315.94000000006</v>
      </c>
      <c r="O82" s="6">
        <f t="shared" si="6"/>
        <v>202251.83401767758</v>
      </c>
      <c r="P82" s="6">
        <f t="shared" si="6"/>
        <v>138957.48972374445</v>
      </c>
      <c r="Q82" s="6">
        <f t="shared" si="6"/>
        <v>0</v>
      </c>
      <c r="R82" s="6">
        <f t="shared" si="6"/>
        <v>1457550.8329200451</v>
      </c>
      <c r="S82" s="6">
        <f t="shared" si="6"/>
        <v>688987.95986420894</v>
      </c>
      <c r="T82" s="6">
        <f t="shared" si="6"/>
        <v>14994.120000000008</v>
      </c>
      <c r="U82" s="6">
        <f t="shared" si="6"/>
        <v>0</v>
      </c>
      <c r="V82" s="6">
        <f t="shared" si="6"/>
        <v>158144.67036605231</v>
      </c>
      <c r="W82" s="6">
        <f t="shared" si="6"/>
        <v>424326.2735999999</v>
      </c>
      <c r="X82" s="6">
        <f t="shared" si="6"/>
        <v>0</v>
      </c>
      <c r="Y82" s="6">
        <f t="shared" si="6"/>
        <v>526.404</v>
      </c>
      <c r="Z82" s="6">
        <f t="shared" si="6"/>
        <v>252882.611349079</v>
      </c>
      <c r="AA82" s="6">
        <f t="shared" si="6"/>
        <v>17139.707999999999</v>
      </c>
      <c r="AB82" s="6">
        <f t="shared" si="6"/>
        <v>0</v>
      </c>
      <c r="AC82" s="6">
        <f t="shared" si="6"/>
        <v>0</v>
      </c>
      <c r="AD82" s="6">
        <f t="shared" si="6"/>
        <v>19568.159999999996</v>
      </c>
      <c r="AE82" s="6">
        <f t="shared" si="6"/>
        <v>312318.32161767624</v>
      </c>
      <c r="AF82" s="6">
        <f t="shared" si="6"/>
        <v>3306733.3544735378</v>
      </c>
      <c r="AG82" s="6">
        <f t="shared" si="6"/>
        <v>0</v>
      </c>
      <c r="AH82" s="6">
        <f t="shared" si="6"/>
        <v>0</v>
      </c>
      <c r="AI82" s="6">
        <f t="shared" si="6"/>
        <v>0</v>
      </c>
      <c r="AJ82" s="6">
        <f t="shared" si="6"/>
        <v>0</v>
      </c>
      <c r="AK82" s="6">
        <f t="shared" si="6"/>
        <v>0</v>
      </c>
      <c r="AL82" s="6">
        <f t="shared" si="6"/>
        <v>0</v>
      </c>
      <c r="AM82" s="6">
        <f t="shared" si="6"/>
        <v>2385.2183999999997</v>
      </c>
      <c r="AN82" s="6">
        <f t="shared" si="6"/>
        <v>0</v>
      </c>
      <c r="AO82" s="6">
        <f t="shared" si="6"/>
        <v>1110.9000000000001</v>
      </c>
      <c r="AP82" s="6">
        <f t="shared" si="6"/>
        <v>0</v>
      </c>
      <c r="AQ82" s="6">
        <f t="shared" si="6"/>
        <v>18034.752</v>
      </c>
      <c r="AR82" s="6">
        <f t="shared" si="6"/>
        <v>0</v>
      </c>
      <c r="AS82" s="6">
        <f t="shared" si="6"/>
        <v>438055.55647071381</v>
      </c>
      <c r="AT82" s="6">
        <f t="shared" si="6"/>
        <v>0</v>
      </c>
      <c r="AU82" s="6">
        <f t="shared" si="6"/>
        <v>0</v>
      </c>
      <c r="AV82" s="6">
        <f t="shared" si="6"/>
        <v>848832.15115918103</v>
      </c>
      <c r="AW82" s="6">
        <f t="shared" si="6"/>
        <v>76008.795600000158</v>
      </c>
      <c r="AX82" s="6">
        <f t="shared" si="6"/>
        <v>0</v>
      </c>
      <c r="AY82" s="6">
        <f t="shared" si="6"/>
        <v>0</v>
      </c>
      <c r="AZ82" s="6">
        <f t="shared" si="6"/>
        <v>0</v>
      </c>
      <c r="BA82" s="6">
        <f t="shared" si="6"/>
        <v>0</v>
      </c>
      <c r="BB82" s="6">
        <f t="shared" si="6"/>
        <v>0</v>
      </c>
      <c r="BC82" s="6">
        <f t="shared" si="6"/>
        <v>0</v>
      </c>
      <c r="BD82" s="6">
        <f t="shared" si="4"/>
        <v>18899415.640429683</v>
      </c>
    </row>
    <row r="83" spans="2:56" x14ac:dyDescent="0.25">
      <c r="B83" t="s">
        <v>495</v>
      </c>
      <c r="C83" s="6">
        <f t="shared" si="5"/>
        <v>147656.84400000001</v>
      </c>
      <c r="D83" s="6">
        <f t="shared" si="6"/>
        <v>423805.24800000002</v>
      </c>
      <c r="E83" s="6">
        <f t="shared" si="6"/>
        <v>170342.41199999995</v>
      </c>
      <c r="F83" s="6">
        <f t="shared" si="6"/>
        <v>441322.52399999992</v>
      </c>
      <c r="G83" s="6">
        <f t="shared" si="6"/>
        <v>7834.427999999999</v>
      </c>
      <c r="H83" s="6">
        <f t="shared" si="6"/>
        <v>9391.0920000000006</v>
      </c>
      <c r="I83" s="6">
        <f t="shared" si="6"/>
        <v>799470.58799999999</v>
      </c>
      <c r="J83" s="6">
        <f t="shared" si="6"/>
        <v>25877.495999999996</v>
      </c>
      <c r="K83" s="6">
        <f t="shared" si="6"/>
        <v>1377</v>
      </c>
      <c r="L83" s="6">
        <f t="shared" si="6"/>
        <v>320093.74199999997</v>
      </c>
      <c r="M83" s="6">
        <f t="shared" si="6"/>
        <v>9620.5319999999992</v>
      </c>
      <c r="N83" s="6">
        <f t="shared" si="6"/>
        <v>19557.36</v>
      </c>
      <c r="O83" s="6">
        <f t="shared" si="6"/>
        <v>1378.08</v>
      </c>
      <c r="P83" s="6">
        <f t="shared" si="6"/>
        <v>7415.0280000000002</v>
      </c>
      <c r="Q83" s="6">
        <f t="shared" si="6"/>
        <v>0</v>
      </c>
      <c r="R83" s="6">
        <f t="shared" si="6"/>
        <v>565101.03600000008</v>
      </c>
      <c r="S83" s="6">
        <f t="shared" si="6"/>
        <v>113823.97199999998</v>
      </c>
      <c r="T83" s="6">
        <f t="shared" si="6"/>
        <v>1076.1960000000001</v>
      </c>
      <c r="U83" s="6">
        <f t="shared" si="6"/>
        <v>0</v>
      </c>
      <c r="V83" s="6">
        <f t="shared" si="6"/>
        <v>43048.391999999978</v>
      </c>
      <c r="W83" s="6">
        <f t="shared" si="6"/>
        <v>83138.843999999983</v>
      </c>
      <c r="X83" s="6">
        <f t="shared" si="6"/>
        <v>0</v>
      </c>
      <c r="Y83" s="6">
        <f t="shared" si="6"/>
        <v>0</v>
      </c>
      <c r="Z83" s="6">
        <f t="shared" si="6"/>
        <v>50928.383999999991</v>
      </c>
      <c r="AA83" s="6">
        <f t="shared" si="6"/>
        <v>191.39999999999998</v>
      </c>
      <c r="AB83" s="6">
        <f t="shared" si="6"/>
        <v>0</v>
      </c>
      <c r="AC83" s="6">
        <f t="shared" si="6"/>
        <v>0</v>
      </c>
      <c r="AD83" s="6">
        <f t="shared" si="6"/>
        <v>0</v>
      </c>
      <c r="AE83" s="6">
        <f t="shared" si="6"/>
        <v>4300.9319999999998</v>
      </c>
      <c r="AF83" s="6">
        <f t="shared" si="6"/>
        <v>6725666.7717377795</v>
      </c>
      <c r="AG83" s="6">
        <f t="shared" si="6"/>
        <v>0</v>
      </c>
      <c r="AH83" s="6">
        <f t="shared" si="6"/>
        <v>0</v>
      </c>
      <c r="AI83" s="6">
        <f t="shared" si="6"/>
        <v>0</v>
      </c>
      <c r="AJ83" s="6">
        <f t="shared" si="6"/>
        <v>0</v>
      </c>
      <c r="AK83" s="6">
        <f t="shared" si="6"/>
        <v>0</v>
      </c>
      <c r="AL83" s="6">
        <f t="shared" si="6"/>
        <v>0</v>
      </c>
      <c r="AM83" s="6">
        <f t="shared" si="6"/>
        <v>0</v>
      </c>
      <c r="AN83" s="6">
        <f t="shared" si="6"/>
        <v>0</v>
      </c>
      <c r="AO83" s="6">
        <f t="shared" si="6"/>
        <v>635.52</v>
      </c>
      <c r="AP83" s="6">
        <f t="shared" si="6"/>
        <v>0</v>
      </c>
      <c r="AQ83" s="6">
        <f t="shared" si="6"/>
        <v>0</v>
      </c>
      <c r="AR83" s="6">
        <f t="shared" si="6"/>
        <v>0</v>
      </c>
      <c r="AS83" s="6">
        <f t="shared" si="6"/>
        <v>19079.232</v>
      </c>
      <c r="AT83" s="6">
        <f t="shared" si="6"/>
        <v>0</v>
      </c>
      <c r="AU83" s="6">
        <f t="shared" si="6"/>
        <v>0</v>
      </c>
      <c r="AV83" s="6">
        <f t="shared" si="6"/>
        <v>388070.57999999996</v>
      </c>
      <c r="AW83" s="6">
        <f t="shared" si="6"/>
        <v>344.52</v>
      </c>
      <c r="AX83" s="6">
        <f t="shared" si="6"/>
        <v>0</v>
      </c>
      <c r="AY83" s="6">
        <f t="shared" si="6"/>
        <v>0</v>
      </c>
      <c r="AZ83" s="6">
        <f t="shared" si="6"/>
        <v>0</v>
      </c>
      <c r="BA83" s="6">
        <f t="shared" si="6"/>
        <v>0</v>
      </c>
      <c r="BB83" s="6">
        <f t="shared" si="6"/>
        <v>0</v>
      </c>
      <c r="BC83" s="6">
        <f t="shared" si="6"/>
        <v>0</v>
      </c>
      <c r="BD83" s="6">
        <f t="shared" si="4"/>
        <v>10380548.15373778</v>
      </c>
    </row>
    <row r="84" spans="2:56" x14ac:dyDescent="0.25">
      <c r="B84" t="s">
        <v>512</v>
      </c>
      <c r="C84" s="6">
        <f t="shared" si="5"/>
        <v>0</v>
      </c>
      <c r="D84" s="6">
        <f t="shared" si="6"/>
        <v>0</v>
      </c>
      <c r="E84" s="6">
        <f t="shared" si="6"/>
        <v>0</v>
      </c>
      <c r="F84" s="6">
        <f t="shared" si="6"/>
        <v>0</v>
      </c>
      <c r="G84" s="6">
        <f t="shared" si="6"/>
        <v>0</v>
      </c>
      <c r="H84" s="6">
        <f t="shared" si="6"/>
        <v>0</v>
      </c>
      <c r="I84" s="6">
        <f t="shared" ref="D84:BC87" si="7">+I40/10*12</f>
        <v>0</v>
      </c>
      <c r="J84" s="6">
        <f t="shared" si="7"/>
        <v>0</v>
      </c>
      <c r="K84" s="6">
        <f t="shared" si="7"/>
        <v>0</v>
      </c>
      <c r="L84" s="6">
        <f t="shared" si="7"/>
        <v>0</v>
      </c>
      <c r="M84" s="6">
        <f t="shared" si="7"/>
        <v>0</v>
      </c>
      <c r="N84" s="6">
        <f t="shared" si="7"/>
        <v>0</v>
      </c>
      <c r="O84" s="6">
        <f t="shared" si="7"/>
        <v>0</v>
      </c>
      <c r="P84" s="6">
        <f t="shared" si="7"/>
        <v>0</v>
      </c>
      <c r="Q84" s="6">
        <f t="shared" si="7"/>
        <v>0</v>
      </c>
      <c r="R84" s="6">
        <f t="shared" si="7"/>
        <v>0</v>
      </c>
      <c r="S84" s="6">
        <f t="shared" si="7"/>
        <v>0</v>
      </c>
      <c r="T84" s="6">
        <f t="shared" si="7"/>
        <v>0</v>
      </c>
      <c r="U84" s="6">
        <f t="shared" si="7"/>
        <v>0</v>
      </c>
      <c r="V84" s="6">
        <f t="shared" si="7"/>
        <v>8712</v>
      </c>
      <c r="W84" s="6">
        <f t="shared" si="7"/>
        <v>0</v>
      </c>
      <c r="X84" s="6">
        <f t="shared" si="7"/>
        <v>0</v>
      </c>
      <c r="Y84" s="6">
        <f t="shared" si="7"/>
        <v>0</v>
      </c>
      <c r="Z84" s="6">
        <f t="shared" si="7"/>
        <v>0</v>
      </c>
      <c r="AA84" s="6">
        <f t="shared" si="7"/>
        <v>0</v>
      </c>
      <c r="AB84" s="6">
        <f t="shared" si="7"/>
        <v>0</v>
      </c>
      <c r="AC84" s="6">
        <f t="shared" si="7"/>
        <v>0</v>
      </c>
      <c r="AD84" s="6">
        <f t="shared" si="7"/>
        <v>0</v>
      </c>
      <c r="AE84" s="6">
        <f t="shared" si="7"/>
        <v>0</v>
      </c>
      <c r="AF84" s="6">
        <f t="shared" si="7"/>
        <v>0</v>
      </c>
      <c r="AG84" s="6">
        <f t="shared" si="7"/>
        <v>0</v>
      </c>
      <c r="AH84" s="6">
        <f t="shared" si="7"/>
        <v>0</v>
      </c>
      <c r="AI84" s="6">
        <f t="shared" si="7"/>
        <v>0</v>
      </c>
      <c r="AJ84" s="6">
        <f t="shared" si="7"/>
        <v>0</v>
      </c>
      <c r="AK84" s="6">
        <f t="shared" si="7"/>
        <v>0</v>
      </c>
      <c r="AL84" s="6">
        <f t="shared" si="7"/>
        <v>0</v>
      </c>
      <c r="AM84" s="6">
        <f t="shared" si="7"/>
        <v>0</v>
      </c>
      <c r="AN84" s="6">
        <f t="shared" si="7"/>
        <v>0</v>
      </c>
      <c r="AO84" s="6">
        <f t="shared" si="7"/>
        <v>0</v>
      </c>
      <c r="AP84" s="6">
        <f t="shared" si="7"/>
        <v>0</v>
      </c>
      <c r="AQ84" s="6">
        <f t="shared" si="7"/>
        <v>0</v>
      </c>
      <c r="AR84" s="6">
        <f t="shared" si="7"/>
        <v>0</v>
      </c>
      <c r="AS84" s="6">
        <f t="shared" si="7"/>
        <v>0</v>
      </c>
      <c r="AT84" s="6">
        <f t="shared" si="7"/>
        <v>0</v>
      </c>
      <c r="AU84" s="6">
        <f t="shared" si="7"/>
        <v>0</v>
      </c>
      <c r="AV84" s="6">
        <f t="shared" si="7"/>
        <v>0</v>
      </c>
      <c r="AW84" s="6">
        <f t="shared" si="7"/>
        <v>0</v>
      </c>
      <c r="AX84" s="6">
        <f t="shared" si="7"/>
        <v>0</v>
      </c>
      <c r="AY84" s="6">
        <f t="shared" si="7"/>
        <v>0</v>
      </c>
      <c r="AZ84" s="6">
        <f t="shared" si="7"/>
        <v>0</v>
      </c>
      <c r="BA84" s="6">
        <f t="shared" si="7"/>
        <v>0</v>
      </c>
      <c r="BB84" s="6">
        <f t="shared" si="7"/>
        <v>0</v>
      </c>
      <c r="BC84" s="6">
        <f t="shared" si="7"/>
        <v>0</v>
      </c>
      <c r="BD84" s="6">
        <f t="shared" si="4"/>
        <v>8712</v>
      </c>
    </row>
    <row r="85" spans="2:56" x14ac:dyDescent="0.25">
      <c r="B85" t="s">
        <v>513</v>
      </c>
      <c r="C85" s="6">
        <f t="shared" si="5"/>
        <v>0</v>
      </c>
      <c r="D85" s="6">
        <f t="shared" si="7"/>
        <v>768</v>
      </c>
      <c r="E85" s="6">
        <f t="shared" si="7"/>
        <v>0</v>
      </c>
      <c r="F85" s="6">
        <f t="shared" si="7"/>
        <v>0</v>
      </c>
      <c r="G85" s="6">
        <f t="shared" si="7"/>
        <v>0</v>
      </c>
      <c r="H85" s="6">
        <f t="shared" si="7"/>
        <v>0</v>
      </c>
      <c r="I85" s="6">
        <f t="shared" si="7"/>
        <v>0</v>
      </c>
      <c r="J85" s="6">
        <f t="shared" si="7"/>
        <v>0</v>
      </c>
      <c r="K85" s="6">
        <f t="shared" si="7"/>
        <v>0</v>
      </c>
      <c r="L85" s="6">
        <f t="shared" si="7"/>
        <v>3353.3500081904303</v>
      </c>
      <c r="M85" s="6">
        <f t="shared" si="7"/>
        <v>0</v>
      </c>
      <c r="N85" s="6">
        <f t="shared" si="7"/>
        <v>87.383999999999986</v>
      </c>
      <c r="O85" s="6">
        <f t="shared" si="7"/>
        <v>0</v>
      </c>
      <c r="P85" s="6">
        <f t="shared" si="7"/>
        <v>0</v>
      </c>
      <c r="Q85" s="6">
        <f t="shared" si="7"/>
        <v>0</v>
      </c>
      <c r="R85" s="6">
        <f t="shared" si="7"/>
        <v>6729.7280163808618</v>
      </c>
      <c r="S85" s="6">
        <f t="shared" si="7"/>
        <v>0</v>
      </c>
      <c r="T85" s="6">
        <f t="shared" si="7"/>
        <v>0</v>
      </c>
      <c r="U85" s="6">
        <f t="shared" si="7"/>
        <v>0</v>
      </c>
      <c r="V85" s="6">
        <f t="shared" si="7"/>
        <v>0</v>
      </c>
      <c r="W85" s="6">
        <f t="shared" si="7"/>
        <v>0</v>
      </c>
      <c r="X85" s="6">
        <f t="shared" si="7"/>
        <v>5173.65201638086</v>
      </c>
      <c r="Y85" s="6">
        <f t="shared" si="7"/>
        <v>767.41133606347694</v>
      </c>
      <c r="Z85" s="6">
        <f t="shared" si="7"/>
        <v>0</v>
      </c>
      <c r="AA85" s="6">
        <f t="shared" si="7"/>
        <v>0</v>
      </c>
      <c r="AB85" s="6">
        <f t="shared" si="7"/>
        <v>0</v>
      </c>
      <c r="AC85" s="6">
        <f t="shared" si="7"/>
        <v>34238.671647633084</v>
      </c>
      <c r="AD85" s="6">
        <f t="shared" si="7"/>
        <v>0</v>
      </c>
      <c r="AE85" s="6">
        <f t="shared" si="7"/>
        <v>0</v>
      </c>
      <c r="AF85" s="6">
        <f t="shared" si="7"/>
        <v>64081.896672796545</v>
      </c>
      <c r="AG85" s="6">
        <f t="shared" si="7"/>
        <v>8181.1373606347697</v>
      </c>
      <c r="AH85" s="6">
        <f t="shared" si="7"/>
        <v>0</v>
      </c>
      <c r="AI85" s="6">
        <f t="shared" si="7"/>
        <v>18711.705393396489</v>
      </c>
      <c r="AJ85" s="6">
        <f t="shared" si="7"/>
        <v>0</v>
      </c>
      <c r="AK85" s="6">
        <f t="shared" si="7"/>
        <v>767.41133606347694</v>
      </c>
      <c r="AL85" s="6">
        <f t="shared" si="7"/>
        <v>0</v>
      </c>
      <c r="AM85" s="6">
        <f t="shared" si="7"/>
        <v>10998.922672126952</v>
      </c>
      <c r="AN85" s="6">
        <f t="shared" si="7"/>
        <v>140895.05982748925</v>
      </c>
      <c r="AO85" s="6">
        <f t="shared" si="7"/>
        <v>0</v>
      </c>
      <c r="AP85" s="6">
        <f t="shared" si="7"/>
        <v>0</v>
      </c>
      <c r="AQ85" s="6">
        <f t="shared" si="7"/>
        <v>0</v>
      </c>
      <c r="AR85" s="6">
        <f t="shared" si="7"/>
        <v>982.05152980368894</v>
      </c>
      <c r="AS85" s="6">
        <f t="shared" si="7"/>
        <v>0</v>
      </c>
      <c r="AT85" s="6">
        <f t="shared" si="7"/>
        <v>0</v>
      </c>
      <c r="AU85" s="6">
        <f t="shared" si="7"/>
        <v>0</v>
      </c>
      <c r="AV85" s="6">
        <f t="shared" si="7"/>
        <v>0</v>
      </c>
      <c r="AW85" s="6">
        <f t="shared" si="7"/>
        <v>0</v>
      </c>
      <c r="AX85" s="6">
        <f t="shared" si="7"/>
        <v>0</v>
      </c>
      <c r="AY85" s="6">
        <f t="shared" si="7"/>
        <v>1663.296</v>
      </c>
      <c r="AZ85" s="6">
        <f t="shared" si="7"/>
        <v>0</v>
      </c>
      <c r="BA85" s="6">
        <f t="shared" si="7"/>
        <v>0</v>
      </c>
      <c r="BB85" s="6">
        <f t="shared" si="7"/>
        <v>0</v>
      </c>
      <c r="BC85" s="6">
        <f t="shared" si="7"/>
        <v>0</v>
      </c>
      <c r="BD85" s="6">
        <f t="shared" si="4"/>
        <v>297399.67781695985</v>
      </c>
    </row>
    <row r="86" spans="2:56" x14ac:dyDescent="0.25">
      <c r="B86" t="s">
        <v>498</v>
      </c>
      <c r="C86" s="6">
        <f t="shared" si="5"/>
        <v>498853.06188149069</v>
      </c>
      <c r="D86" s="6">
        <f t="shared" si="7"/>
        <v>1727917.2535735439</v>
      </c>
      <c r="E86" s="6">
        <f t="shared" si="7"/>
        <v>650883.23651115643</v>
      </c>
      <c r="F86" s="6">
        <f t="shared" si="7"/>
        <v>458289.05186972633</v>
      </c>
      <c r="G86" s="6">
        <f t="shared" si="7"/>
        <v>90207.877541330585</v>
      </c>
      <c r="H86" s="6">
        <f t="shared" si="7"/>
        <v>441442.71951317787</v>
      </c>
      <c r="I86" s="6">
        <f t="shared" si="7"/>
        <v>785740.774727104</v>
      </c>
      <c r="J86" s="6">
        <f t="shared" si="7"/>
        <v>424490.96829838224</v>
      </c>
      <c r="K86" s="6">
        <f t="shared" si="7"/>
        <v>426727.54640767729</v>
      </c>
      <c r="L86" s="6">
        <f t="shared" si="7"/>
        <v>724933.97096940596</v>
      </c>
      <c r="M86" s="6">
        <f t="shared" si="7"/>
        <v>474198.28731049586</v>
      </c>
      <c r="N86" s="6">
        <f t="shared" si="7"/>
        <v>270121.87919464649</v>
      </c>
      <c r="O86" s="6">
        <f t="shared" si="7"/>
        <v>282791.01417558815</v>
      </c>
      <c r="P86" s="6">
        <f t="shared" si="7"/>
        <v>98598.392883945111</v>
      </c>
      <c r="Q86" s="6">
        <f t="shared" si="7"/>
        <v>12847.643625795408</v>
      </c>
      <c r="R86" s="6">
        <f t="shared" si="7"/>
        <v>385961.15260921943</v>
      </c>
      <c r="S86" s="6">
        <f t="shared" si="7"/>
        <v>288738.59328918753</v>
      </c>
      <c r="T86" s="6">
        <f t="shared" si="7"/>
        <v>55325.681325713536</v>
      </c>
      <c r="U86" s="6">
        <f t="shared" si="7"/>
        <v>14612.171724452377</v>
      </c>
      <c r="V86" s="6">
        <f t="shared" si="7"/>
        <v>156421.58053061756</v>
      </c>
      <c r="W86" s="6">
        <f t="shared" si="7"/>
        <v>208597.56784531655</v>
      </c>
      <c r="X86" s="6">
        <f t="shared" si="7"/>
        <v>37771.215763035478</v>
      </c>
      <c r="Y86" s="6">
        <f t="shared" si="7"/>
        <v>179334.0154477575</v>
      </c>
      <c r="Z86" s="6">
        <f t="shared" si="7"/>
        <v>264302.45795110182</v>
      </c>
      <c r="AA86" s="6">
        <f t="shared" si="7"/>
        <v>152902.06643855514</v>
      </c>
      <c r="AB86" s="6">
        <f t="shared" si="7"/>
        <v>16631.260219899312</v>
      </c>
      <c r="AC86" s="6">
        <f t="shared" si="7"/>
        <v>13004.444447729074</v>
      </c>
      <c r="AD86" s="6">
        <f t="shared" si="7"/>
        <v>23619.699265500014</v>
      </c>
      <c r="AE86" s="6">
        <f t="shared" si="7"/>
        <v>198804.91836717873</v>
      </c>
      <c r="AF86" s="6">
        <f t="shared" si="7"/>
        <v>667940.83905369835</v>
      </c>
      <c r="AG86" s="6">
        <f t="shared" si="7"/>
        <v>78171.249224890664</v>
      </c>
      <c r="AH86" s="6">
        <f t="shared" si="7"/>
        <v>159598.59604998067</v>
      </c>
      <c r="AI86" s="6">
        <f t="shared" si="7"/>
        <v>164845.75550809613</v>
      </c>
      <c r="AJ86" s="6">
        <f t="shared" si="7"/>
        <v>1348.4726238866438</v>
      </c>
      <c r="AK86" s="6">
        <f t="shared" si="7"/>
        <v>26022.938063795369</v>
      </c>
      <c r="AL86" s="6">
        <f t="shared" si="7"/>
        <v>20165.738812354575</v>
      </c>
      <c r="AM86" s="6">
        <f t="shared" si="7"/>
        <v>33848.883577348257</v>
      </c>
      <c r="AN86" s="6">
        <f t="shared" si="7"/>
        <v>49165.447680645921</v>
      </c>
      <c r="AO86" s="6">
        <f t="shared" si="7"/>
        <v>0</v>
      </c>
      <c r="AP86" s="6">
        <f t="shared" si="7"/>
        <v>0</v>
      </c>
      <c r="AQ86" s="6">
        <f t="shared" si="7"/>
        <v>460741.81094454898</v>
      </c>
      <c r="AR86" s="6">
        <f t="shared" si="7"/>
        <v>100127.19583931238</v>
      </c>
      <c r="AS86" s="6">
        <f t="shared" si="7"/>
        <v>473159.15010080027</v>
      </c>
      <c r="AT86" s="6">
        <f t="shared" si="7"/>
        <v>4473.4483301446962</v>
      </c>
      <c r="AU86" s="6">
        <f t="shared" si="7"/>
        <v>196450.81534378562</v>
      </c>
      <c r="AV86" s="6">
        <f t="shared" si="7"/>
        <v>238390.93547797971</v>
      </c>
      <c r="AW86" s="6">
        <f t="shared" si="7"/>
        <v>601042.90615294734</v>
      </c>
      <c r="AX86" s="6">
        <f t="shared" si="7"/>
        <v>0</v>
      </c>
      <c r="AY86" s="6">
        <f t="shared" si="7"/>
        <v>0</v>
      </c>
      <c r="AZ86" s="6">
        <f t="shared" si="7"/>
        <v>0</v>
      </c>
      <c r="BA86" s="6">
        <f t="shared" si="7"/>
        <v>8843.698838573504</v>
      </c>
      <c r="BB86" s="6">
        <f t="shared" si="7"/>
        <v>0</v>
      </c>
      <c r="BC86" s="6">
        <f t="shared" si="7"/>
        <v>609.53765039996256</v>
      </c>
      <c r="BD86" s="6">
        <f t="shared" si="4"/>
        <v>12649017.922981927</v>
      </c>
    </row>
    <row r="87" spans="2:56" x14ac:dyDescent="0.25">
      <c r="B87" t="s">
        <v>514</v>
      </c>
      <c r="C87" s="6">
        <f t="shared" si="5"/>
        <v>0</v>
      </c>
      <c r="D87" s="6">
        <f t="shared" si="7"/>
        <v>0</v>
      </c>
      <c r="E87" s="6">
        <f t="shared" si="7"/>
        <v>0</v>
      </c>
      <c r="F87" s="6">
        <f t="shared" si="7"/>
        <v>0</v>
      </c>
      <c r="G87" s="6">
        <f t="shared" si="7"/>
        <v>0</v>
      </c>
      <c r="H87" s="6">
        <f t="shared" si="7"/>
        <v>0</v>
      </c>
      <c r="I87" s="6">
        <f t="shared" si="7"/>
        <v>0</v>
      </c>
      <c r="J87" s="6">
        <f t="shared" si="7"/>
        <v>0</v>
      </c>
      <c r="K87" s="6">
        <f t="shared" si="7"/>
        <v>0</v>
      </c>
      <c r="L87" s="6">
        <f t="shared" si="7"/>
        <v>0</v>
      </c>
      <c r="M87" s="6">
        <f t="shared" si="7"/>
        <v>0</v>
      </c>
      <c r="N87" s="6">
        <f t="shared" si="7"/>
        <v>0</v>
      </c>
      <c r="O87" s="6">
        <f t="shared" si="7"/>
        <v>0</v>
      </c>
      <c r="P87" s="6">
        <f t="shared" si="7"/>
        <v>0</v>
      </c>
      <c r="Q87" s="6">
        <f t="shared" si="7"/>
        <v>0</v>
      </c>
      <c r="R87" s="6">
        <f t="shared" si="7"/>
        <v>0</v>
      </c>
      <c r="S87" s="6">
        <f t="shared" si="7"/>
        <v>0</v>
      </c>
      <c r="T87" s="6">
        <f t="shared" si="7"/>
        <v>0</v>
      </c>
      <c r="U87" s="6">
        <f t="shared" si="7"/>
        <v>0</v>
      </c>
      <c r="V87" s="6">
        <f t="shared" si="7"/>
        <v>575.46</v>
      </c>
      <c r="W87" s="6">
        <f t="shared" si="7"/>
        <v>0</v>
      </c>
      <c r="X87" s="6">
        <f t="shared" si="7"/>
        <v>0</v>
      </c>
      <c r="Y87" s="6">
        <f t="shared" si="7"/>
        <v>0</v>
      </c>
      <c r="Z87" s="6">
        <f t="shared" si="7"/>
        <v>0</v>
      </c>
      <c r="AA87" s="6">
        <f t="shared" si="7"/>
        <v>0</v>
      </c>
      <c r="AB87" s="6">
        <f t="shared" si="7"/>
        <v>0</v>
      </c>
      <c r="AC87" s="6">
        <f t="shared" si="7"/>
        <v>0</v>
      </c>
      <c r="AD87" s="6">
        <f t="shared" si="7"/>
        <v>0</v>
      </c>
      <c r="AE87" s="6">
        <f t="shared" si="7"/>
        <v>0</v>
      </c>
      <c r="AF87" s="6">
        <f t="shared" si="7"/>
        <v>0</v>
      </c>
      <c r="AG87" s="6">
        <f t="shared" si="7"/>
        <v>0</v>
      </c>
      <c r="AH87" s="6">
        <f t="shared" si="7"/>
        <v>0</v>
      </c>
      <c r="AI87" s="6">
        <f t="shared" si="7"/>
        <v>0</v>
      </c>
      <c r="AJ87" s="6">
        <f t="shared" si="7"/>
        <v>0</v>
      </c>
      <c r="AK87" s="6">
        <f t="shared" si="7"/>
        <v>0</v>
      </c>
      <c r="AL87" s="6">
        <f t="shared" si="7"/>
        <v>0</v>
      </c>
      <c r="AM87" s="6">
        <f t="shared" si="7"/>
        <v>0</v>
      </c>
      <c r="AN87" s="6">
        <f t="shared" si="7"/>
        <v>0</v>
      </c>
      <c r="AO87" s="6">
        <f t="shared" si="7"/>
        <v>0</v>
      </c>
      <c r="AP87" s="6">
        <f t="shared" si="7"/>
        <v>0</v>
      </c>
      <c r="AQ87" s="6">
        <f t="shared" si="7"/>
        <v>0</v>
      </c>
      <c r="AR87" s="6">
        <f t="shared" si="7"/>
        <v>0</v>
      </c>
      <c r="AS87" s="6">
        <f t="shared" si="7"/>
        <v>0</v>
      </c>
      <c r="AT87" s="6">
        <f t="shared" si="7"/>
        <v>0</v>
      </c>
      <c r="AU87" s="6">
        <f t="shared" si="7"/>
        <v>0</v>
      </c>
      <c r="AV87" s="6">
        <f t="shared" si="7"/>
        <v>0</v>
      </c>
      <c r="AW87" s="6">
        <f t="shared" si="7"/>
        <v>0</v>
      </c>
      <c r="AX87" s="6">
        <f t="shared" si="7"/>
        <v>0</v>
      </c>
      <c r="AY87" s="6">
        <f t="shared" si="7"/>
        <v>0</v>
      </c>
      <c r="AZ87" s="6">
        <f t="shared" si="7"/>
        <v>0</v>
      </c>
      <c r="BA87" s="6">
        <f t="shared" si="7"/>
        <v>0</v>
      </c>
      <c r="BB87" s="6">
        <f t="shared" si="7"/>
        <v>0</v>
      </c>
      <c r="BC87" s="6">
        <f t="shared" si="7"/>
        <v>0</v>
      </c>
      <c r="BD87" s="6">
        <f t="shared" si="4"/>
        <v>575.46</v>
      </c>
    </row>
    <row r="88" spans="2:56" x14ac:dyDescent="0.25">
      <c r="B88" s="112" t="s">
        <v>155</v>
      </c>
      <c r="C88" s="113">
        <f>SUM(C73:C87)</f>
        <v>7174974.3333782479</v>
      </c>
      <c r="D88" s="113">
        <f t="shared" ref="D88" si="8">SUM(D73:D87)</f>
        <v>12503445.907678107</v>
      </c>
      <c r="E88" s="113">
        <f t="shared" ref="E88" si="9">SUM(E73:E87)</f>
        <v>17955927.43048146</v>
      </c>
      <c r="F88" s="113">
        <f t="shared" ref="F88" si="10">SUM(F73:F87)</f>
        <v>8268228.2885787422</v>
      </c>
      <c r="G88" s="113">
        <f t="shared" ref="G88" si="11">SUM(G73:G87)</f>
        <v>3478361.7163745384</v>
      </c>
      <c r="H88" s="113">
        <f t="shared" ref="H88" si="12">SUM(H73:H87)</f>
        <v>6366067.3855364313</v>
      </c>
      <c r="I88" s="113">
        <f t="shared" ref="I88" si="13">SUM(I73:I87)</f>
        <v>20126201.910366379</v>
      </c>
      <c r="J88" s="113">
        <f t="shared" ref="J88" si="14">SUM(J73:J87)</f>
        <v>8257138.3453246523</v>
      </c>
      <c r="K88" s="113">
        <f t="shared" ref="K88" si="15">SUM(K73:K87)</f>
        <v>2806016.3399123442</v>
      </c>
      <c r="L88" s="113">
        <f t="shared" ref="L88" si="16">SUM(L73:L87)</f>
        <v>11613265.050165001</v>
      </c>
      <c r="M88" s="113">
        <f t="shared" ref="M88" si="17">SUM(M73:M87)</f>
        <v>3690491.8362106732</v>
      </c>
      <c r="N88" s="113">
        <f t="shared" ref="N88" si="18">SUM(N73:N87)</f>
        <v>4361158.4591079056</v>
      </c>
      <c r="O88" s="113">
        <f t="shared" ref="O88" si="19">SUM(O73:O87)</f>
        <v>1483763.5532549424</v>
      </c>
      <c r="P88" s="113">
        <f t="shared" ref="P88" si="20">SUM(P73:P87)</f>
        <v>1182345.8249762694</v>
      </c>
      <c r="Q88" s="113">
        <f t="shared" ref="Q88" si="21">SUM(Q73:Q87)</f>
        <v>84386.44551618988</v>
      </c>
      <c r="R88" s="113">
        <f t="shared" ref="R88" si="22">SUM(R73:R87)</f>
        <v>9015682.0086862147</v>
      </c>
      <c r="S88" s="113">
        <f t="shared" ref="S88" si="23">SUM(S73:S87)</f>
        <v>16990188.971614927</v>
      </c>
      <c r="T88" s="113">
        <f t="shared" ref="T88" si="24">SUM(T73:T87)</f>
        <v>3186496.8471766305</v>
      </c>
      <c r="U88" s="113">
        <f t="shared" ref="U88" si="25">SUM(U73:U87)</f>
        <v>1390602.8701179756</v>
      </c>
      <c r="V88" s="113">
        <f t="shared" ref="V88" si="26">SUM(V73:V87)</f>
        <v>1521961.7401693161</v>
      </c>
      <c r="W88" s="113">
        <f t="shared" ref="W88" si="27">SUM(W73:W87)</f>
        <v>41140888.745569922</v>
      </c>
      <c r="X88" s="113">
        <f t="shared" ref="X88" si="28">SUM(X73:X87)</f>
        <v>27472124.976785149</v>
      </c>
      <c r="Y88" s="113">
        <f t="shared" ref="Y88" si="29">SUM(Y73:Y87)</f>
        <v>411436.53991734248</v>
      </c>
      <c r="Z88" s="113">
        <f t="shared" ref="Z88" si="30">SUM(Z73:Z87)</f>
        <v>1481425.5497462749</v>
      </c>
      <c r="AA88" s="113">
        <f t="shared" ref="AA88" si="31">SUM(AA73:AA87)</f>
        <v>716937.713776713</v>
      </c>
      <c r="AB88" s="113">
        <f t="shared" ref="AB88" si="32">SUM(AB73:AB87)</f>
        <v>19279.260619899309</v>
      </c>
      <c r="AC88" s="113">
        <f t="shared" ref="AC88" si="33">SUM(AC73:AC87)</f>
        <v>58277.048044348507</v>
      </c>
      <c r="AD88" s="113">
        <f t="shared" ref="AD88" si="34">SUM(AD73:AD87)</f>
        <v>222227.35116769015</v>
      </c>
      <c r="AE88" s="113">
        <f t="shared" ref="AE88" si="35">SUM(AE73:AE87)</f>
        <v>1477860.8263839348</v>
      </c>
      <c r="AF88" s="113">
        <f t="shared" ref="AF88" si="36">SUM(AF73:AF87)</f>
        <v>42526286.130082719</v>
      </c>
      <c r="AG88" s="113">
        <f t="shared" ref="AG88" si="37">SUM(AG73:AG87)</f>
        <v>91916.606585524234</v>
      </c>
      <c r="AH88" s="113">
        <f t="shared" ref="AH88" si="38">SUM(AH73:AH87)</f>
        <v>7581288.5157394214</v>
      </c>
      <c r="AI88" s="113">
        <f t="shared" ref="AI88" si="39">SUM(AI73:AI87)</f>
        <v>227665.29325082467</v>
      </c>
      <c r="AJ88" s="113">
        <f t="shared" ref="AJ88" si="40">SUM(AJ73:AJ87)</f>
        <v>1348.4726238866438</v>
      </c>
      <c r="AK88" s="113">
        <f t="shared" ref="AK88" si="41">SUM(AK73:AK87)</f>
        <v>191559.11938790037</v>
      </c>
      <c r="AL88" s="113">
        <f t="shared" ref="AL88" si="42">SUM(AL73:AL87)</f>
        <v>29294.45906623375</v>
      </c>
      <c r="AM88" s="113">
        <f t="shared" ref="AM88" si="43">SUM(AM73:AM87)</f>
        <v>62498.487865077026</v>
      </c>
      <c r="AN88" s="113">
        <f t="shared" ref="AN88" si="44">SUM(AN73:AN87)</f>
        <v>202819.14683031876</v>
      </c>
      <c r="AO88" s="113">
        <f t="shared" ref="AO88" si="45">SUM(AO73:AO87)</f>
        <v>20803.332000000002</v>
      </c>
      <c r="AP88" s="113">
        <f t="shared" ref="AP88" si="46">SUM(AP73:AP87)</f>
        <v>150.21600000000001</v>
      </c>
      <c r="AQ88" s="113">
        <f t="shared" ref="AQ88" si="47">SUM(AQ73:AQ87)</f>
        <v>1350943.7346400244</v>
      </c>
      <c r="AR88" s="113">
        <f t="shared" ref="AR88" si="48">SUM(AR73:AR87)</f>
        <v>144104.21375432593</v>
      </c>
      <c r="AS88" s="113">
        <f t="shared" ref="AS88" si="49">SUM(AS73:AS87)</f>
        <v>8866645.0883299951</v>
      </c>
      <c r="AT88" s="113">
        <f t="shared" ref="AT88" si="50">SUM(AT73:AT87)</f>
        <v>4473.4483301446962</v>
      </c>
      <c r="AU88" s="113">
        <f t="shared" ref="AU88" si="51">SUM(AU73:AU87)</f>
        <v>198704.01994064628</v>
      </c>
      <c r="AV88" s="113">
        <f t="shared" ref="AV88" si="52">SUM(AV73:AV87)</f>
        <v>7738646.0916314367</v>
      </c>
      <c r="AW88" s="113">
        <f t="shared" ref="AW88" si="53">SUM(AW73:AW87)</f>
        <v>2564630.5427500531</v>
      </c>
      <c r="AX88" s="113">
        <f t="shared" ref="AX88" si="54">SUM(AX73:AX87)</f>
        <v>13679.082132504262</v>
      </c>
      <c r="AY88" s="113">
        <f t="shared" ref="AY88" si="55">SUM(AY73:AY87)</f>
        <v>11844.407999999999</v>
      </c>
      <c r="AZ88" s="113">
        <f t="shared" ref="AZ88" si="56">SUM(AZ73:AZ87)</f>
        <v>0</v>
      </c>
      <c r="BA88" s="113">
        <f t="shared" ref="BA88" si="57">SUM(BA73:BA87)</f>
        <v>11399.39881455783</v>
      </c>
      <c r="BB88" s="113">
        <f t="shared" ref="BB88" si="58">SUM(BB73:BB87)</f>
        <v>5742.7119247974715</v>
      </c>
      <c r="BC88" s="113">
        <f t="shared" ref="BC88" si="59">SUM(BC73:BC87)</f>
        <v>3645.2736503999622</v>
      </c>
      <c r="BD88" s="113">
        <f>SUM(BD73:BD87)</f>
        <v>286307251.069969</v>
      </c>
    </row>
  </sheetData>
  <pageMargins left="0.7" right="0.7" top="0.78740157499999996" bottom="0.78740157499999996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53F15-C96D-4F6E-AC29-2D38C89E8EC9}">
  <sheetPr>
    <tabColor rgb="FF92D050"/>
  </sheetPr>
  <dimension ref="B3:BE22"/>
  <sheetViews>
    <sheetView tabSelected="1" workbookViewId="0"/>
  </sheetViews>
  <sheetFormatPr defaultRowHeight="15" x14ac:dyDescent="0.25"/>
  <cols>
    <col min="1" max="1" width="6.28515625" customWidth="1"/>
    <col min="3" max="3" width="43.7109375" bestFit="1" customWidth="1"/>
    <col min="4" max="57" width="18.7109375" customWidth="1"/>
  </cols>
  <sheetData>
    <row r="3" spans="2:57" x14ac:dyDescent="0.25">
      <c r="B3" s="99" t="s">
        <v>518</v>
      </c>
      <c r="C3" s="99"/>
    </row>
    <row r="4" spans="2:57" x14ac:dyDescent="0.25">
      <c r="B4" s="131" t="s">
        <v>485</v>
      </c>
      <c r="C4" s="131"/>
      <c r="D4" s="131" t="s">
        <v>505</v>
      </c>
      <c r="E4" s="131" t="s">
        <v>480</v>
      </c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</row>
    <row r="5" spans="2:57" x14ac:dyDescent="0.25">
      <c r="B5" s="131"/>
      <c r="C5" s="131"/>
      <c r="D5" s="132">
        <v>1</v>
      </c>
      <c r="E5" s="132">
        <v>2</v>
      </c>
      <c r="F5" s="132">
        <v>3</v>
      </c>
      <c r="G5" s="132">
        <v>4</v>
      </c>
      <c r="H5" s="132">
        <v>5</v>
      </c>
      <c r="I5" s="132">
        <v>6</v>
      </c>
      <c r="J5" s="132">
        <v>7</v>
      </c>
      <c r="K5" s="132">
        <v>8</v>
      </c>
      <c r="L5" s="132">
        <v>9</v>
      </c>
      <c r="M5" s="132">
        <v>10</v>
      </c>
      <c r="N5" s="132">
        <v>11</v>
      </c>
      <c r="O5" s="132">
        <v>12</v>
      </c>
      <c r="P5" s="132">
        <v>13</v>
      </c>
      <c r="Q5" s="132">
        <v>14</v>
      </c>
      <c r="R5" s="132">
        <v>15</v>
      </c>
      <c r="S5" s="132">
        <v>16</v>
      </c>
      <c r="T5" s="132">
        <v>17</v>
      </c>
      <c r="U5" s="132">
        <v>18</v>
      </c>
      <c r="V5" s="132">
        <v>19</v>
      </c>
      <c r="W5" s="132">
        <v>20</v>
      </c>
      <c r="X5" s="132">
        <v>21</v>
      </c>
      <c r="Y5" s="132">
        <v>22</v>
      </c>
      <c r="Z5" s="132">
        <v>24</v>
      </c>
      <c r="AA5" s="132">
        <v>25</v>
      </c>
      <c r="AB5" s="132">
        <v>26</v>
      </c>
      <c r="AC5" s="132">
        <v>27</v>
      </c>
      <c r="AD5" s="132">
        <v>28</v>
      </c>
      <c r="AE5" s="132">
        <v>29</v>
      </c>
      <c r="AF5" s="132">
        <v>31</v>
      </c>
      <c r="AG5" s="132">
        <v>32</v>
      </c>
      <c r="AH5" s="132">
        <v>33</v>
      </c>
      <c r="AI5" s="132">
        <v>34</v>
      </c>
      <c r="AJ5" s="132">
        <v>35</v>
      </c>
      <c r="AK5" s="132">
        <v>36</v>
      </c>
      <c r="AL5" s="132">
        <v>37</v>
      </c>
      <c r="AM5" s="132">
        <v>38</v>
      </c>
      <c r="AN5" s="132">
        <v>40</v>
      </c>
      <c r="AO5" s="132">
        <v>41</v>
      </c>
      <c r="AP5" s="132">
        <v>44</v>
      </c>
      <c r="AQ5" s="132">
        <v>45</v>
      </c>
      <c r="AR5" s="132">
        <v>47</v>
      </c>
      <c r="AS5" s="132">
        <v>48</v>
      </c>
      <c r="AT5" s="132">
        <v>50</v>
      </c>
      <c r="AU5" s="132">
        <v>54</v>
      </c>
      <c r="AV5" s="132">
        <v>56</v>
      </c>
      <c r="AW5" s="132">
        <v>59</v>
      </c>
      <c r="AX5" s="132">
        <v>60</v>
      </c>
      <c r="AY5" s="132">
        <v>81</v>
      </c>
      <c r="AZ5" s="132">
        <v>85</v>
      </c>
      <c r="BA5" s="132">
        <v>86</v>
      </c>
      <c r="BB5" s="132">
        <v>90</v>
      </c>
      <c r="BC5" s="132">
        <v>91</v>
      </c>
      <c r="BD5" s="132">
        <v>98</v>
      </c>
      <c r="BE5" s="132" t="s">
        <v>155</v>
      </c>
    </row>
    <row r="6" spans="2:57" ht="46.5" customHeight="1" x14ac:dyDescent="0.25">
      <c r="B6" s="133" t="s">
        <v>506</v>
      </c>
      <c r="C6" s="133"/>
      <c r="D6" s="134" t="s">
        <v>11</v>
      </c>
      <c r="E6" s="134" t="s">
        <v>33</v>
      </c>
      <c r="F6" s="134" t="s">
        <v>37</v>
      </c>
      <c r="G6" s="134" t="s">
        <v>40</v>
      </c>
      <c r="H6" s="134" t="s">
        <v>42</v>
      </c>
      <c r="I6" s="134" t="s">
        <v>44</v>
      </c>
      <c r="J6" s="134" t="s">
        <v>46</v>
      </c>
      <c r="K6" s="134" t="s">
        <v>48</v>
      </c>
      <c r="L6" s="134" t="s">
        <v>50</v>
      </c>
      <c r="M6" s="134" t="s">
        <v>54</v>
      </c>
      <c r="N6" s="134" t="s">
        <v>60</v>
      </c>
      <c r="O6" s="134" t="s">
        <v>62</v>
      </c>
      <c r="P6" s="134" t="s">
        <v>64</v>
      </c>
      <c r="Q6" s="134" t="s">
        <v>66</v>
      </c>
      <c r="R6" s="134" t="s">
        <v>68</v>
      </c>
      <c r="S6" s="134" t="s">
        <v>70</v>
      </c>
      <c r="T6" s="134" t="s">
        <v>72</v>
      </c>
      <c r="U6" s="134" t="s">
        <v>74</v>
      </c>
      <c r="V6" s="134" t="s">
        <v>76</v>
      </c>
      <c r="W6" s="134" t="s">
        <v>78</v>
      </c>
      <c r="X6" s="134" t="s">
        <v>84</v>
      </c>
      <c r="Y6" s="134" t="s">
        <v>86</v>
      </c>
      <c r="Z6" s="134" t="s">
        <v>90</v>
      </c>
      <c r="AA6" s="134" t="s">
        <v>92</v>
      </c>
      <c r="AB6" s="134" t="s">
        <v>94</v>
      </c>
      <c r="AC6" s="134" t="s">
        <v>96</v>
      </c>
      <c r="AD6" s="134" t="s">
        <v>98</v>
      </c>
      <c r="AE6" s="134" t="s">
        <v>100</v>
      </c>
      <c r="AF6" s="134" t="s">
        <v>102</v>
      </c>
      <c r="AG6" s="134" t="s">
        <v>104</v>
      </c>
      <c r="AH6" s="134" t="s">
        <v>106</v>
      </c>
      <c r="AI6" s="134" t="s">
        <v>108</v>
      </c>
      <c r="AJ6" s="134" t="s">
        <v>110</v>
      </c>
      <c r="AK6" s="134" t="s">
        <v>112</v>
      </c>
      <c r="AL6" s="134" t="s">
        <v>114</v>
      </c>
      <c r="AM6" s="134" t="s">
        <v>116</v>
      </c>
      <c r="AN6" s="134" t="s">
        <v>118</v>
      </c>
      <c r="AO6" s="134" t="s">
        <v>120</v>
      </c>
      <c r="AP6" s="134" t="s">
        <v>122</v>
      </c>
      <c r="AQ6" s="134" t="s">
        <v>124</v>
      </c>
      <c r="AR6" s="134" t="s">
        <v>126</v>
      </c>
      <c r="AS6" s="134" t="s">
        <v>128</v>
      </c>
      <c r="AT6" s="134" t="s">
        <v>130</v>
      </c>
      <c r="AU6" s="134" t="s">
        <v>132</v>
      </c>
      <c r="AV6" s="134" t="s">
        <v>134</v>
      </c>
      <c r="AW6" s="134" t="s">
        <v>136</v>
      </c>
      <c r="AX6" s="134" t="s">
        <v>138</v>
      </c>
      <c r="AY6" s="134" t="s">
        <v>140</v>
      </c>
      <c r="AZ6" s="134" t="s">
        <v>142</v>
      </c>
      <c r="BA6" s="134" t="s">
        <v>142</v>
      </c>
      <c r="BB6" s="134" t="s">
        <v>147</v>
      </c>
      <c r="BC6" s="134" t="s">
        <v>149</v>
      </c>
      <c r="BD6" s="134" t="s">
        <v>151</v>
      </c>
      <c r="BE6" s="133"/>
    </row>
    <row r="7" spans="2:57" x14ac:dyDescent="0.25">
      <c r="B7" t="s">
        <v>12</v>
      </c>
      <c r="C7" t="s">
        <v>13</v>
      </c>
      <c r="D7" s="6">
        <f>'léky bez CL a §16'!C73-'léky bez CL a §16'!C6</f>
        <v>-5958.7637019855902</v>
      </c>
      <c r="E7" s="6">
        <f>'léky bez CL a §16'!D73-'léky bez CL a §16'!D6</f>
        <v>24599.551380676217</v>
      </c>
      <c r="F7" s="6">
        <f>'léky bez CL a §16'!E73-'léky bez CL a §16'!E6</f>
        <v>-81245.059098128229</v>
      </c>
      <c r="G7" s="6">
        <f>'léky bez CL a §16'!F73-'léky bez CL a §16'!F6</f>
        <v>-103583.37871048041</v>
      </c>
      <c r="H7" s="6">
        <f>'léky bez CL a §16'!G73-'léky bez CL a §16'!G6</f>
        <v>-243936.94806679199</v>
      </c>
      <c r="I7" s="6">
        <f>'léky bez CL a §16'!H73-'léky bez CL a §16'!H6</f>
        <v>-98525.094076746143</v>
      </c>
      <c r="J7" s="6">
        <f>'léky bez CL a §16'!I73-'léky bez CL a §16'!I6</f>
        <v>-10394.672478595749</v>
      </c>
      <c r="K7" s="6">
        <f>'léky bez CL a §16'!J73-'léky bez CL a §16'!J6</f>
        <v>-35413.377361470833</v>
      </c>
      <c r="L7" s="6">
        <f>'léky bez CL a §16'!K73-'léky bez CL a §16'!K6</f>
        <v>-52198.569216547068</v>
      </c>
      <c r="M7" s="6">
        <f>'léky bez CL a §16'!L73-'léky bez CL a §16'!L6</f>
        <v>-853629.85287170578</v>
      </c>
      <c r="N7" s="6">
        <f>'léky bez CL a §16'!M73-'léky bez CL a §16'!M6</f>
        <v>-38212.61953014601</v>
      </c>
      <c r="O7" s="6">
        <f>'léky bez CL a §16'!N73-'léky bez CL a §16'!N6</f>
        <v>104100.64922848297</v>
      </c>
      <c r="P7" s="6">
        <f>'léky bez CL a §16'!O73-'léky bez CL a §16'!O6</f>
        <v>27730.268851927947</v>
      </c>
      <c r="Q7" s="6">
        <f>'léky bez CL a §16'!P73-'léky bez CL a §16'!P6</f>
        <v>-23328.380331420107</v>
      </c>
      <c r="R7" s="6">
        <f>'léky bez CL a §16'!Q73-'léky bez CL a §16'!Q6</f>
        <v>-6010.0634096055292</v>
      </c>
      <c r="S7" s="6">
        <f>'léky bez CL a §16'!R73-'léky bez CL a §16'!R6</f>
        <v>-111898.1710344255</v>
      </c>
      <c r="T7" s="6">
        <f>'léky bez CL a §16'!S73-'léky bez CL a §16'!S6</f>
        <v>-6624.6169579681009</v>
      </c>
      <c r="U7" s="6">
        <f>'léky bez CL a §16'!T73-'léky bez CL a §16'!T6</f>
        <v>-27264.191358832177</v>
      </c>
      <c r="V7" s="6">
        <f>'léky bez CL a §16'!U73-'léky bez CL a §16'!U6</f>
        <v>55398.389893523185</v>
      </c>
      <c r="W7" s="6">
        <f>'léky bez CL a §16'!V73-'léky bez CL a §16'!V6</f>
        <v>2126.4933726462768</v>
      </c>
      <c r="X7" s="6">
        <f>'léky bez CL a §16'!W73-'léky bez CL a §16'!W6</f>
        <v>-778242.39890936762</v>
      </c>
      <c r="Y7" s="6">
        <f>'léky bez CL a §16'!X73-'léky bez CL a §16'!X6</f>
        <v>-696.35342331162246</v>
      </c>
      <c r="Z7" s="6">
        <f>'léky bez CL a §16'!Y73-'léky bez CL a §16'!Y6</f>
        <v>15487.807333521487</v>
      </c>
      <c r="AA7" s="6">
        <f>'léky bez CL a §16'!Z73-'léky bez CL a §16'!Z6</f>
        <v>-1499.4409636550117</v>
      </c>
      <c r="AB7" s="6">
        <f>'léky bez CL a §16'!AA73-'léky bez CL a §16'!AA6</f>
        <v>-18502.266281339922</v>
      </c>
      <c r="AC7" s="6">
        <f>'léky bez CL a §16'!AB73-'léky bez CL a §16'!AB6</f>
        <v>-8021.949700000001</v>
      </c>
      <c r="AD7" s="6">
        <f>'léky bez CL a §16'!AC73-'léky bez CL a §16'!AC6</f>
        <v>1901.8051489863446</v>
      </c>
      <c r="AE7" s="6">
        <f>'léky bez CL a §16'!AD73-'léky bez CL a §16'!AD6</f>
        <v>734.68700219015591</v>
      </c>
      <c r="AF7" s="6">
        <f>'léky bez CL a §16'!AE73-'léky bez CL a §16'!AE6</f>
        <v>-12995.77640092012</v>
      </c>
      <c r="AG7" s="6">
        <f>'léky bez CL a §16'!AF73-'léky bez CL a §16'!AF6</f>
        <v>-647922.8268969059</v>
      </c>
      <c r="AH7" s="6">
        <f>'léky bez CL a §16'!AG73-'léky bez CL a §16'!AG6</f>
        <v>-498.3624000011996</v>
      </c>
      <c r="AI7" s="6">
        <f>'léky bez CL a §16'!AH73-'léky bez CL a §16'!AH6</f>
        <v>15917.345598333923</v>
      </c>
      <c r="AJ7" s="6">
        <f>'léky bez CL a §16'!AI73-'léky bez CL a §16'!AI6</f>
        <v>-7002.8456506679649</v>
      </c>
      <c r="AK7" s="6">
        <f>'léky bez CL a §16'!AJ73-'léky bez CL a §16'!AJ6</f>
        <v>0</v>
      </c>
      <c r="AL7" s="6">
        <f>'léky bez CL a §16'!AK73-'léky bez CL a §16'!AK6</f>
        <v>345.88278804154834</v>
      </c>
      <c r="AM7" s="6">
        <f>'léky bez CL a §16'!AL73-'léky bez CL a §16'!AL6</f>
        <v>-1554.0647461208246</v>
      </c>
      <c r="AN7" s="6">
        <f>'léky bez CL a §16'!AM73-'léky bez CL a §16'!AM6</f>
        <v>-537.59958439817819</v>
      </c>
      <c r="AO7" s="6">
        <f>'léky bez CL a §16'!AN73-'léky bez CL a §16'!AN6</f>
        <v>-180.6924778164157</v>
      </c>
      <c r="AP7" s="6">
        <f>'léky bez CL a §16'!AO73-'léky bez CL a §16'!AO6</f>
        <v>1904.9553000000014</v>
      </c>
      <c r="AQ7" s="6">
        <f>'léky bez CL a §16'!AP73-'léky bez CL a §16'!AP6</f>
        <v>-92.563999999999993</v>
      </c>
      <c r="AR7" s="6">
        <f>'léky bez CL a §16'!AQ73-'léky bez CL a §16'!AQ6</f>
        <v>-24164.91730452457</v>
      </c>
      <c r="AS7" s="6">
        <f>'léky bez CL a §16'!AR73-'léky bez CL a §16'!AR6</f>
        <v>-735.23041479012318</v>
      </c>
      <c r="AT7" s="6">
        <f>'léky bez CL a §16'!AS73-'léky bez CL a §16'!AS6</f>
        <v>-23507.86716479063</v>
      </c>
      <c r="AU7" s="6">
        <f>'léky bez CL a §16'!AT73-'léky bez CL a §16'!AT6</f>
        <v>0</v>
      </c>
      <c r="AV7" s="6">
        <f>'léky bez CL a §16'!AU73-'léky bez CL a §16'!AU6</f>
        <v>-128.21250313933842</v>
      </c>
      <c r="AW7" s="6">
        <f>'léky bez CL a §16'!AV73-'léky bez CL a §16'!AV6</f>
        <v>-57760.300725220703</v>
      </c>
      <c r="AX7" s="6">
        <f>'léky bez CL a §16'!AW73-'léky bez CL a §16'!AW6</f>
        <v>34078.778297105571</v>
      </c>
      <c r="AY7" s="6">
        <f>'léky bez CL a §16'!AX73-'léky bez CL a §16'!AX6</f>
        <v>2348.0608325042613</v>
      </c>
      <c r="AZ7" s="6">
        <f>'léky bez CL a §16'!AY73-'léky bez CL a §16'!AY6</f>
        <v>1299.4119999999994</v>
      </c>
      <c r="BA7" s="6">
        <f>'léky bez CL a §16'!AZ73-'léky bez CL a §16'!AZ6</f>
        <v>1270.8567</v>
      </c>
      <c r="BB7" s="6">
        <f>'léky bez CL a §16'!BA73-'léky bez CL a §16'!BA6</f>
        <v>-7516.7437240156751</v>
      </c>
      <c r="BC7" s="6">
        <f>'léky bez CL a §16'!BB73-'léky bez CL a §16'!BB6</f>
        <v>-9040.660575202528</v>
      </c>
      <c r="BD7" s="6">
        <f>'léky bez CL a §16'!BC73-'léky bez CL a §16'!BC6</f>
        <v>-1249.7855</v>
      </c>
      <c r="BE7" s="6">
        <f>SUM(D7:BD7)</f>
        <v>-3010829.6738230987</v>
      </c>
    </row>
    <row r="8" spans="2:57" x14ac:dyDescent="0.25">
      <c r="B8" t="s">
        <v>14</v>
      </c>
      <c r="C8" t="s">
        <v>15</v>
      </c>
      <c r="D8" s="6">
        <f>'léky bez CL a §16'!C74-'léky bez CL a §16'!C7</f>
        <v>5172.9407000000065</v>
      </c>
      <c r="E8" s="6">
        <f>'léky bez CL a §16'!D74-'léky bez CL a §16'!D7</f>
        <v>-44917.920700000133</v>
      </c>
      <c r="F8" s="6">
        <f>'léky bez CL a §16'!E74-'léky bez CL a §16'!E7</f>
        <v>37173.284300000058</v>
      </c>
      <c r="G8" s="6">
        <f>'léky bez CL a §16'!F74-'léky bez CL a §16'!F7</f>
        <v>52434.142599998275</v>
      </c>
      <c r="H8" s="6">
        <f>'léky bez CL a §16'!G74-'léky bez CL a §16'!G7</f>
        <v>-6802.440099999978</v>
      </c>
      <c r="I8" s="6">
        <f>'léky bez CL a §16'!H74-'léky bez CL a §16'!H7</f>
        <v>6420.9135000000388</v>
      </c>
      <c r="J8" s="6">
        <f>'léky bez CL a §16'!I74-'léky bez CL a §16'!I7</f>
        <v>88984.906000000192</v>
      </c>
      <c r="K8" s="6">
        <f>'léky bez CL a §16'!J74-'léky bez CL a §16'!J7</f>
        <v>1045.7552999999825</v>
      </c>
      <c r="L8" s="6">
        <f>'léky bez CL a §16'!K74-'léky bez CL a §16'!K7</f>
        <v>-662.36249999999745</v>
      </c>
      <c r="M8" s="6">
        <f>'léky bez CL a §16'!L74-'léky bez CL a §16'!L7</f>
        <v>11309.035700000008</v>
      </c>
      <c r="N8" s="6">
        <f>'léky bez CL a §16'!M74-'léky bez CL a §16'!M7</f>
        <v>-236.29160000000047</v>
      </c>
      <c r="O8" s="6">
        <f>'léky bez CL a §16'!N74-'léky bez CL a §16'!N7</f>
        <v>-5147.4979999999996</v>
      </c>
      <c r="P8" s="6">
        <f>'léky bez CL a §16'!O74-'léky bez CL a §16'!O7</f>
        <v>4051.8974999999919</v>
      </c>
      <c r="Q8" s="6">
        <f>'léky bez CL a §16'!P74-'léky bez CL a §16'!P7</f>
        <v>0</v>
      </c>
      <c r="R8" s="6">
        <f>'léky bez CL a §16'!Q74-'léky bez CL a §16'!Q7</f>
        <v>0</v>
      </c>
      <c r="S8" s="6">
        <f>'léky bez CL a §16'!R74-'léky bez CL a §16'!R7</f>
        <v>-8166.8006999999634</v>
      </c>
      <c r="T8" s="6">
        <f>'léky bez CL a §16'!S74-'léky bez CL a §16'!S7</f>
        <v>154546.90470000001</v>
      </c>
      <c r="U8" s="6">
        <f>'léky bez CL a §16'!T74-'léky bez CL a §16'!T7</f>
        <v>0</v>
      </c>
      <c r="V8" s="6">
        <f>'léky bez CL a §16'!U74-'léky bez CL a §16'!U7</f>
        <v>0</v>
      </c>
      <c r="W8" s="6">
        <f>'léky bez CL a §16'!V74-'léky bez CL a §16'!V7</f>
        <v>0</v>
      </c>
      <c r="X8" s="6">
        <f>'léky bez CL a §16'!W74-'léky bez CL a §16'!W7</f>
        <v>17010.356999999611</v>
      </c>
      <c r="Y8" s="6">
        <f>'léky bez CL a §16'!X74-'léky bez CL a §16'!X7</f>
        <v>0</v>
      </c>
      <c r="Z8" s="6">
        <f>'léky bez CL a §16'!Y74-'léky bez CL a §16'!Y7</f>
        <v>0</v>
      </c>
      <c r="AA8" s="6">
        <f>'léky bez CL a §16'!Z74-'léky bez CL a §16'!Z7</f>
        <v>502.74799999999959</v>
      </c>
      <c r="AB8" s="6">
        <f>'léky bez CL a §16'!AA74-'léky bez CL a §16'!AA7</f>
        <v>0</v>
      </c>
      <c r="AC8" s="6">
        <f>'léky bez CL a §16'!AB74-'léky bez CL a §16'!AB7</f>
        <v>0</v>
      </c>
      <c r="AD8" s="6">
        <f>'léky bez CL a §16'!AC74-'léky bez CL a §16'!AC7</f>
        <v>0</v>
      </c>
      <c r="AE8" s="6">
        <f>'léky bez CL a §16'!AD74-'léky bez CL a §16'!AD7</f>
        <v>0</v>
      </c>
      <c r="AF8" s="6">
        <f>'léky bez CL a §16'!AE74-'léky bez CL a §16'!AE7</f>
        <v>-961.4798000000028</v>
      </c>
      <c r="AG8" s="6">
        <f>'léky bez CL a §16'!AF74-'léky bez CL a §16'!AF7</f>
        <v>-5740.8674000000465</v>
      </c>
      <c r="AH8" s="6">
        <f>'léky bez CL a §16'!AG74-'léky bez CL a §16'!AG7</f>
        <v>0</v>
      </c>
      <c r="AI8" s="6">
        <f>'léky bez CL a §16'!AH74-'léky bez CL a §16'!AH7</f>
        <v>0</v>
      </c>
      <c r="AJ8" s="6">
        <f>'léky bez CL a §16'!AI74-'léky bez CL a §16'!AI7</f>
        <v>0</v>
      </c>
      <c r="AK8" s="6">
        <f>'léky bez CL a §16'!AJ74-'léky bez CL a §16'!AJ7</f>
        <v>0</v>
      </c>
      <c r="AL8" s="6">
        <f>'léky bez CL a §16'!AK74-'léky bez CL a §16'!AK7</f>
        <v>0</v>
      </c>
      <c r="AM8" s="6">
        <f>'léky bez CL a §16'!AL74-'léky bez CL a §16'!AL7</f>
        <v>0</v>
      </c>
      <c r="AN8" s="6">
        <f>'léky bez CL a §16'!AM74-'léky bez CL a §16'!AM7</f>
        <v>0</v>
      </c>
      <c r="AO8" s="6">
        <f>'léky bez CL a §16'!AN74-'léky bez CL a §16'!AN7</f>
        <v>0</v>
      </c>
      <c r="AP8" s="6">
        <f>'léky bez CL a §16'!AO74-'léky bez CL a §16'!AO7</f>
        <v>0</v>
      </c>
      <c r="AQ8" s="6">
        <f>'léky bez CL a §16'!AP74-'léky bez CL a §16'!AP7</f>
        <v>0</v>
      </c>
      <c r="AR8" s="6">
        <f>'léky bez CL a §16'!AQ74-'léky bez CL a §16'!AQ7</f>
        <v>0</v>
      </c>
      <c r="AS8" s="6">
        <f>'léky bez CL a §16'!AR74-'léky bez CL a §16'!AR7</f>
        <v>0</v>
      </c>
      <c r="AT8" s="6">
        <f>'léky bez CL a §16'!AS74-'léky bez CL a §16'!AS7</f>
        <v>-5365.9690000009141</v>
      </c>
      <c r="AU8" s="6">
        <f>'léky bez CL a §16'!AT74-'léky bez CL a §16'!AT7</f>
        <v>0</v>
      </c>
      <c r="AV8" s="6">
        <f>'léky bez CL a §16'!AU74-'léky bez CL a §16'!AU7</f>
        <v>0</v>
      </c>
      <c r="AW8" s="6">
        <f>'léky bez CL a §16'!AV74-'léky bez CL a §16'!AV7</f>
        <v>317483.41039999877</v>
      </c>
      <c r="AX8" s="6">
        <f>'léky bez CL a §16'!AW74-'léky bez CL a §16'!AW7</f>
        <v>0</v>
      </c>
      <c r="AY8" s="6">
        <f>'léky bez CL a §16'!AX74-'léky bez CL a §16'!AX7</f>
        <v>0</v>
      </c>
      <c r="AZ8" s="6">
        <f>'léky bez CL a §16'!AY74-'léky bez CL a §16'!AY7</f>
        <v>0</v>
      </c>
      <c r="BA8" s="6">
        <f>'léky bez CL a §16'!AZ74-'léky bez CL a §16'!AZ7</f>
        <v>0</v>
      </c>
      <c r="BB8" s="6">
        <f>'léky bez CL a §16'!BA74-'léky bez CL a §16'!BA7</f>
        <v>0</v>
      </c>
      <c r="BC8" s="6">
        <f>'léky bez CL a §16'!BB74-'léky bez CL a §16'!BB7</f>
        <v>0</v>
      </c>
      <c r="BD8" s="6">
        <f>'léky bez CL a §16'!BC74-'léky bez CL a §16'!BC7</f>
        <v>0</v>
      </c>
      <c r="BE8" s="6">
        <f t="shared" ref="BE8:BE21" si="0">SUM(D8:BD8)</f>
        <v>618134.66589999595</v>
      </c>
    </row>
    <row r="9" spans="2:57" x14ac:dyDescent="0.25">
      <c r="B9" t="s">
        <v>51</v>
      </c>
      <c r="C9" t="s">
        <v>52</v>
      </c>
      <c r="D9" s="6">
        <f>'léky bez CL a §16'!C75-'léky bez CL a §16'!C8</f>
        <v>0</v>
      </c>
      <c r="E9" s="6">
        <f>'léky bez CL a §16'!D75-'léky bez CL a §16'!D8</f>
        <v>0</v>
      </c>
      <c r="F9" s="6">
        <f>'léky bez CL a §16'!E75-'léky bez CL a §16'!E8</f>
        <v>0</v>
      </c>
      <c r="G9" s="6">
        <f>'léky bez CL a §16'!F75-'léky bez CL a §16'!F8</f>
        <v>0</v>
      </c>
      <c r="H9" s="6">
        <f>'léky bez CL a §16'!G75-'léky bez CL a §16'!G8</f>
        <v>0</v>
      </c>
      <c r="I9" s="6">
        <f>'léky bez CL a §16'!H75-'léky bez CL a §16'!H8</f>
        <v>0</v>
      </c>
      <c r="J9" s="6">
        <f>'léky bez CL a §16'!I75-'léky bez CL a §16'!I8</f>
        <v>0</v>
      </c>
      <c r="K9" s="6">
        <f>'léky bez CL a §16'!J75-'léky bez CL a §16'!J8</f>
        <v>0</v>
      </c>
      <c r="L9" s="6">
        <f>'léky bez CL a §16'!K75-'léky bez CL a §16'!K8</f>
        <v>-23608.757599999895</v>
      </c>
      <c r="M9" s="6">
        <f>'léky bez CL a §16'!L75-'léky bez CL a §16'!L8</f>
        <v>29007.797200000001</v>
      </c>
      <c r="N9" s="6">
        <f>'léky bez CL a §16'!M75-'léky bez CL a §16'!M8</f>
        <v>0</v>
      </c>
      <c r="O9" s="6">
        <f>'léky bez CL a §16'!N75-'léky bez CL a §16'!N8</f>
        <v>0</v>
      </c>
      <c r="P9" s="6">
        <f>'léky bez CL a §16'!O75-'léky bez CL a §16'!O8</f>
        <v>0</v>
      </c>
      <c r="Q9" s="6">
        <f>'léky bez CL a §16'!P75-'léky bez CL a §16'!P8</f>
        <v>0</v>
      </c>
      <c r="R9" s="6">
        <f>'léky bez CL a §16'!Q75-'léky bez CL a §16'!Q8</f>
        <v>0</v>
      </c>
      <c r="S9" s="6">
        <f>'léky bez CL a §16'!R75-'léky bez CL a §16'!R8</f>
        <v>0</v>
      </c>
      <c r="T9" s="6">
        <f>'léky bez CL a §16'!S75-'léky bez CL a §16'!S8</f>
        <v>0</v>
      </c>
      <c r="U9" s="6">
        <f>'léky bez CL a §16'!T75-'léky bez CL a §16'!T8</f>
        <v>0</v>
      </c>
      <c r="V9" s="6">
        <f>'léky bez CL a §16'!U75-'léky bez CL a §16'!U8</f>
        <v>0</v>
      </c>
      <c r="W9" s="6">
        <f>'léky bez CL a §16'!V75-'léky bez CL a §16'!V8</f>
        <v>0</v>
      </c>
      <c r="X9" s="6">
        <f>'léky bez CL a §16'!W75-'léky bez CL a §16'!W8</f>
        <v>0</v>
      </c>
      <c r="Y9" s="6">
        <f>'léky bez CL a §16'!X75-'léky bez CL a §16'!X8</f>
        <v>0</v>
      </c>
      <c r="Z9" s="6">
        <f>'léky bez CL a §16'!Y75-'léky bez CL a §16'!Y8</f>
        <v>0</v>
      </c>
      <c r="AA9" s="6">
        <f>'léky bez CL a §16'!Z75-'léky bez CL a §16'!Z8</f>
        <v>0</v>
      </c>
      <c r="AB9" s="6">
        <f>'léky bez CL a §16'!AA75-'léky bez CL a §16'!AA8</f>
        <v>0</v>
      </c>
      <c r="AC9" s="6">
        <f>'léky bez CL a §16'!AB75-'léky bez CL a §16'!AB8</f>
        <v>0</v>
      </c>
      <c r="AD9" s="6">
        <f>'léky bez CL a §16'!AC75-'léky bez CL a §16'!AC8</f>
        <v>0</v>
      </c>
      <c r="AE9" s="6">
        <f>'léky bez CL a §16'!AD75-'léky bez CL a §16'!AD8</f>
        <v>0</v>
      </c>
      <c r="AF9" s="6">
        <f>'léky bez CL a §16'!AE75-'léky bez CL a §16'!AE8</f>
        <v>0</v>
      </c>
      <c r="AG9" s="6">
        <f>'léky bez CL a §16'!AF75-'léky bez CL a §16'!AF8</f>
        <v>0</v>
      </c>
      <c r="AH9" s="6">
        <f>'léky bez CL a §16'!AG75-'léky bez CL a §16'!AG8</f>
        <v>0</v>
      </c>
      <c r="AI9" s="6">
        <f>'léky bez CL a §16'!AH75-'léky bez CL a §16'!AH8</f>
        <v>0</v>
      </c>
      <c r="AJ9" s="6">
        <f>'léky bez CL a §16'!AI75-'léky bez CL a §16'!AI8</f>
        <v>0</v>
      </c>
      <c r="AK9" s="6">
        <f>'léky bez CL a §16'!AJ75-'léky bez CL a §16'!AJ8</f>
        <v>0</v>
      </c>
      <c r="AL9" s="6">
        <f>'léky bez CL a §16'!AK75-'léky bez CL a §16'!AK8</f>
        <v>0</v>
      </c>
      <c r="AM9" s="6">
        <f>'léky bez CL a §16'!AL75-'léky bez CL a §16'!AL8</f>
        <v>0</v>
      </c>
      <c r="AN9" s="6">
        <f>'léky bez CL a §16'!AM75-'léky bez CL a §16'!AM8</f>
        <v>0</v>
      </c>
      <c r="AO9" s="6">
        <f>'léky bez CL a §16'!AN75-'léky bez CL a §16'!AN8</f>
        <v>0</v>
      </c>
      <c r="AP9" s="6">
        <f>'léky bez CL a §16'!AO75-'léky bez CL a §16'!AO8</f>
        <v>0</v>
      </c>
      <c r="AQ9" s="6">
        <f>'léky bez CL a §16'!AP75-'léky bez CL a §16'!AP8</f>
        <v>0</v>
      </c>
      <c r="AR9" s="6">
        <f>'léky bez CL a §16'!AQ75-'léky bez CL a §16'!AQ8</f>
        <v>0</v>
      </c>
      <c r="AS9" s="6">
        <f>'léky bez CL a §16'!AR75-'léky bez CL a §16'!AR8</f>
        <v>0</v>
      </c>
      <c r="AT9" s="6">
        <f>'léky bez CL a §16'!AS75-'léky bez CL a §16'!AS8</f>
        <v>0</v>
      </c>
      <c r="AU9" s="6">
        <f>'léky bez CL a §16'!AT75-'léky bez CL a §16'!AT8</f>
        <v>0</v>
      </c>
      <c r="AV9" s="6">
        <f>'léky bez CL a §16'!AU75-'léky bez CL a §16'!AU8</f>
        <v>0</v>
      </c>
      <c r="AW9" s="6">
        <f>'léky bez CL a §16'!AV75-'léky bez CL a §16'!AV8</f>
        <v>0</v>
      </c>
      <c r="AX9" s="6">
        <f>'léky bez CL a §16'!AW75-'léky bez CL a §16'!AW8</f>
        <v>0</v>
      </c>
      <c r="AY9" s="6">
        <f>'léky bez CL a §16'!AX75-'léky bez CL a §16'!AX8</f>
        <v>0</v>
      </c>
      <c r="AZ9" s="6">
        <f>'léky bez CL a §16'!AY75-'léky bez CL a §16'!AY8</f>
        <v>0</v>
      </c>
      <c r="BA9" s="6">
        <f>'léky bez CL a §16'!AZ75-'léky bez CL a §16'!AZ8</f>
        <v>0</v>
      </c>
      <c r="BB9" s="6">
        <f>'léky bez CL a §16'!BA75-'léky bez CL a §16'!BA8</f>
        <v>0</v>
      </c>
      <c r="BC9" s="6">
        <f>'léky bez CL a §16'!BB75-'léky bez CL a §16'!BB8</f>
        <v>0</v>
      </c>
      <c r="BD9" s="6">
        <f>'léky bez CL a §16'!BC75-'léky bez CL a §16'!BC8</f>
        <v>0</v>
      </c>
      <c r="BE9" s="6">
        <f t="shared" si="0"/>
        <v>5399.0396000001056</v>
      </c>
    </row>
    <row r="10" spans="2:57" x14ac:dyDescent="0.25">
      <c r="B10" t="s">
        <v>87</v>
      </c>
      <c r="C10" t="s">
        <v>88</v>
      </c>
      <c r="D10" s="6">
        <f>'léky bez CL a §16'!C76-'léky bez CL a §16'!C9</f>
        <v>0</v>
      </c>
      <c r="E10" s="6">
        <f>'léky bez CL a §16'!D76-'léky bez CL a §16'!D9</f>
        <v>0</v>
      </c>
      <c r="F10" s="6">
        <f>'léky bez CL a §16'!E76-'léky bez CL a §16'!E9</f>
        <v>0</v>
      </c>
      <c r="G10" s="6">
        <f>'léky bez CL a §16'!F76-'léky bez CL a §16'!F9</f>
        <v>0</v>
      </c>
      <c r="H10" s="6">
        <f>'léky bez CL a §16'!G76-'léky bez CL a §16'!G9</f>
        <v>0</v>
      </c>
      <c r="I10" s="6">
        <f>'léky bez CL a §16'!H76-'léky bez CL a §16'!H9</f>
        <v>0</v>
      </c>
      <c r="J10" s="6">
        <f>'léky bez CL a §16'!I76-'léky bez CL a §16'!I9</f>
        <v>0</v>
      </c>
      <c r="K10" s="6">
        <f>'léky bez CL a §16'!J76-'léky bez CL a §16'!J9</f>
        <v>0</v>
      </c>
      <c r="L10" s="6">
        <f>'léky bez CL a §16'!K76-'léky bez CL a §16'!K9</f>
        <v>0</v>
      </c>
      <c r="M10" s="6">
        <f>'léky bez CL a §16'!L76-'léky bez CL a §16'!L9</f>
        <v>0</v>
      </c>
      <c r="N10" s="6">
        <f>'léky bez CL a §16'!M76-'léky bez CL a §16'!M9</f>
        <v>0</v>
      </c>
      <c r="O10" s="6">
        <f>'léky bez CL a §16'!N76-'léky bez CL a §16'!N9</f>
        <v>0</v>
      </c>
      <c r="P10" s="6">
        <f>'léky bez CL a §16'!O76-'léky bez CL a §16'!O9</f>
        <v>0</v>
      </c>
      <c r="Q10" s="6">
        <f>'léky bez CL a §16'!P76-'léky bez CL a §16'!P9</f>
        <v>0</v>
      </c>
      <c r="R10" s="6">
        <f>'léky bez CL a §16'!Q76-'léky bez CL a §16'!Q9</f>
        <v>0</v>
      </c>
      <c r="S10" s="6">
        <f>'léky bez CL a §16'!R76-'léky bez CL a §16'!R9</f>
        <v>0</v>
      </c>
      <c r="T10" s="6">
        <f>'léky bez CL a §16'!S76-'léky bez CL a §16'!S9</f>
        <v>0</v>
      </c>
      <c r="U10" s="6">
        <f>'léky bez CL a §16'!T76-'léky bez CL a §16'!T9</f>
        <v>0</v>
      </c>
      <c r="V10" s="6">
        <f>'léky bez CL a §16'!U76-'léky bez CL a §16'!U9</f>
        <v>0</v>
      </c>
      <c r="W10" s="6">
        <f>'léky bez CL a §16'!V76-'léky bez CL a §16'!V9</f>
        <v>0</v>
      </c>
      <c r="X10" s="6">
        <f>'léky bez CL a §16'!W76-'léky bez CL a §16'!W9</f>
        <v>0</v>
      </c>
      <c r="Y10" s="6">
        <f>'léky bez CL a §16'!X76-'léky bez CL a §16'!X9</f>
        <v>126365.85859986022</v>
      </c>
      <c r="Z10" s="6">
        <f>'léky bez CL a §16'!Y76-'léky bez CL a §16'!Y9</f>
        <v>0</v>
      </c>
      <c r="AA10" s="6">
        <f>'léky bez CL a §16'!Z76-'léky bez CL a §16'!Z9</f>
        <v>0</v>
      </c>
      <c r="AB10" s="6">
        <f>'léky bez CL a §16'!AA76-'léky bez CL a §16'!AA9</f>
        <v>0</v>
      </c>
      <c r="AC10" s="6">
        <f>'léky bez CL a §16'!AB76-'léky bez CL a §16'!AB9</f>
        <v>0</v>
      </c>
      <c r="AD10" s="6">
        <f>'léky bez CL a §16'!AC76-'léky bez CL a §16'!AC9</f>
        <v>0</v>
      </c>
      <c r="AE10" s="6">
        <f>'léky bez CL a §16'!AD76-'léky bez CL a §16'!AD9</f>
        <v>0</v>
      </c>
      <c r="AF10" s="6">
        <f>'léky bez CL a §16'!AE76-'léky bez CL a §16'!AE9</f>
        <v>0</v>
      </c>
      <c r="AG10" s="6">
        <f>'léky bez CL a §16'!AF76-'léky bez CL a §16'!AF9</f>
        <v>0</v>
      </c>
      <c r="AH10" s="6">
        <f>'léky bez CL a §16'!AG76-'léky bez CL a §16'!AG9</f>
        <v>0</v>
      </c>
      <c r="AI10" s="6">
        <f>'léky bez CL a §16'!AH76-'léky bez CL a §16'!AH9</f>
        <v>0</v>
      </c>
      <c r="AJ10" s="6">
        <f>'léky bez CL a §16'!AI76-'léky bez CL a §16'!AI9</f>
        <v>0</v>
      </c>
      <c r="AK10" s="6">
        <f>'léky bez CL a §16'!AJ76-'léky bez CL a §16'!AJ9</f>
        <v>0</v>
      </c>
      <c r="AL10" s="6">
        <f>'léky bez CL a §16'!AK76-'léky bez CL a §16'!AK9</f>
        <v>0</v>
      </c>
      <c r="AM10" s="6">
        <f>'léky bez CL a §16'!AL76-'léky bez CL a §16'!AL9</f>
        <v>0</v>
      </c>
      <c r="AN10" s="6">
        <f>'léky bez CL a §16'!AM76-'léky bez CL a §16'!AM9</f>
        <v>0</v>
      </c>
      <c r="AO10" s="6">
        <f>'léky bez CL a §16'!AN76-'léky bez CL a §16'!AN9</f>
        <v>0</v>
      </c>
      <c r="AP10" s="6">
        <f>'léky bez CL a §16'!AO76-'léky bez CL a §16'!AO9</f>
        <v>0</v>
      </c>
      <c r="AQ10" s="6">
        <f>'léky bez CL a §16'!AP76-'léky bez CL a §16'!AP9</f>
        <v>0</v>
      </c>
      <c r="AR10" s="6">
        <f>'léky bez CL a §16'!AQ76-'léky bez CL a §16'!AQ9</f>
        <v>0</v>
      </c>
      <c r="AS10" s="6">
        <f>'léky bez CL a §16'!AR76-'léky bez CL a §16'!AR9</f>
        <v>0</v>
      </c>
      <c r="AT10" s="6">
        <f>'léky bez CL a §16'!AS76-'léky bez CL a §16'!AS9</f>
        <v>0</v>
      </c>
      <c r="AU10" s="6">
        <f>'léky bez CL a §16'!AT76-'léky bez CL a §16'!AT9</f>
        <v>0</v>
      </c>
      <c r="AV10" s="6">
        <f>'léky bez CL a §16'!AU76-'léky bez CL a §16'!AU9</f>
        <v>0</v>
      </c>
      <c r="AW10" s="6">
        <f>'léky bez CL a §16'!AV76-'léky bez CL a §16'!AV9</f>
        <v>0</v>
      </c>
      <c r="AX10" s="6">
        <f>'léky bez CL a §16'!AW76-'léky bez CL a §16'!AW9</f>
        <v>0</v>
      </c>
      <c r="AY10" s="6">
        <f>'léky bez CL a §16'!AX76-'léky bez CL a §16'!AX9</f>
        <v>0</v>
      </c>
      <c r="AZ10" s="6">
        <f>'léky bez CL a §16'!AY76-'léky bez CL a §16'!AY9</f>
        <v>0</v>
      </c>
      <c r="BA10" s="6">
        <f>'léky bez CL a §16'!AZ76-'léky bez CL a §16'!AZ9</f>
        <v>0</v>
      </c>
      <c r="BB10" s="6">
        <f>'léky bez CL a §16'!BA76-'léky bez CL a §16'!BA9</f>
        <v>0</v>
      </c>
      <c r="BC10" s="6">
        <f>'léky bez CL a §16'!BB76-'léky bez CL a §16'!BB9</f>
        <v>0</v>
      </c>
      <c r="BD10" s="6">
        <f>'léky bez CL a §16'!BC76-'léky bez CL a §16'!BC9</f>
        <v>0</v>
      </c>
      <c r="BE10" s="6">
        <f t="shared" si="0"/>
        <v>126365.85859986022</v>
      </c>
    </row>
    <row r="11" spans="2:57" x14ac:dyDescent="0.25">
      <c r="B11" t="s">
        <v>16</v>
      </c>
      <c r="C11" t="s">
        <v>17</v>
      </c>
      <c r="D11" s="6">
        <f>'léky bez CL a §16'!C77-'léky bez CL a §16'!C10</f>
        <v>5026.3380559302168</v>
      </c>
      <c r="E11" s="6">
        <f>'léky bez CL a §16'!D77-'léky bez CL a §16'!D10</f>
        <v>-12658.798795272829</v>
      </c>
      <c r="F11" s="6">
        <f>'léky bez CL a §16'!E77-'léky bez CL a §16'!E10</f>
        <v>-2170.6010415065248</v>
      </c>
      <c r="G11" s="6">
        <f>'léky bez CL a §16'!F77-'léky bez CL a §16'!F10</f>
        <v>-24738.558980502246</v>
      </c>
      <c r="H11" s="6">
        <f>'léky bez CL a §16'!G77-'léky bez CL a §16'!G10</f>
        <v>-268.02500000000691</v>
      </c>
      <c r="I11" s="6">
        <f>'léky bez CL a §16'!H77-'léky bez CL a §16'!H10</f>
        <v>2982.9630000000179</v>
      </c>
      <c r="J11" s="6">
        <f>'léky bez CL a §16'!I77-'léky bez CL a §16'!I10</f>
        <v>-30988.719226218411</v>
      </c>
      <c r="K11" s="6">
        <f>'léky bez CL a §16'!J77-'léky bez CL a §16'!J10</f>
        <v>-1540.3570122602214</v>
      </c>
      <c r="L11" s="6">
        <f>'léky bez CL a §16'!K77-'léky bez CL a §16'!K10</f>
        <v>-4215.4737999995996</v>
      </c>
      <c r="M11" s="6">
        <f>'léky bez CL a §16'!L77-'léky bez CL a §16'!L10</f>
        <v>-6694.4717485256842</v>
      </c>
      <c r="N11" s="6">
        <f>'léky bez CL a §16'!M77-'léky bez CL a §16'!M10</f>
        <v>-3197.147969675374</v>
      </c>
      <c r="O11" s="6">
        <f>'léky bez CL a §16'!N77-'léky bez CL a §16'!N10</f>
        <v>-1446.908600970155</v>
      </c>
      <c r="P11" s="6">
        <f>'léky bez CL a §16'!O77-'léky bez CL a §16'!O10</f>
        <v>422.84760974883102</v>
      </c>
      <c r="Q11" s="6">
        <f>'léky bez CL a §16'!P77-'léky bez CL a §16'!P10</f>
        <v>0</v>
      </c>
      <c r="R11" s="6">
        <f>'léky bez CL a §16'!Q77-'léky bez CL a §16'!Q10</f>
        <v>0</v>
      </c>
      <c r="S11" s="6">
        <f>'léky bez CL a §16'!R77-'léky bez CL a §16'!R10</f>
        <v>-7443.6838250055443</v>
      </c>
      <c r="T11" s="6">
        <f>'léky bez CL a §16'!S77-'léky bez CL a §16'!S10</f>
        <v>-267.09798050223617</v>
      </c>
      <c r="U11" s="6">
        <f>'léky bez CL a §16'!T77-'léky bez CL a §16'!T10</f>
        <v>-1380.1793902511372</v>
      </c>
      <c r="V11" s="6">
        <f>'léky bez CL a §16'!U77-'léky bez CL a §16'!U10</f>
        <v>0</v>
      </c>
      <c r="W11" s="6">
        <f>'léky bez CL a §16'!V77-'léky bez CL a §16'!V10</f>
        <v>167.02819999999974</v>
      </c>
      <c r="X11" s="6">
        <f>'léky bez CL a §16'!W77-'léky bez CL a §16'!W10</f>
        <v>-2.8623660271696281</v>
      </c>
      <c r="Y11" s="6">
        <f>'léky bez CL a §16'!X77-'léky bez CL a §16'!X10</f>
        <v>0</v>
      </c>
      <c r="Z11" s="6">
        <f>'léky bez CL a §16'!Y77-'léky bez CL a §16'!Y10</f>
        <v>0</v>
      </c>
      <c r="AA11" s="6">
        <f>'léky bez CL a §16'!Z77-'léky bez CL a §16'!Z10</f>
        <v>-2839.8059902511523</v>
      </c>
      <c r="AB11" s="6">
        <f>'léky bez CL a §16'!AA77-'léky bez CL a §16'!AA10</f>
        <v>175.6530194977272</v>
      </c>
      <c r="AC11" s="6">
        <f>'léky bez CL a §16'!AB77-'léky bez CL a §16'!AB10</f>
        <v>0</v>
      </c>
      <c r="AD11" s="6">
        <f>'léky bez CL a §16'!AC77-'léky bez CL a §16'!AC10</f>
        <v>0</v>
      </c>
      <c r="AE11" s="6">
        <f>'léky bez CL a §16'!AD77-'léky bez CL a §16'!AD10</f>
        <v>0</v>
      </c>
      <c r="AF11" s="6">
        <f>'léky bez CL a §16'!AE77-'léky bez CL a §16'!AE10</f>
        <v>-351.30120000000034</v>
      </c>
      <c r="AG11" s="6">
        <f>'léky bez CL a §16'!AF77-'léky bez CL a §16'!AF10</f>
        <v>1199.3232418158441</v>
      </c>
      <c r="AH11" s="6">
        <f>'léky bez CL a §16'!AG77-'léky bez CL a §16'!AG10</f>
        <v>0</v>
      </c>
      <c r="AI11" s="6">
        <f>'léky bez CL a §16'!AH77-'léky bez CL a §16'!AH10</f>
        <v>245.56799999999976</v>
      </c>
      <c r="AJ11" s="6">
        <f>'léky bez CL a §16'!AI77-'léky bez CL a §16'!AI10</f>
        <v>0</v>
      </c>
      <c r="AK11" s="6">
        <f>'léky bez CL a §16'!AJ77-'léky bez CL a §16'!AJ10</f>
        <v>0</v>
      </c>
      <c r="AL11" s="6">
        <f>'léky bez CL a §16'!AK77-'léky bez CL a §16'!AK10</f>
        <v>0</v>
      </c>
      <c r="AM11" s="6">
        <f>'léky bez CL a §16'!AL77-'léky bez CL a §16'!AL10</f>
        <v>0</v>
      </c>
      <c r="AN11" s="6">
        <f>'léky bez CL a §16'!AM77-'léky bez CL a §16'!AM10</f>
        <v>0</v>
      </c>
      <c r="AO11" s="6">
        <f>'léky bez CL a §16'!AN77-'léky bez CL a §16'!AN10</f>
        <v>0</v>
      </c>
      <c r="AP11" s="6">
        <f>'léky bez CL a §16'!AO77-'léky bez CL a §16'!AO10</f>
        <v>0</v>
      </c>
      <c r="AQ11" s="6">
        <f>'léky bez CL a §16'!AP77-'léky bez CL a §16'!AP10</f>
        <v>0</v>
      </c>
      <c r="AR11" s="6">
        <f>'léky bez CL a §16'!AQ77-'léky bez CL a §16'!AQ10</f>
        <v>0</v>
      </c>
      <c r="AS11" s="6">
        <f>'léky bez CL a §16'!AR77-'léky bez CL a §16'!AR10</f>
        <v>0</v>
      </c>
      <c r="AT11" s="6">
        <f>'léky bez CL a §16'!AS77-'léky bez CL a §16'!AS10</f>
        <v>-318.68097672794829</v>
      </c>
      <c r="AU11" s="6">
        <f>'léky bez CL a §16'!AT77-'léky bez CL a §16'!AT10</f>
        <v>0</v>
      </c>
      <c r="AV11" s="6">
        <f>'léky bez CL a §16'!AU77-'léky bez CL a §16'!AU10</f>
        <v>0</v>
      </c>
      <c r="AW11" s="6">
        <f>'léky bez CL a §16'!AV77-'léky bez CL a §16'!AV10</f>
        <v>2317.1241194981267</v>
      </c>
      <c r="AX11" s="6">
        <f>'léky bez CL a §16'!AW77-'léky bez CL a §16'!AW10</f>
        <v>0</v>
      </c>
      <c r="AY11" s="6">
        <f>'léky bez CL a §16'!AX77-'léky bez CL a §16'!AX10</f>
        <v>0</v>
      </c>
      <c r="AZ11" s="6">
        <f>'léky bez CL a §16'!AY77-'léky bez CL a §16'!AY10</f>
        <v>397.43999999999983</v>
      </c>
      <c r="BA11" s="6">
        <f>'léky bez CL a §16'!AZ77-'léky bez CL a §16'!AZ10</f>
        <v>0</v>
      </c>
      <c r="BB11" s="6">
        <f>'léky bez CL a §16'!BA77-'léky bez CL a §16'!BA10</f>
        <v>0</v>
      </c>
      <c r="BC11" s="6">
        <f>'léky bez CL a §16'!BB77-'léky bez CL a §16'!BB10</f>
        <v>0</v>
      </c>
      <c r="BD11" s="6">
        <f>'léky bez CL a §16'!BC77-'léky bez CL a §16'!BC10</f>
        <v>0</v>
      </c>
      <c r="BE11" s="6">
        <f t="shared" si="0"/>
        <v>-87588.388657205491</v>
      </c>
    </row>
    <row r="12" spans="2:57" x14ac:dyDescent="0.25">
      <c r="B12" t="s">
        <v>55</v>
      </c>
      <c r="C12" t="s">
        <v>56</v>
      </c>
      <c r="D12" s="6">
        <f>'léky bez CL a §16'!C78-'léky bez CL a §16'!C11</f>
        <v>0</v>
      </c>
      <c r="E12" s="6">
        <f>'léky bez CL a §16'!D78-'léky bez CL a §16'!D11</f>
        <v>0</v>
      </c>
      <c r="F12" s="6">
        <f>'léky bez CL a §16'!E78-'léky bez CL a §16'!E11</f>
        <v>0</v>
      </c>
      <c r="G12" s="6">
        <f>'léky bez CL a §16'!F78-'léky bez CL a §16'!F11</f>
        <v>0</v>
      </c>
      <c r="H12" s="6">
        <f>'léky bez CL a §16'!G78-'léky bez CL a §16'!G11</f>
        <v>0</v>
      </c>
      <c r="I12" s="6">
        <f>'léky bez CL a §16'!H78-'léky bez CL a §16'!H11</f>
        <v>0</v>
      </c>
      <c r="J12" s="6">
        <f>'léky bez CL a §16'!I78-'léky bez CL a §16'!I11</f>
        <v>0</v>
      </c>
      <c r="K12" s="6">
        <f>'léky bez CL a §16'!J78-'léky bez CL a §16'!J11</f>
        <v>0</v>
      </c>
      <c r="L12" s="6">
        <f>'léky bez CL a §16'!K78-'léky bez CL a §16'!K11</f>
        <v>0</v>
      </c>
      <c r="M12" s="6">
        <f>'léky bez CL a §16'!L78-'léky bez CL a §16'!L11</f>
        <v>-81768.705699999817</v>
      </c>
      <c r="N12" s="6">
        <f>'léky bez CL a §16'!M78-'léky bez CL a §16'!M11</f>
        <v>0</v>
      </c>
      <c r="O12" s="6">
        <f>'léky bez CL a §16'!N78-'léky bez CL a §16'!N11</f>
        <v>0</v>
      </c>
      <c r="P12" s="6">
        <f>'léky bez CL a §16'!O78-'léky bez CL a §16'!O11</f>
        <v>0</v>
      </c>
      <c r="Q12" s="6">
        <f>'léky bez CL a §16'!P78-'léky bez CL a §16'!P11</f>
        <v>0</v>
      </c>
      <c r="R12" s="6">
        <f>'léky bez CL a §16'!Q78-'léky bez CL a §16'!Q11</f>
        <v>0</v>
      </c>
      <c r="S12" s="6">
        <f>'léky bez CL a §16'!R78-'léky bez CL a §16'!R11</f>
        <v>0</v>
      </c>
      <c r="T12" s="6">
        <f>'léky bez CL a §16'!S78-'léky bez CL a §16'!S11</f>
        <v>0</v>
      </c>
      <c r="U12" s="6">
        <f>'léky bez CL a §16'!T78-'léky bez CL a §16'!T11</f>
        <v>0</v>
      </c>
      <c r="V12" s="6">
        <f>'léky bez CL a §16'!U78-'léky bez CL a §16'!U11</f>
        <v>0</v>
      </c>
      <c r="W12" s="6">
        <f>'léky bez CL a §16'!V78-'léky bez CL a §16'!V11</f>
        <v>0</v>
      </c>
      <c r="X12" s="6">
        <f>'léky bez CL a §16'!W78-'léky bez CL a §16'!W11</f>
        <v>0</v>
      </c>
      <c r="Y12" s="6">
        <f>'léky bez CL a §16'!X78-'léky bez CL a §16'!X11</f>
        <v>0</v>
      </c>
      <c r="Z12" s="6">
        <f>'léky bez CL a §16'!Y78-'léky bez CL a §16'!Y11</f>
        <v>0</v>
      </c>
      <c r="AA12" s="6">
        <f>'léky bez CL a §16'!Z78-'léky bez CL a §16'!Z11</f>
        <v>0</v>
      </c>
      <c r="AB12" s="6">
        <f>'léky bez CL a §16'!AA78-'léky bez CL a §16'!AA11</f>
        <v>0</v>
      </c>
      <c r="AC12" s="6">
        <f>'léky bez CL a §16'!AB78-'léky bez CL a §16'!AB11</f>
        <v>0</v>
      </c>
      <c r="AD12" s="6">
        <f>'léky bez CL a §16'!AC78-'léky bez CL a §16'!AC11</f>
        <v>0</v>
      </c>
      <c r="AE12" s="6">
        <f>'léky bez CL a §16'!AD78-'léky bez CL a §16'!AD11</f>
        <v>0</v>
      </c>
      <c r="AF12" s="6">
        <f>'léky bez CL a §16'!AE78-'léky bez CL a §16'!AE11</f>
        <v>0</v>
      </c>
      <c r="AG12" s="6">
        <f>'léky bez CL a §16'!AF78-'léky bez CL a §16'!AF11</f>
        <v>-42547.072700000019</v>
      </c>
      <c r="AH12" s="6">
        <f>'léky bez CL a §16'!AG78-'léky bez CL a §16'!AG11</f>
        <v>0</v>
      </c>
      <c r="AI12" s="6">
        <f>'léky bez CL a §16'!AH78-'léky bez CL a §16'!AH11</f>
        <v>0</v>
      </c>
      <c r="AJ12" s="6">
        <f>'léky bez CL a §16'!AI78-'léky bez CL a §16'!AI11</f>
        <v>0</v>
      </c>
      <c r="AK12" s="6">
        <f>'léky bez CL a §16'!AJ78-'léky bez CL a §16'!AJ11</f>
        <v>0</v>
      </c>
      <c r="AL12" s="6">
        <f>'léky bez CL a §16'!AK78-'léky bez CL a §16'!AK11</f>
        <v>0</v>
      </c>
      <c r="AM12" s="6">
        <f>'léky bez CL a §16'!AL78-'léky bez CL a §16'!AL11</f>
        <v>0</v>
      </c>
      <c r="AN12" s="6">
        <f>'léky bez CL a §16'!AM78-'léky bez CL a §16'!AM11</f>
        <v>0</v>
      </c>
      <c r="AO12" s="6">
        <f>'léky bez CL a §16'!AN78-'léky bez CL a §16'!AN11</f>
        <v>0</v>
      </c>
      <c r="AP12" s="6">
        <f>'léky bez CL a §16'!AO78-'léky bez CL a §16'!AO11</f>
        <v>0</v>
      </c>
      <c r="AQ12" s="6">
        <f>'léky bez CL a §16'!AP78-'léky bez CL a §16'!AP11</f>
        <v>0</v>
      </c>
      <c r="AR12" s="6">
        <f>'léky bez CL a §16'!AQ78-'léky bez CL a §16'!AQ11</f>
        <v>0</v>
      </c>
      <c r="AS12" s="6">
        <f>'léky bez CL a §16'!AR78-'léky bez CL a §16'!AR11</f>
        <v>0</v>
      </c>
      <c r="AT12" s="6">
        <f>'léky bez CL a §16'!AS78-'léky bez CL a §16'!AS11</f>
        <v>858.57199999999921</v>
      </c>
      <c r="AU12" s="6">
        <f>'léky bez CL a §16'!AT78-'léky bez CL a §16'!AT11</f>
        <v>0</v>
      </c>
      <c r="AV12" s="6">
        <f>'léky bez CL a §16'!AU78-'léky bez CL a §16'!AU11</f>
        <v>0</v>
      </c>
      <c r="AW12" s="6">
        <f>'léky bez CL a §16'!AV78-'léky bez CL a §16'!AV11</f>
        <v>0</v>
      </c>
      <c r="AX12" s="6">
        <f>'léky bez CL a §16'!AW78-'léky bez CL a §16'!AW11</f>
        <v>0</v>
      </c>
      <c r="AY12" s="6">
        <f>'léky bez CL a §16'!AX78-'léky bez CL a §16'!AX11</f>
        <v>0</v>
      </c>
      <c r="AZ12" s="6">
        <f>'léky bez CL a §16'!AY78-'léky bez CL a §16'!AY11</f>
        <v>0</v>
      </c>
      <c r="BA12" s="6">
        <f>'léky bez CL a §16'!AZ78-'léky bez CL a §16'!AZ11</f>
        <v>0</v>
      </c>
      <c r="BB12" s="6">
        <f>'léky bez CL a §16'!BA78-'léky bez CL a §16'!BA11</f>
        <v>0</v>
      </c>
      <c r="BC12" s="6">
        <f>'léky bez CL a §16'!BB78-'léky bez CL a §16'!BB11</f>
        <v>0</v>
      </c>
      <c r="BD12" s="6">
        <f>'léky bez CL a §16'!BC78-'léky bez CL a §16'!BC11</f>
        <v>0</v>
      </c>
      <c r="BE12" s="6">
        <f t="shared" si="0"/>
        <v>-123457.20639999984</v>
      </c>
    </row>
    <row r="13" spans="2:57" x14ac:dyDescent="0.25">
      <c r="B13" t="s">
        <v>18</v>
      </c>
      <c r="C13" t="s">
        <v>19</v>
      </c>
      <c r="D13" s="6">
        <f>'léky bez CL a §16'!C79-'léky bez CL a §16'!C12</f>
        <v>-47774.486864257138</v>
      </c>
      <c r="E13" s="6">
        <f>'léky bez CL a §16'!D79-'léky bez CL a §16'!D12</f>
        <v>9074.9145413351653</v>
      </c>
      <c r="F13" s="6">
        <f>'léky bez CL a §16'!E79-'léky bez CL a §16'!E12</f>
        <v>0</v>
      </c>
      <c r="G13" s="6">
        <f>'léky bez CL a §16'!F79-'léky bez CL a §16'!F12</f>
        <v>0</v>
      </c>
      <c r="H13" s="6">
        <f>'léky bez CL a §16'!G79-'léky bez CL a §16'!G12</f>
        <v>-4689.0300000000134</v>
      </c>
      <c r="I13" s="6">
        <f>'léky bez CL a §16'!H79-'léky bez CL a §16'!H12</f>
        <v>-9969.2824000003748</v>
      </c>
      <c r="J13" s="6">
        <f>'léky bez CL a §16'!I79-'léky bez CL a §16'!I12</f>
        <v>0</v>
      </c>
      <c r="K13" s="6">
        <f>'léky bez CL a §16'!J79-'léky bez CL a §16'!J12</f>
        <v>0</v>
      </c>
      <c r="L13" s="6">
        <f>'léky bez CL a §16'!K79-'léky bez CL a §16'!K12</f>
        <v>0</v>
      </c>
      <c r="M13" s="6">
        <f>'léky bez CL a §16'!L79-'léky bez CL a §16'!L12</f>
        <v>0</v>
      </c>
      <c r="N13" s="6">
        <f>'léky bez CL a §16'!M79-'léky bez CL a §16'!M12</f>
        <v>0</v>
      </c>
      <c r="O13" s="6">
        <f>'léky bez CL a §16'!N79-'léky bez CL a §16'!N12</f>
        <v>1891.4350857462559</v>
      </c>
      <c r="P13" s="6">
        <f>'léky bez CL a §16'!O79-'léky bez CL a §16'!O12</f>
        <v>0</v>
      </c>
      <c r="Q13" s="6">
        <f>'léky bez CL a §16'!P79-'léky bez CL a §16'!P12</f>
        <v>0</v>
      </c>
      <c r="R13" s="6">
        <f>'léky bez CL a §16'!Q79-'léky bez CL a §16'!Q12</f>
        <v>0</v>
      </c>
      <c r="S13" s="6">
        <f>'léky bez CL a §16'!R79-'léky bez CL a §16'!R12</f>
        <v>0</v>
      </c>
      <c r="T13" s="6">
        <f>'léky bez CL a §16'!S79-'léky bez CL a §16'!S12</f>
        <v>0</v>
      </c>
      <c r="U13" s="6">
        <f>'léky bez CL a §16'!T79-'léky bez CL a §16'!T12</f>
        <v>0</v>
      </c>
      <c r="V13" s="6">
        <f>'léky bez CL a §16'!U79-'léky bez CL a §16'!U12</f>
        <v>0</v>
      </c>
      <c r="W13" s="6">
        <f>'léky bez CL a §16'!V79-'léky bez CL a §16'!V12</f>
        <v>0</v>
      </c>
      <c r="X13" s="6">
        <f>'léky bez CL a §16'!W79-'léky bez CL a §16'!W12</f>
        <v>0</v>
      </c>
      <c r="Y13" s="6">
        <f>'léky bez CL a §16'!X79-'léky bez CL a §16'!X12</f>
        <v>-112991.59507081704</v>
      </c>
      <c r="Z13" s="6">
        <f>'léky bez CL a §16'!Y79-'léky bez CL a §16'!Y12</f>
        <v>0</v>
      </c>
      <c r="AA13" s="6">
        <f>'léky bez CL a §16'!Z79-'léky bez CL a §16'!Z12</f>
        <v>0</v>
      </c>
      <c r="AB13" s="6">
        <f>'léky bez CL a §16'!AA79-'léky bez CL a §16'!AA12</f>
        <v>0</v>
      </c>
      <c r="AC13" s="6">
        <f>'léky bez CL a §16'!AB79-'léky bez CL a §16'!AB12</f>
        <v>0</v>
      </c>
      <c r="AD13" s="6">
        <f>'léky bez CL a §16'!AC79-'léky bez CL a §16'!AC12</f>
        <v>0</v>
      </c>
      <c r="AE13" s="6">
        <f>'léky bez CL a §16'!AD79-'léky bez CL a §16'!AD12</f>
        <v>0</v>
      </c>
      <c r="AF13" s="6">
        <f>'léky bez CL a §16'!AE79-'léky bez CL a §16'!AE12</f>
        <v>0</v>
      </c>
      <c r="AG13" s="6">
        <f>'léky bez CL a §16'!AF79-'léky bez CL a §16'!AF12</f>
        <v>0</v>
      </c>
      <c r="AH13" s="6">
        <f>'léky bez CL a §16'!AG79-'léky bez CL a §16'!AG12</f>
        <v>0</v>
      </c>
      <c r="AI13" s="6">
        <f>'léky bez CL a §16'!AH79-'léky bez CL a §16'!AH12</f>
        <v>122634.4497911064</v>
      </c>
      <c r="AJ13" s="6">
        <f>'léky bez CL a §16'!AI79-'léky bez CL a §16'!AI12</f>
        <v>0</v>
      </c>
      <c r="AK13" s="6">
        <f>'léky bez CL a §16'!AJ79-'léky bez CL a §16'!AJ12</f>
        <v>0</v>
      </c>
      <c r="AL13" s="6">
        <f>'léky bez CL a §16'!AK79-'léky bez CL a §16'!AK12</f>
        <v>0</v>
      </c>
      <c r="AM13" s="6">
        <f>'léky bez CL a §16'!AL79-'léky bez CL a §16'!AL12</f>
        <v>0</v>
      </c>
      <c r="AN13" s="6">
        <f>'léky bez CL a §16'!AM79-'léky bez CL a §16'!AM12</f>
        <v>0</v>
      </c>
      <c r="AO13" s="6">
        <f>'léky bez CL a §16'!AN79-'léky bez CL a §16'!AN12</f>
        <v>-150.69019999999909</v>
      </c>
      <c r="AP13" s="6">
        <f>'léky bez CL a §16'!AO79-'léky bez CL a §16'!AO12</f>
        <v>0</v>
      </c>
      <c r="AQ13" s="6">
        <f>'léky bez CL a §16'!AP79-'léky bez CL a §16'!AP12</f>
        <v>0</v>
      </c>
      <c r="AR13" s="6">
        <f>'léky bez CL a §16'!AQ79-'léky bez CL a §16'!AQ12</f>
        <v>0</v>
      </c>
      <c r="AS13" s="6">
        <f>'léky bez CL a §16'!AR79-'léky bez CL a §16'!AR12</f>
        <v>0</v>
      </c>
      <c r="AT13" s="6">
        <f>'léky bez CL a §16'!AS79-'léky bez CL a §16'!AS12</f>
        <v>0</v>
      </c>
      <c r="AU13" s="6">
        <f>'léky bez CL a §16'!AT79-'léky bez CL a §16'!AT12</f>
        <v>0</v>
      </c>
      <c r="AV13" s="6">
        <f>'léky bez CL a §16'!AU79-'léky bez CL a §16'!AU12</f>
        <v>0</v>
      </c>
      <c r="AW13" s="6">
        <f>'léky bez CL a §16'!AV79-'léky bez CL a §16'!AV12</f>
        <v>0</v>
      </c>
      <c r="AX13" s="6">
        <f>'léky bez CL a §16'!AW79-'léky bez CL a §16'!AW12</f>
        <v>0</v>
      </c>
      <c r="AY13" s="6">
        <f>'léky bez CL a §16'!AX79-'léky bez CL a §16'!AX12</f>
        <v>0</v>
      </c>
      <c r="AZ13" s="6">
        <f>'léky bez CL a §16'!AY79-'léky bez CL a §16'!AY12</f>
        <v>0</v>
      </c>
      <c r="BA13" s="6">
        <f>'léky bez CL a §16'!AZ79-'léky bez CL a §16'!AZ12</f>
        <v>0</v>
      </c>
      <c r="BB13" s="6">
        <f>'léky bez CL a §16'!BA79-'léky bez CL a §16'!BA12</f>
        <v>0</v>
      </c>
      <c r="BC13" s="6">
        <f>'léky bez CL a §16'!BB79-'léky bez CL a §16'!BB12</f>
        <v>0</v>
      </c>
      <c r="BD13" s="6">
        <f>'léky bez CL a §16'!BC79-'léky bez CL a §16'!BC12</f>
        <v>0</v>
      </c>
      <c r="BE13" s="6">
        <f t="shared" si="0"/>
        <v>-41974.285116886764</v>
      </c>
    </row>
    <row r="14" spans="2:57" x14ac:dyDescent="0.25">
      <c r="B14" t="s">
        <v>57</v>
      </c>
      <c r="C14" t="s">
        <v>58</v>
      </c>
      <c r="D14" s="6">
        <f>'léky bez CL a §16'!C80-'léky bez CL a §16'!C13</f>
        <v>0</v>
      </c>
      <c r="E14" s="6">
        <f>'léky bez CL a §16'!D80-'léky bez CL a §16'!D13</f>
        <v>0</v>
      </c>
      <c r="F14" s="6">
        <f>'léky bez CL a §16'!E80-'léky bez CL a §16'!E13</f>
        <v>0</v>
      </c>
      <c r="G14" s="6">
        <f>'léky bez CL a §16'!F80-'léky bez CL a §16'!F13</f>
        <v>0</v>
      </c>
      <c r="H14" s="6">
        <f>'léky bez CL a §16'!G80-'léky bez CL a §16'!G13</f>
        <v>0</v>
      </c>
      <c r="I14" s="6">
        <f>'léky bez CL a §16'!H80-'léky bez CL a §16'!H13</f>
        <v>0</v>
      </c>
      <c r="J14" s="6">
        <f>'léky bez CL a §16'!I80-'léky bez CL a §16'!I13</f>
        <v>0</v>
      </c>
      <c r="K14" s="6">
        <f>'léky bez CL a §16'!J80-'léky bez CL a §16'!J13</f>
        <v>0</v>
      </c>
      <c r="L14" s="6">
        <f>'léky bez CL a §16'!K80-'léky bez CL a §16'!K13</f>
        <v>0</v>
      </c>
      <c r="M14" s="6">
        <f>'léky bez CL a §16'!L80-'léky bez CL a §16'!L13</f>
        <v>5817.7260000000242</v>
      </c>
      <c r="N14" s="6">
        <f>'léky bez CL a §16'!M80-'léky bez CL a §16'!M13</f>
        <v>0</v>
      </c>
      <c r="O14" s="6">
        <f>'léky bez CL a §16'!N80-'léky bez CL a §16'!N13</f>
        <v>-176.69520000001648</v>
      </c>
      <c r="P14" s="6">
        <f>'léky bez CL a §16'!O80-'léky bez CL a §16'!O13</f>
        <v>0</v>
      </c>
      <c r="Q14" s="6">
        <f>'léky bez CL a §16'!P80-'léky bez CL a §16'!P13</f>
        <v>0</v>
      </c>
      <c r="R14" s="6">
        <f>'léky bez CL a §16'!Q80-'léky bez CL a §16'!Q13</f>
        <v>0</v>
      </c>
      <c r="S14" s="6">
        <f>'léky bez CL a §16'!R80-'léky bez CL a §16'!R13</f>
        <v>0</v>
      </c>
      <c r="T14" s="6">
        <f>'léky bez CL a §16'!S80-'léky bez CL a §16'!S13</f>
        <v>265053.70460000355</v>
      </c>
      <c r="U14" s="6">
        <f>'léky bez CL a §16'!T80-'léky bez CL a §16'!T13</f>
        <v>0</v>
      </c>
      <c r="V14" s="6">
        <f>'léky bez CL a §16'!U80-'léky bez CL a §16'!U13</f>
        <v>0</v>
      </c>
      <c r="W14" s="6">
        <f>'léky bez CL a §16'!V80-'léky bez CL a §16'!V13</f>
        <v>12826.150699999998</v>
      </c>
      <c r="X14" s="6">
        <f>'léky bez CL a §16'!W80-'léky bez CL a §16'!W13</f>
        <v>0</v>
      </c>
      <c r="Y14" s="6">
        <f>'léky bez CL a §16'!X80-'léky bez CL a §16'!X13</f>
        <v>0</v>
      </c>
      <c r="Z14" s="6">
        <f>'léky bez CL a §16'!Y80-'léky bez CL a §16'!Y13</f>
        <v>0</v>
      </c>
      <c r="AA14" s="6">
        <f>'léky bez CL a §16'!Z80-'léky bez CL a §16'!Z13</f>
        <v>0</v>
      </c>
      <c r="AB14" s="6">
        <f>'léky bez CL a §16'!AA80-'léky bez CL a §16'!AA13</f>
        <v>0</v>
      </c>
      <c r="AC14" s="6">
        <f>'léky bez CL a §16'!AB80-'léky bez CL a §16'!AB13</f>
        <v>0</v>
      </c>
      <c r="AD14" s="6">
        <f>'léky bez CL a §16'!AC80-'léky bez CL a §16'!AC13</f>
        <v>0</v>
      </c>
      <c r="AE14" s="6">
        <f>'léky bez CL a §16'!AD80-'léky bez CL a §16'!AD13</f>
        <v>0</v>
      </c>
      <c r="AF14" s="6">
        <f>'léky bez CL a §16'!AE80-'léky bez CL a §16'!AE13</f>
        <v>0</v>
      </c>
      <c r="AG14" s="6">
        <f>'léky bez CL a §16'!AF80-'léky bez CL a §16'!AF13</f>
        <v>0</v>
      </c>
      <c r="AH14" s="6">
        <f>'léky bez CL a §16'!AG80-'léky bez CL a §16'!AG13</f>
        <v>0</v>
      </c>
      <c r="AI14" s="6">
        <f>'léky bez CL a §16'!AH80-'léky bez CL a §16'!AH13</f>
        <v>0</v>
      </c>
      <c r="AJ14" s="6">
        <f>'léky bez CL a §16'!AI80-'léky bez CL a §16'!AI13</f>
        <v>0</v>
      </c>
      <c r="AK14" s="6">
        <f>'léky bez CL a §16'!AJ80-'léky bez CL a §16'!AJ13</f>
        <v>0</v>
      </c>
      <c r="AL14" s="6">
        <f>'léky bez CL a §16'!AK80-'léky bez CL a §16'!AK13</f>
        <v>0</v>
      </c>
      <c r="AM14" s="6">
        <f>'léky bez CL a §16'!AL80-'léky bez CL a §16'!AL13</f>
        <v>0</v>
      </c>
      <c r="AN14" s="6">
        <f>'léky bez CL a §16'!AM80-'léky bez CL a §16'!AM13</f>
        <v>0</v>
      </c>
      <c r="AO14" s="6">
        <f>'léky bez CL a §16'!AN80-'léky bez CL a §16'!AN13</f>
        <v>0</v>
      </c>
      <c r="AP14" s="6">
        <f>'léky bez CL a §16'!AO80-'léky bez CL a §16'!AO13</f>
        <v>0</v>
      </c>
      <c r="AQ14" s="6">
        <f>'léky bez CL a §16'!AP80-'léky bez CL a §16'!AP13</f>
        <v>0</v>
      </c>
      <c r="AR14" s="6">
        <f>'léky bez CL a §16'!AQ80-'léky bez CL a §16'!AQ13</f>
        <v>0</v>
      </c>
      <c r="AS14" s="6">
        <f>'léky bez CL a §16'!AR80-'léky bez CL a §16'!AR13</f>
        <v>0</v>
      </c>
      <c r="AT14" s="6">
        <f>'léky bez CL a §16'!AS80-'léky bez CL a §16'!AS13</f>
        <v>0</v>
      </c>
      <c r="AU14" s="6">
        <f>'léky bez CL a §16'!AT80-'léky bez CL a §16'!AT13</f>
        <v>0</v>
      </c>
      <c r="AV14" s="6">
        <f>'léky bez CL a §16'!AU80-'léky bez CL a §16'!AU13</f>
        <v>0</v>
      </c>
      <c r="AW14" s="6">
        <f>'léky bez CL a §16'!AV80-'léky bez CL a §16'!AV13</f>
        <v>0</v>
      </c>
      <c r="AX14" s="6">
        <f>'léky bez CL a §16'!AW80-'léky bez CL a §16'!AW13</f>
        <v>0</v>
      </c>
      <c r="AY14" s="6">
        <f>'léky bez CL a §16'!AX80-'léky bez CL a §16'!AX13</f>
        <v>0</v>
      </c>
      <c r="AZ14" s="6">
        <f>'léky bez CL a §16'!AY80-'léky bez CL a §16'!AY13</f>
        <v>0</v>
      </c>
      <c r="BA14" s="6">
        <f>'léky bez CL a §16'!AZ80-'léky bez CL a §16'!AZ13</f>
        <v>0</v>
      </c>
      <c r="BB14" s="6">
        <f>'léky bez CL a §16'!BA80-'léky bez CL a §16'!BA13</f>
        <v>0</v>
      </c>
      <c r="BC14" s="6">
        <f>'léky bez CL a §16'!BB80-'léky bez CL a §16'!BB13</f>
        <v>0</v>
      </c>
      <c r="BD14" s="6">
        <f>'léky bez CL a §16'!BC80-'léky bez CL a §16'!BC13</f>
        <v>0</v>
      </c>
      <c r="BE14" s="6">
        <f t="shared" si="0"/>
        <v>283520.88610000355</v>
      </c>
    </row>
    <row r="15" spans="2:57" x14ac:dyDescent="0.25">
      <c r="B15" t="s">
        <v>20</v>
      </c>
      <c r="C15" t="s">
        <v>21</v>
      </c>
      <c r="D15" s="6">
        <f>'léky bez CL a §16'!C81-'léky bez CL a §16'!C14</f>
        <v>2107.3720000000012</v>
      </c>
      <c r="E15" s="6">
        <f>'léky bez CL a §16'!D81-'léky bez CL a §16'!D14</f>
        <v>0</v>
      </c>
      <c r="F15" s="6">
        <f>'léky bez CL a §16'!E81-'léky bez CL a §16'!E14</f>
        <v>0</v>
      </c>
      <c r="G15" s="6">
        <f>'léky bez CL a §16'!F81-'léky bez CL a §16'!F14</f>
        <v>0</v>
      </c>
      <c r="H15" s="6">
        <f>'léky bez CL a §16'!G81-'léky bez CL a §16'!G14</f>
        <v>2006.9127999999982</v>
      </c>
      <c r="I15" s="6">
        <f>'léky bez CL a §16'!H81-'léky bez CL a §16'!H14</f>
        <v>0</v>
      </c>
      <c r="J15" s="6">
        <f>'léky bez CL a §16'!I81-'léky bez CL a §16'!I14</f>
        <v>3224.279100000007</v>
      </c>
      <c r="K15" s="6">
        <f>'léky bez CL a §16'!J81-'léky bez CL a §16'!J14</f>
        <v>0</v>
      </c>
      <c r="L15" s="6">
        <f>'léky bez CL a §16'!K81-'léky bez CL a §16'!K14</f>
        <v>0</v>
      </c>
      <c r="M15" s="6">
        <f>'léky bez CL a §16'!L81-'léky bez CL a §16'!L14</f>
        <v>8828.174799999997</v>
      </c>
      <c r="N15" s="6">
        <f>'léky bez CL a §16'!M81-'léky bez CL a §16'!M14</f>
        <v>0</v>
      </c>
      <c r="O15" s="6">
        <f>'léky bez CL a §16'!N81-'léky bez CL a §16'!N14</f>
        <v>0</v>
      </c>
      <c r="P15" s="6">
        <f>'léky bez CL a §16'!O81-'léky bez CL a §16'!O14</f>
        <v>0</v>
      </c>
      <c r="Q15" s="6">
        <f>'léky bez CL a §16'!P81-'léky bez CL a §16'!P14</f>
        <v>0</v>
      </c>
      <c r="R15" s="6">
        <f>'léky bez CL a §16'!Q81-'léky bez CL a §16'!Q14</f>
        <v>0</v>
      </c>
      <c r="S15" s="6">
        <f>'léky bez CL a §16'!R81-'léky bez CL a §16'!R14</f>
        <v>-3265.4355000000069</v>
      </c>
      <c r="T15" s="6">
        <f>'léky bez CL a §16'!S81-'léky bez CL a §16'!S14</f>
        <v>-98041.005200000014</v>
      </c>
      <c r="U15" s="6">
        <f>'léky bez CL a §16'!T81-'léky bez CL a §16'!T14</f>
        <v>0</v>
      </c>
      <c r="V15" s="6">
        <f>'léky bez CL a §16'!U81-'léky bez CL a §16'!U14</f>
        <v>0</v>
      </c>
      <c r="W15" s="6">
        <f>'léky bez CL a §16'!V81-'léky bez CL a §16'!V14</f>
        <v>0</v>
      </c>
      <c r="X15" s="6">
        <f>'léky bez CL a §16'!W81-'léky bez CL a §16'!W14</f>
        <v>0</v>
      </c>
      <c r="Y15" s="6">
        <f>'léky bez CL a §16'!X81-'léky bez CL a §16'!X14</f>
        <v>0</v>
      </c>
      <c r="Z15" s="6">
        <f>'léky bez CL a §16'!Y81-'léky bez CL a §16'!Y14</f>
        <v>0</v>
      </c>
      <c r="AA15" s="6">
        <f>'léky bez CL a §16'!Z81-'léky bez CL a §16'!Z14</f>
        <v>0</v>
      </c>
      <c r="AB15" s="6">
        <f>'léky bez CL a §16'!AA81-'léky bez CL a §16'!AA14</f>
        <v>0</v>
      </c>
      <c r="AC15" s="6">
        <f>'léky bez CL a §16'!AB81-'léky bez CL a §16'!AB14</f>
        <v>0</v>
      </c>
      <c r="AD15" s="6">
        <f>'léky bez CL a §16'!AC81-'léky bez CL a §16'!AC14</f>
        <v>0</v>
      </c>
      <c r="AE15" s="6">
        <f>'léky bez CL a §16'!AD81-'léky bez CL a §16'!AD14</f>
        <v>0</v>
      </c>
      <c r="AF15" s="6">
        <f>'léky bez CL a §16'!AE81-'léky bez CL a §16'!AE14</f>
        <v>-5205.2088999999996</v>
      </c>
      <c r="AG15" s="6">
        <f>'léky bez CL a §16'!AF81-'léky bez CL a §16'!AF14</f>
        <v>2923.3979999999992</v>
      </c>
      <c r="AH15" s="6">
        <f>'léky bez CL a §16'!AG81-'léky bez CL a §16'!AG14</f>
        <v>0</v>
      </c>
      <c r="AI15" s="6">
        <f>'léky bez CL a §16'!AH81-'léky bez CL a §16'!AH14</f>
        <v>1948.9320000000007</v>
      </c>
      <c r="AJ15" s="6">
        <f>'léky bez CL a §16'!AI81-'léky bez CL a §16'!AI14</f>
        <v>0</v>
      </c>
      <c r="AK15" s="6">
        <f>'léky bez CL a §16'!AJ81-'léky bez CL a §16'!AJ14</f>
        <v>0</v>
      </c>
      <c r="AL15" s="6">
        <f>'léky bez CL a §16'!AK81-'léky bez CL a §16'!AK14</f>
        <v>0</v>
      </c>
      <c r="AM15" s="6">
        <f>'léky bez CL a §16'!AL81-'léky bez CL a §16'!AL14</f>
        <v>0</v>
      </c>
      <c r="AN15" s="6">
        <f>'léky bez CL a §16'!AM81-'léky bez CL a §16'!AM14</f>
        <v>0</v>
      </c>
      <c r="AO15" s="6">
        <f>'léky bez CL a §16'!AN81-'léky bez CL a §16'!AN14</f>
        <v>0</v>
      </c>
      <c r="AP15" s="6">
        <f>'léky bez CL a §16'!AO81-'léky bez CL a §16'!AO14</f>
        <v>0</v>
      </c>
      <c r="AQ15" s="6">
        <f>'léky bez CL a §16'!AP81-'léky bez CL a §16'!AP14</f>
        <v>0</v>
      </c>
      <c r="AR15" s="6">
        <f>'léky bez CL a §16'!AQ81-'léky bez CL a §16'!AQ14</f>
        <v>0</v>
      </c>
      <c r="AS15" s="6">
        <f>'léky bez CL a §16'!AR81-'léky bez CL a §16'!AR14</f>
        <v>0</v>
      </c>
      <c r="AT15" s="6">
        <f>'léky bez CL a §16'!AS81-'léky bez CL a §16'!AS14</f>
        <v>2107.3720000000012</v>
      </c>
      <c r="AU15" s="6">
        <f>'léky bez CL a §16'!AT81-'léky bez CL a §16'!AT14</f>
        <v>0</v>
      </c>
      <c r="AV15" s="6">
        <f>'léky bez CL a §16'!AU81-'léky bez CL a §16'!AU14</f>
        <v>0</v>
      </c>
      <c r="AW15" s="6">
        <f>'léky bez CL a §16'!AV81-'léky bez CL a §16'!AV14</f>
        <v>0</v>
      </c>
      <c r="AX15" s="6">
        <f>'léky bez CL a §16'!AW81-'léky bez CL a §16'!AW14</f>
        <v>0</v>
      </c>
      <c r="AY15" s="6">
        <f>'léky bez CL a §16'!AX81-'léky bez CL a §16'!AX14</f>
        <v>0</v>
      </c>
      <c r="AZ15" s="6">
        <f>'léky bez CL a §16'!AY81-'léky bez CL a §16'!AY14</f>
        <v>0</v>
      </c>
      <c r="BA15" s="6">
        <f>'léky bez CL a §16'!AZ81-'léky bez CL a §16'!AZ14</f>
        <v>0</v>
      </c>
      <c r="BB15" s="6">
        <f>'léky bez CL a §16'!BA81-'léky bez CL a §16'!BA14</f>
        <v>0</v>
      </c>
      <c r="BC15" s="6">
        <f>'léky bez CL a §16'!BB81-'léky bez CL a §16'!BB14</f>
        <v>0</v>
      </c>
      <c r="BD15" s="6">
        <f>'léky bez CL a §16'!BC81-'léky bez CL a §16'!BC14</f>
        <v>0</v>
      </c>
      <c r="BE15" s="6">
        <f t="shared" si="0"/>
        <v>-83365.208900000012</v>
      </c>
    </row>
    <row r="16" spans="2:57" x14ac:dyDescent="0.25">
      <c r="B16" t="s">
        <v>22</v>
      </c>
      <c r="C16" t="s">
        <v>23</v>
      </c>
      <c r="D16" s="6">
        <f>'léky bez CL a §16'!C82-'léky bez CL a §16'!C15</f>
        <v>-25643.013392929337</v>
      </c>
      <c r="E16" s="6">
        <f>'léky bez CL a §16'!D82-'léky bez CL a §16'!D15</f>
        <v>-51526.969622176141</v>
      </c>
      <c r="F16" s="6">
        <f>'léky bez CL a §16'!E82-'léky bez CL a §16'!E15</f>
        <v>-38571.696590062231</v>
      </c>
      <c r="G16" s="6">
        <f>'léky bez CL a §16'!F82-'léky bez CL a §16'!F15</f>
        <v>11009.660799998557</v>
      </c>
      <c r="H16" s="6">
        <f>'léky bez CL a §16'!G82-'léky bez CL a §16'!G15</f>
        <v>-7174.7776999993366</v>
      </c>
      <c r="I16" s="6">
        <f>'léky bez CL a §16'!H82-'léky bez CL a §16'!H15</f>
        <v>-6605.4006000010995</v>
      </c>
      <c r="J16" s="6">
        <f>'léky bez CL a §16'!I82-'léky bez CL a §16'!I15</f>
        <v>-42551.462655909359</v>
      </c>
      <c r="K16" s="6">
        <f>'léky bez CL a §16'!J82-'léky bez CL a §16'!J15</f>
        <v>-10227.275999999547</v>
      </c>
      <c r="L16" s="6">
        <f>'léky bez CL a §16'!K82-'léky bez CL a §16'!K15</f>
        <v>355.49152121333464</v>
      </c>
      <c r="M16" s="6">
        <f>'léky bez CL a §16'!L82-'léky bez CL a §16'!L15</f>
        <v>3015.0932076346362</v>
      </c>
      <c r="N16" s="6">
        <f>'léky bez CL a §16'!M82-'léky bez CL a §16'!M15</f>
        <v>7007.6939999982715</v>
      </c>
      <c r="O16" s="6">
        <f>'léky bez CL a §16'!N82-'léky bez CL a §16'!N15</f>
        <v>-36520.563399999926</v>
      </c>
      <c r="P16" s="6">
        <f>'léky bez CL a §16'!O82-'léky bez CL a §16'!O15</f>
        <v>-11559.451382322412</v>
      </c>
      <c r="Q16" s="6">
        <f>'léky bez CL a §16'!P82-'léky bez CL a §16'!P15</f>
        <v>-4843.8093762555509</v>
      </c>
      <c r="R16" s="6">
        <f>'léky bez CL a §16'!Q82-'léky bez CL a §16'!Q15</f>
        <v>0</v>
      </c>
      <c r="S16" s="6">
        <f>'léky bez CL a §16'!R82-'léky bez CL a §16'!R15</f>
        <v>14427.015020045219</v>
      </c>
      <c r="T16" s="6">
        <f>'léky bez CL a §16'!S82-'léky bez CL a §16'!S15</f>
        <v>2876.8264642088907</v>
      </c>
      <c r="U16" s="6">
        <f>'léky bez CL a §16'!T82-'léky bez CL a §16'!T15</f>
        <v>-5261.3348999999926</v>
      </c>
      <c r="V16" s="6">
        <f>'léky bez CL a §16'!U82-'léky bez CL a §16'!U15</f>
        <v>0</v>
      </c>
      <c r="W16" s="6">
        <f>'léky bez CL a §16'!V82-'léky bez CL a §16'!V15</f>
        <v>-13588.90163394768</v>
      </c>
      <c r="X16" s="6">
        <f>'léky bez CL a §16'!W82-'léky bez CL a §16'!W15</f>
        <v>-16286.250000000116</v>
      </c>
      <c r="Y16" s="6">
        <f>'léky bez CL a §16'!X82-'léky bez CL a §16'!X15</f>
        <v>0</v>
      </c>
      <c r="Z16" s="6">
        <f>'léky bez CL a §16'!Y82-'léky bez CL a §16'!Y15</f>
        <v>-1147.2407000000001</v>
      </c>
      <c r="AA16" s="6">
        <f>'léky bez CL a §16'!Z82-'léky bez CL a §16'!Z15</f>
        <v>-1862.4908509209927</v>
      </c>
      <c r="AB16" s="6">
        <f>'léky bez CL a §16'!AA82-'léky bez CL a §16'!AA15</f>
        <v>-7587.7049000000006</v>
      </c>
      <c r="AC16" s="6">
        <f>'léky bez CL a §16'!AB82-'léky bez CL a §16'!AB15</f>
        <v>0</v>
      </c>
      <c r="AD16" s="6">
        <f>'léky bez CL a §16'!AC82-'léky bez CL a §16'!AC15</f>
        <v>0</v>
      </c>
      <c r="AE16" s="6">
        <f>'léky bez CL a §16'!AD82-'léky bez CL a §16'!AD15</f>
        <v>-1240.360400000005</v>
      </c>
      <c r="AF16" s="6">
        <f>'léky bez CL a §16'!AE82-'léky bez CL a §16'!AE15</f>
        <v>-17784.892782323761</v>
      </c>
      <c r="AG16" s="6">
        <f>'léky bez CL a §16'!AF82-'léky bez CL a §16'!AF15</f>
        <v>-156988.3555264622</v>
      </c>
      <c r="AH16" s="6">
        <f>'léky bez CL a §16'!AG82-'léky bez CL a §16'!AG15</f>
        <v>0</v>
      </c>
      <c r="AI16" s="6">
        <f>'léky bez CL a §16'!AH82-'léky bez CL a §16'!AH15</f>
        <v>0</v>
      </c>
      <c r="AJ16" s="6">
        <f>'léky bez CL a §16'!AI82-'léky bez CL a §16'!AI15</f>
        <v>0</v>
      </c>
      <c r="AK16" s="6">
        <f>'léky bez CL a §16'!AJ82-'léky bez CL a §16'!AJ15</f>
        <v>0</v>
      </c>
      <c r="AL16" s="6">
        <f>'léky bez CL a §16'!AK82-'léky bez CL a §16'!AK15</f>
        <v>0</v>
      </c>
      <c r="AM16" s="6">
        <f>'léky bez CL a §16'!AL82-'léky bez CL a §16'!AL15</f>
        <v>0</v>
      </c>
      <c r="AN16" s="6">
        <f>'léky bez CL a §16'!AM82-'léky bez CL a §16'!AM15</f>
        <v>146.2502999999997</v>
      </c>
      <c r="AO16" s="6">
        <f>'léky bez CL a §16'!AN82-'léky bez CL a §16'!AN15</f>
        <v>0</v>
      </c>
      <c r="AP16" s="6">
        <f>'léky bez CL a §16'!AO82-'léky bez CL a §16'!AO15</f>
        <v>185.07000000000005</v>
      </c>
      <c r="AQ16" s="6">
        <f>'léky bez CL a §16'!AP82-'léky bez CL a §16'!AP15</f>
        <v>0</v>
      </c>
      <c r="AR16" s="6">
        <f>'léky bez CL a §16'!AQ82-'léky bez CL a §16'!AQ15</f>
        <v>-825.50690000000031</v>
      </c>
      <c r="AS16" s="6">
        <f>'léky bez CL a §16'!AR82-'léky bez CL a §16'!AR15</f>
        <v>0</v>
      </c>
      <c r="AT16" s="6">
        <f>'léky bez CL a §16'!AS82-'léky bez CL a §16'!AS15</f>
        <v>-15329.110029286181</v>
      </c>
      <c r="AU16" s="6">
        <f>'léky bez CL a §16'!AT82-'léky bez CL a §16'!AT15</f>
        <v>0</v>
      </c>
      <c r="AV16" s="6">
        <f>'léky bez CL a §16'!AU82-'léky bez CL a §16'!AU15</f>
        <v>0</v>
      </c>
      <c r="AW16" s="6">
        <f>'léky bez CL a §16'!AV82-'léky bez CL a §16'!AV15</f>
        <v>9556.657359180972</v>
      </c>
      <c r="AX16" s="6">
        <f>'léky bez CL a §16'!AW82-'léky bez CL a §16'!AW15</f>
        <v>-3057.4249999998428</v>
      </c>
      <c r="AY16" s="6">
        <f>'léky bez CL a §16'!AX82-'léky bez CL a §16'!AX15</f>
        <v>0</v>
      </c>
      <c r="AZ16" s="6">
        <f>'léky bez CL a §16'!AY82-'léky bez CL a §16'!AY15</f>
        <v>0</v>
      </c>
      <c r="BA16" s="6">
        <f>'léky bez CL a §16'!AZ82-'léky bez CL a §16'!AZ15</f>
        <v>0</v>
      </c>
      <c r="BB16" s="6">
        <f>'léky bez CL a §16'!BA82-'léky bez CL a §16'!BA15</f>
        <v>0</v>
      </c>
      <c r="BC16" s="6">
        <f>'léky bez CL a §16'!BB82-'léky bez CL a §16'!BB15</f>
        <v>0</v>
      </c>
      <c r="BD16" s="6">
        <f>'léky bez CL a §16'!BC82-'léky bez CL a §16'!BC15</f>
        <v>0</v>
      </c>
      <c r="BE16" s="6">
        <f t="shared" si="0"/>
        <v>-427604.2356703158</v>
      </c>
    </row>
    <row r="17" spans="2:57" x14ac:dyDescent="0.25">
      <c r="B17" t="s">
        <v>24</v>
      </c>
      <c r="C17" t="s">
        <v>25</v>
      </c>
      <c r="D17" s="6">
        <f>'léky bez CL a §16'!C83-'léky bez CL a §16'!C16</f>
        <v>23991.669100000014</v>
      </c>
      <c r="E17" s="6">
        <f>'léky bez CL a §16'!D83-'léky bez CL a §16'!D16</f>
        <v>51671.045000000042</v>
      </c>
      <c r="F17" s="6">
        <f>'léky bez CL a §16'!E83-'léky bez CL a §16'!E16</f>
        <v>-840.82670000003418</v>
      </c>
      <c r="G17" s="6">
        <f>'léky bez CL a §16'!F83-'léky bez CL a §16'!F16</f>
        <v>-11031.617700000061</v>
      </c>
      <c r="H17" s="6">
        <f>'léky bez CL a §16'!G83-'léky bez CL a §16'!G16</f>
        <v>-1681.0996000000005</v>
      </c>
      <c r="I17" s="6">
        <f>'léky bez CL a §16'!H83-'léky bez CL a §16'!H16</f>
        <v>902.05240000000049</v>
      </c>
      <c r="J17" s="6">
        <f>'léky bez CL a §16'!I83-'léky bez CL a §16'!I16</f>
        <v>-78852.588800000027</v>
      </c>
      <c r="K17" s="6">
        <f>'léky bez CL a §16'!J83-'léky bez CL a §16'!J16</f>
        <v>501.648199999996</v>
      </c>
      <c r="L17" s="6">
        <f>'léky bez CL a §16'!K83-'léky bez CL a §16'!K16</f>
        <v>52.391200000000026</v>
      </c>
      <c r="M17" s="6">
        <f>'léky bez CL a §16'!L83-'léky bez CL a §16'!L16</f>
        <v>-35440.478200000012</v>
      </c>
      <c r="N17" s="6">
        <f>'léky bez CL a §16'!M83-'léky bez CL a §16'!M16</f>
        <v>-3312.8740000000016</v>
      </c>
      <c r="O17" s="6">
        <f>'léky bez CL a §16'!N83-'léky bez CL a §16'!N16</f>
        <v>-4559.1461999999992</v>
      </c>
      <c r="P17" s="6">
        <f>'léky bez CL a §16'!O83-'léky bez CL a §16'!O16</f>
        <v>-168.84670000000006</v>
      </c>
      <c r="Q17" s="6">
        <f>'léky bez CL a §16'!P83-'léky bez CL a §16'!P16</f>
        <v>455.65880000000016</v>
      </c>
      <c r="R17" s="6">
        <f>'léky bez CL a §16'!Q83-'léky bez CL a §16'!Q16</f>
        <v>0</v>
      </c>
      <c r="S17" s="6">
        <f>'léky bez CL a §16'!R83-'léky bez CL a §16'!R16</f>
        <v>40152.351400000043</v>
      </c>
      <c r="T17" s="6">
        <f>'léky bez CL a §16'!S83-'léky bez CL a §16'!S16</f>
        <v>3071.9130999999761</v>
      </c>
      <c r="U17" s="6">
        <f>'léky bez CL a §16'!T83-'léky bez CL a §16'!T16</f>
        <v>-125.92039999999997</v>
      </c>
      <c r="V17" s="6">
        <f>'léky bez CL a §16'!U83-'léky bez CL a §16'!U16</f>
        <v>0</v>
      </c>
      <c r="W17" s="6">
        <f>'léky bez CL a §16'!V83-'léky bez CL a §16'!V16</f>
        <v>-768.81830000002083</v>
      </c>
      <c r="X17" s="6">
        <f>'léky bez CL a §16'!W83-'léky bez CL a §16'!W16</f>
        <v>5142.5947999999771</v>
      </c>
      <c r="Y17" s="6">
        <f>'léky bez CL a §16'!X83-'léky bez CL a §16'!X16</f>
        <v>0</v>
      </c>
      <c r="Z17" s="6">
        <f>'léky bez CL a §16'!Y83-'léky bez CL a §16'!Y16</f>
        <v>0</v>
      </c>
      <c r="AA17" s="6">
        <f>'léky bez CL a §16'!Z83-'léky bez CL a §16'!Z16</f>
        <v>5567.3839999999909</v>
      </c>
      <c r="AB17" s="6">
        <f>'léky bez CL a §16'!AA83-'léky bez CL a §16'!AA16</f>
        <v>31.899999999999977</v>
      </c>
      <c r="AC17" s="6">
        <f>'léky bez CL a §16'!AB83-'léky bez CL a §16'!AB16</f>
        <v>0</v>
      </c>
      <c r="AD17" s="6">
        <f>'léky bez CL a §16'!AC83-'léky bez CL a §16'!AC16</f>
        <v>0</v>
      </c>
      <c r="AE17" s="6">
        <f>'léky bez CL a §16'!AD83-'léky bez CL a §16'!AD16</f>
        <v>0</v>
      </c>
      <c r="AF17" s="6">
        <f>'léky bez CL a §16'!AE83-'léky bez CL a §16'!AE16</f>
        <v>-1188.6745000000001</v>
      </c>
      <c r="AG17" s="6">
        <f>'léky bez CL a §16'!AF83-'léky bez CL a §16'!AF16</f>
        <v>-104016.35806222074</v>
      </c>
      <c r="AH17" s="6">
        <f>'léky bez CL a §16'!AG83-'léky bez CL a §16'!AG16</f>
        <v>0</v>
      </c>
      <c r="AI17" s="6">
        <f>'léky bez CL a §16'!AH83-'léky bez CL a §16'!AH16</f>
        <v>0</v>
      </c>
      <c r="AJ17" s="6">
        <f>'léky bez CL a §16'!AI83-'léky bez CL a §16'!AI16</f>
        <v>0</v>
      </c>
      <c r="AK17" s="6">
        <f>'léky bez CL a §16'!AJ83-'léky bez CL a §16'!AJ16</f>
        <v>0</v>
      </c>
      <c r="AL17" s="6">
        <f>'léky bez CL a §16'!AK83-'léky bez CL a §16'!AK16</f>
        <v>0</v>
      </c>
      <c r="AM17" s="6">
        <f>'léky bez CL a §16'!AL83-'léky bez CL a §16'!AL16</f>
        <v>0</v>
      </c>
      <c r="AN17" s="6">
        <f>'léky bez CL a §16'!AM83-'léky bez CL a §16'!AM16</f>
        <v>0</v>
      </c>
      <c r="AO17" s="6">
        <f>'léky bez CL a §16'!AN83-'léky bez CL a §16'!AN16</f>
        <v>0</v>
      </c>
      <c r="AP17" s="6">
        <f>'léky bez CL a §16'!AO83-'léky bez CL a §16'!AO16</f>
        <v>105.91999999999996</v>
      </c>
      <c r="AQ17" s="6">
        <f>'léky bez CL a §16'!AP83-'léky bez CL a §16'!AP16</f>
        <v>0</v>
      </c>
      <c r="AR17" s="6">
        <f>'léky bez CL a §16'!AQ83-'léky bez CL a §16'!AQ16</f>
        <v>0</v>
      </c>
      <c r="AS17" s="6">
        <f>'léky bez CL a §16'!AR83-'léky bez CL a §16'!AR16</f>
        <v>0</v>
      </c>
      <c r="AT17" s="6">
        <f>'léky bez CL a §16'!AS83-'léky bez CL a §16'!AS16</f>
        <v>-1957.2855999999992</v>
      </c>
      <c r="AU17" s="6">
        <f>'léky bez CL a §16'!AT83-'léky bez CL a §16'!AT16</f>
        <v>0</v>
      </c>
      <c r="AV17" s="6">
        <f>'léky bez CL a §16'!AU83-'léky bez CL a §16'!AU16</f>
        <v>0</v>
      </c>
      <c r="AW17" s="6">
        <f>'léky bez CL a §16'!AV83-'léky bez CL a §16'!AV16</f>
        <v>19114.349699999962</v>
      </c>
      <c r="AX17" s="6">
        <f>'léky bez CL a §16'!AW83-'léky bez CL a §16'!AW16</f>
        <v>-31.134400000000028</v>
      </c>
      <c r="AY17" s="6">
        <f>'léky bez CL a §16'!AX83-'léky bez CL a §16'!AX16</f>
        <v>0</v>
      </c>
      <c r="AZ17" s="6">
        <f>'léky bez CL a §16'!AY83-'léky bez CL a §16'!AY16</f>
        <v>0</v>
      </c>
      <c r="BA17" s="6">
        <f>'léky bez CL a §16'!AZ83-'léky bez CL a §16'!AZ16</f>
        <v>0</v>
      </c>
      <c r="BB17" s="6">
        <f>'léky bez CL a §16'!BA83-'léky bez CL a §16'!BA16</f>
        <v>0</v>
      </c>
      <c r="BC17" s="6">
        <f>'léky bez CL a §16'!BB83-'léky bez CL a §16'!BB16</f>
        <v>0</v>
      </c>
      <c r="BD17" s="6">
        <f>'léky bez CL a §16'!BC83-'léky bez CL a §16'!BC16</f>
        <v>0</v>
      </c>
      <c r="BE17" s="6">
        <f t="shared" si="0"/>
        <v>-93214.791462220892</v>
      </c>
    </row>
    <row r="18" spans="2:57" x14ac:dyDescent="0.25">
      <c r="B18" t="s">
        <v>79</v>
      </c>
      <c r="C18" t="s">
        <v>80</v>
      </c>
      <c r="D18" s="6">
        <f>'léky bez CL a §16'!C84-'léky bez CL a §16'!C17</f>
        <v>0</v>
      </c>
      <c r="E18" s="6">
        <f>'léky bez CL a §16'!D84-'léky bez CL a §16'!D17</f>
        <v>0</v>
      </c>
      <c r="F18" s="6">
        <f>'léky bez CL a §16'!E84-'léky bez CL a §16'!E17</f>
        <v>0</v>
      </c>
      <c r="G18" s="6">
        <f>'léky bez CL a §16'!F84-'léky bez CL a §16'!F17</f>
        <v>0</v>
      </c>
      <c r="H18" s="6">
        <f>'léky bez CL a §16'!G84-'léky bez CL a §16'!G17</f>
        <v>0</v>
      </c>
      <c r="I18" s="6">
        <f>'léky bez CL a §16'!H84-'léky bez CL a §16'!H17</f>
        <v>0</v>
      </c>
      <c r="J18" s="6">
        <f>'léky bez CL a §16'!I84-'léky bez CL a §16'!I17</f>
        <v>0</v>
      </c>
      <c r="K18" s="6">
        <f>'léky bez CL a §16'!J84-'léky bez CL a §16'!J17</f>
        <v>0</v>
      </c>
      <c r="L18" s="6">
        <f>'léky bez CL a §16'!K84-'léky bez CL a §16'!K17</f>
        <v>0</v>
      </c>
      <c r="M18" s="6">
        <f>'léky bez CL a §16'!L84-'léky bez CL a §16'!L17</f>
        <v>0</v>
      </c>
      <c r="N18" s="6">
        <f>'léky bez CL a §16'!M84-'léky bez CL a §16'!M17</f>
        <v>0</v>
      </c>
      <c r="O18" s="6">
        <f>'léky bez CL a §16'!N84-'léky bez CL a §16'!N17</f>
        <v>0</v>
      </c>
      <c r="P18" s="6">
        <f>'léky bez CL a §16'!O84-'léky bez CL a §16'!O17</f>
        <v>0</v>
      </c>
      <c r="Q18" s="6">
        <f>'léky bez CL a §16'!P84-'léky bez CL a §16'!P17</f>
        <v>0</v>
      </c>
      <c r="R18" s="6">
        <f>'léky bez CL a §16'!Q84-'léky bez CL a §16'!Q17</f>
        <v>0</v>
      </c>
      <c r="S18" s="6">
        <f>'léky bez CL a §16'!R84-'léky bez CL a §16'!R17</f>
        <v>0</v>
      </c>
      <c r="T18" s="6">
        <f>'léky bez CL a §16'!S84-'léky bez CL a §16'!S17</f>
        <v>0</v>
      </c>
      <c r="U18" s="6">
        <f>'léky bez CL a §16'!T84-'léky bez CL a §16'!T17</f>
        <v>0</v>
      </c>
      <c r="V18" s="6">
        <f>'léky bez CL a §16'!U84-'léky bez CL a §16'!U17</f>
        <v>0</v>
      </c>
      <c r="W18" s="6">
        <f>'léky bez CL a §16'!V84-'léky bez CL a §16'!V17</f>
        <v>1452</v>
      </c>
      <c r="X18" s="6">
        <f>'léky bez CL a §16'!W84-'léky bez CL a §16'!W17</f>
        <v>0</v>
      </c>
      <c r="Y18" s="6">
        <f>'léky bez CL a §16'!X84-'léky bez CL a §16'!X17</f>
        <v>0</v>
      </c>
      <c r="Z18" s="6">
        <f>'léky bez CL a §16'!Y84-'léky bez CL a §16'!Y17</f>
        <v>0</v>
      </c>
      <c r="AA18" s="6">
        <f>'léky bez CL a §16'!Z84-'léky bez CL a §16'!Z17</f>
        <v>0</v>
      </c>
      <c r="AB18" s="6">
        <f>'léky bez CL a §16'!AA84-'léky bez CL a §16'!AA17</f>
        <v>0</v>
      </c>
      <c r="AC18" s="6">
        <f>'léky bez CL a §16'!AB84-'léky bez CL a §16'!AB17</f>
        <v>0</v>
      </c>
      <c r="AD18" s="6">
        <f>'léky bez CL a §16'!AC84-'léky bez CL a §16'!AC17</f>
        <v>0</v>
      </c>
      <c r="AE18" s="6">
        <f>'léky bez CL a §16'!AD84-'léky bez CL a §16'!AD17</f>
        <v>0</v>
      </c>
      <c r="AF18" s="6">
        <f>'léky bez CL a §16'!AE84-'léky bez CL a §16'!AE17</f>
        <v>0</v>
      </c>
      <c r="AG18" s="6">
        <f>'léky bez CL a §16'!AF84-'léky bez CL a §16'!AF17</f>
        <v>0</v>
      </c>
      <c r="AH18" s="6">
        <f>'léky bez CL a §16'!AG84-'léky bez CL a §16'!AG17</f>
        <v>0</v>
      </c>
      <c r="AI18" s="6">
        <f>'léky bez CL a §16'!AH84-'léky bez CL a §16'!AH17</f>
        <v>0</v>
      </c>
      <c r="AJ18" s="6">
        <f>'léky bez CL a §16'!AI84-'léky bez CL a §16'!AI17</f>
        <v>0</v>
      </c>
      <c r="AK18" s="6">
        <f>'léky bez CL a §16'!AJ84-'léky bez CL a §16'!AJ17</f>
        <v>0</v>
      </c>
      <c r="AL18" s="6">
        <f>'léky bez CL a §16'!AK84-'léky bez CL a §16'!AK17</f>
        <v>0</v>
      </c>
      <c r="AM18" s="6">
        <f>'léky bez CL a §16'!AL84-'léky bez CL a §16'!AL17</f>
        <v>0</v>
      </c>
      <c r="AN18" s="6">
        <f>'léky bez CL a §16'!AM84-'léky bez CL a §16'!AM17</f>
        <v>0</v>
      </c>
      <c r="AO18" s="6">
        <f>'léky bez CL a §16'!AN84-'léky bez CL a §16'!AN17</f>
        <v>0</v>
      </c>
      <c r="AP18" s="6">
        <f>'léky bez CL a §16'!AO84-'léky bez CL a §16'!AO17</f>
        <v>0</v>
      </c>
      <c r="AQ18" s="6">
        <f>'léky bez CL a §16'!AP84-'léky bez CL a §16'!AP17</f>
        <v>0</v>
      </c>
      <c r="AR18" s="6">
        <f>'léky bez CL a §16'!AQ84-'léky bez CL a §16'!AQ17</f>
        <v>0</v>
      </c>
      <c r="AS18" s="6">
        <f>'léky bez CL a §16'!AR84-'léky bez CL a §16'!AR17</f>
        <v>0</v>
      </c>
      <c r="AT18" s="6">
        <f>'léky bez CL a §16'!AS84-'léky bez CL a §16'!AS17</f>
        <v>0</v>
      </c>
      <c r="AU18" s="6">
        <f>'léky bez CL a §16'!AT84-'léky bez CL a §16'!AT17</f>
        <v>0</v>
      </c>
      <c r="AV18" s="6">
        <f>'léky bez CL a §16'!AU84-'léky bez CL a §16'!AU17</f>
        <v>0</v>
      </c>
      <c r="AW18" s="6">
        <f>'léky bez CL a §16'!AV84-'léky bez CL a §16'!AV17</f>
        <v>0</v>
      </c>
      <c r="AX18" s="6">
        <f>'léky bez CL a §16'!AW84-'léky bez CL a §16'!AW17</f>
        <v>0</v>
      </c>
      <c r="AY18" s="6">
        <f>'léky bez CL a §16'!AX84-'léky bez CL a §16'!AX17</f>
        <v>0</v>
      </c>
      <c r="AZ18" s="6">
        <f>'léky bez CL a §16'!AY84-'léky bez CL a §16'!AY17</f>
        <v>0</v>
      </c>
      <c r="BA18" s="6">
        <f>'léky bez CL a §16'!AZ84-'léky bez CL a §16'!AZ17</f>
        <v>0</v>
      </c>
      <c r="BB18" s="6">
        <f>'léky bez CL a §16'!BA84-'léky bez CL a §16'!BA17</f>
        <v>0</v>
      </c>
      <c r="BC18" s="6">
        <f>'léky bez CL a §16'!BB84-'léky bez CL a §16'!BB17</f>
        <v>0</v>
      </c>
      <c r="BD18" s="6">
        <f>'léky bez CL a §16'!BC84-'léky bez CL a §16'!BC17</f>
        <v>0</v>
      </c>
      <c r="BE18" s="6">
        <f t="shared" si="0"/>
        <v>1452</v>
      </c>
    </row>
    <row r="19" spans="2:57" x14ac:dyDescent="0.25">
      <c r="B19" t="s">
        <v>34</v>
      </c>
      <c r="C19" t="s">
        <v>35</v>
      </c>
      <c r="D19" s="6">
        <f>'léky bez CL a §16'!C85-'léky bez CL a §16'!C18</f>
        <v>0</v>
      </c>
      <c r="E19" s="6">
        <f>'léky bez CL a §16'!D85-'léky bez CL a §16'!D18</f>
        <v>128.49059999999997</v>
      </c>
      <c r="F19" s="6">
        <f>'léky bez CL a §16'!E85-'léky bez CL a §16'!E18</f>
        <v>0</v>
      </c>
      <c r="G19" s="6">
        <f>'léky bez CL a §16'!F85-'léky bez CL a §16'!F18</f>
        <v>0</v>
      </c>
      <c r="H19" s="6">
        <f>'léky bez CL a §16'!G85-'léky bez CL a §16'!G18</f>
        <v>0</v>
      </c>
      <c r="I19" s="6">
        <f>'léky bez CL a §16'!H85-'léky bez CL a §16'!H18</f>
        <v>0</v>
      </c>
      <c r="J19" s="6">
        <f>'léky bez CL a §16'!I85-'léky bez CL a §16'!I18</f>
        <v>0</v>
      </c>
      <c r="K19" s="6">
        <f>'léky bez CL a §16'!J85-'léky bez CL a §16'!J18</f>
        <v>0</v>
      </c>
      <c r="L19" s="6">
        <f>'léky bez CL a §16'!K85-'léky bez CL a §16'!K18</f>
        <v>0</v>
      </c>
      <c r="M19" s="6">
        <f>'léky bez CL a §16'!L85-'léky bez CL a §16'!L18</f>
        <v>-67.671891809569843</v>
      </c>
      <c r="N19" s="6">
        <f>'léky bez CL a §16'!M85-'léky bez CL a §16'!M18</f>
        <v>0</v>
      </c>
      <c r="O19" s="6">
        <f>'léky bez CL a §16'!N85-'léky bez CL a §16'!N18</f>
        <v>14.563999999999993</v>
      </c>
      <c r="P19" s="6">
        <f>'léky bez CL a §16'!O85-'léky bez CL a §16'!O18</f>
        <v>0</v>
      </c>
      <c r="Q19" s="6">
        <f>'léky bez CL a §16'!P85-'léky bez CL a §16'!P18</f>
        <v>0</v>
      </c>
      <c r="R19" s="6">
        <f>'léky bez CL a §16'!Q85-'léky bez CL a §16'!Q18</f>
        <v>0</v>
      </c>
      <c r="S19" s="6">
        <f>'léky bez CL a §16'!R85-'léky bez CL a §16'!R18</f>
        <v>-167.94328361913813</v>
      </c>
      <c r="T19" s="6">
        <f>'léky bez CL a §16'!S85-'léky bez CL a §16'!S18</f>
        <v>0</v>
      </c>
      <c r="U19" s="6">
        <f>'léky bez CL a §16'!T85-'léky bez CL a §16'!T18</f>
        <v>0</v>
      </c>
      <c r="V19" s="6">
        <f>'léky bez CL a §16'!U85-'léky bez CL a §16'!U18</f>
        <v>0</v>
      </c>
      <c r="W19" s="6">
        <f>'léky bez CL a §16'!V85-'léky bez CL a §16'!V18</f>
        <v>0</v>
      </c>
      <c r="X19" s="6">
        <f>'léky bez CL a §16'!W85-'léky bez CL a §16'!W18</f>
        <v>0</v>
      </c>
      <c r="Y19" s="6">
        <f>'léky bez CL a §16'!X85-'léky bez CL a §16'!X18</f>
        <v>862.2756163808599</v>
      </c>
      <c r="Z19" s="6">
        <f>'léky bez CL a §16'!Y85-'léky bez CL a §16'!Y18</f>
        <v>127.90193606347691</v>
      </c>
      <c r="AA19" s="6">
        <f>'léky bez CL a §16'!Z85-'léky bez CL a §16'!Z18</f>
        <v>0</v>
      </c>
      <c r="AB19" s="6">
        <f>'léky bez CL a §16'!AA85-'léky bez CL a §16'!AA18</f>
        <v>0</v>
      </c>
      <c r="AC19" s="6">
        <f>'léky bez CL a §16'!AB85-'léky bez CL a §16'!AB18</f>
        <v>0</v>
      </c>
      <c r="AD19" s="6">
        <f>'léky bez CL a §16'!AC85-'léky bez CL a §16'!AC18</f>
        <v>486.24274763308495</v>
      </c>
      <c r="AE19" s="6">
        <f>'léky bez CL a §16'!AD85-'léky bez CL a §16'!AD18</f>
        <v>0</v>
      </c>
      <c r="AF19" s="6">
        <f>'léky bez CL a §16'!AE85-'léky bez CL a §16'!AE18</f>
        <v>0</v>
      </c>
      <c r="AG19" s="6">
        <f>'léky bez CL a §16'!AF85-'léky bez CL a §16'!AF18</f>
        <v>3396.6489727965454</v>
      </c>
      <c r="AH19" s="6">
        <f>'léky bez CL a §16'!AG85-'léky bez CL a §16'!AG18</f>
        <v>32.000860634770106</v>
      </c>
      <c r="AI19" s="6">
        <f>'léky bez CL a §16'!AH85-'léky bez CL a §16'!AH18</f>
        <v>0</v>
      </c>
      <c r="AJ19" s="6">
        <f>'léky bez CL a §16'!AI85-'léky bez CL a §16'!AI18</f>
        <v>455.57349339648863</v>
      </c>
      <c r="AK19" s="6">
        <f>'léky bez CL a §16'!AJ85-'léky bez CL a §16'!AJ18</f>
        <v>0</v>
      </c>
      <c r="AL19" s="6">
        <f>'léky bez CL a §16'!AK85-'léky bez CL a §16'!AK18</f>
        <v>127.90193606347691</v>
      </c>
      <c r="AM19" s="6">
        <f>'léky bez CL a §16'!AL85-'léky bez CL a §16'!AL18</f>
        <v>0</v>
      </c>
      <c r="AN19" s="6">
        <f>'léky bez CL a §16'!AM85-'léky bez CL a §16'!AM18</f>
        <v>603.06507212695215</v>
      </c>
      <c r="AO19" s="6">
        <f>'léky bez CL a §16'!AN85-'léky bez CL a §16'!AN18</f>
        <v>14112.465727489252</v>
      </c>
      <c r="AP19" s="6">
        <f>'léky bez CL a §16'!AO85-'léky bez CL a §16'!AO18</f>
        <v>0</v>
      </c>
      <c r="AQ19" s="6">
        <f>'léky bez CL a §16'!AP85-'léky bez CL a §16'!AP18</f>
        <v>0</v>
      </c>
      <c r="AR19" s="6">
        <f>'léky bez CL a §16'!AQ85-'léky bez CL a §16'!AQ18</f>
        <v>0</v>
      </c>
      <c r="AS19" s="6">
        <f>'léky bez CL a §16'!AR85-'léky bez CL a §16'!AR18</f>
        <v>-363.30817019631104</v>
      </c>
      <c r="AT19" s="6">
        <f>'léky bez CL a §16'!AS85-'léky bez CL a §16'!AS18</f>
        <v>0</v>
      </c>
      <c r="AU19" s="6">
        <f>'léky bez CL a §16'!AT85-'léky bez CL a §16'!AT18</f>
        <v>0</v>
      </c>
      <c r="AV19" s="6">
        <f>'léky bez CL a §16'!AU85-'léky bez CL a §16'!AU18</f>
        <v>0</v>
      </c>
      <c r="AW19" s="6">
        <f>'léky bez CL a §16'!AV85-'léky bez CL a §16'!AV18</f>
        <v>0</v>
      </c>
      <c r="AX19" s="6">
        <f>'léky bez CL a §16'!AW85-'léky bez CL a §16'!AW18</f>
        <v>0</v>
      </c>
      <c r="AY19" s="6">
        <f>'léky bez CL a §16'!AX85-'léky bez CL a §16'!AX18</f>
        <v>0</v>
      </c>
      <c r="AZ19" s="6">
        <f>'léky bez CL a §16'!AY85-'léky bez CL a §16'!AY18</f>
        <v>277.21600000000012</v>
      </c>
      <c r="BA19" s="6">
        <f>'léky bez CL a §16'!AZ85-'léky bez CL a §16'!AZ18</f>
        <v>0</v>
      </c>
      <c r="BB19" s="6">
        <f>'léky bez CL a §16'!BA85-'léky bez CL a §16'!BA18</f>
        <v>0</v>
      </c>
      <c r="BC19" s="6">
        <f>'léky bez CL a §16'!BB85-'léky bez CL a §16'!BB18</f>
        <v>0</v>
      </c>
      <c r="BD19" s="6">
        <f>'léky bez CL a §16'!BC85-'léky bez CL a §16'!BC18</f>
        <v>0</v>
      </c>
      <c r="BE19" s="6">
        <f t="shared" si="0"/>
        <v>20025.423616959888</v>
      </c>
    </row>
    <row r="20" spans="2:57" x14ac:dyDescent="0.25">
      <c r="B20" t="s">
        <v>30</v>
      </c>
      <c r="C20" t="s">
        <v>31</v>
      </c>
      <c r="D20" s="6">
        <f>'léky bez CL a §16'!C86-'léky bez CL a §16'!C19</f>
        <v>-6628.4591185093159</v>
      </c>
      <c r="E20" s="6">
        <f>'léky bez CL a §16'!D86-'léky bez CL a §16'!D19</f>
        <v>8430.481473543914</v>
      </c>
      <c r="F20" s="6">
        <f>'léky bez CL a §16'!E86-'léky bez CL a §16'!E19</f>
        <v>-1154.8169888436096</v>
      </c>
      <c r="G20" s="6">
        <f>'léky bez CL a §16'!F86-'léky bez CL a §16'!F19</f>
        <v>-17549.922330273665</v>
      </c>
      <c r="H20" s="6">
        <f>'léky bez CL a §16'!G86-'léky bez CL a §16'!G19</f>
        <v>3665.4865413305815</v>
      </c>
      <c r="I20" s="6">
        <f>'léky bez CL a §16'!H86-'léky bez CL a §16'!H19</f>
        <v>-2323.1599868221092</v>
      </c>
      <c r="J20" s="6">
        <f>'léky bez CL a §16'!I86-'léky bez CL a §16'!I19</f>
        <v>5384.6311271040468</v>
      </c>
      <c r="K20" s="6">
        <f>'léky bez CL a §16'!J86-'léky bez CL a §16'!J19</f>
        <v>-4505.078801617783</v>
      </c>
      <c r="L20" s="6">
        <f>'léky bez CL a §16'!K86-'léky bez CL a §16'!K19</f>
        <v>7278.4988076773006</v>
      </c>
      <c r="M20" s="6">
        <f>'léky bez CL a §16'!L86-'léky bez CL a §16'!L19</f>
        <v>9819.6638694059802</v>
      </c>
      <c r="N20" s="6">
        <f>'léky bez CL a §16'!M86-'léky bez CL a §16'!M19</f>
        <v>-1361.814389504143</v>
      </c>
      <c r="O20" s="6">
        <f>'léky bez CL a §16'!N86-'léky bez CL a §16'!N19</f>
        <v>1417.5818946465151</v>
      </c>
      <c r="P20" s="6">
        <f>'léky bez CL a §16'!O86-'léky bez CL a §16'!O19</f>
        <v>9263.4839755881694</v>
      </c>
      <c r="Q20" s="6">
        <f>'léky bez CL a §16'!P86-'léky bez CL a §16'!P19</f>
        <v>-3098.4214160548872</v>
      </c>
      <c r="R20" s="6">
        <f>'léky bez CL a §16'!Q86-'léky bez CL a §16'!Q19</f>
        <v>-327.20097420459206</v>
      </c>
      <c r="S20" s="6">
        <f>'léky bez CL a §16'!R86-'léky bez CL a §16'!R19</f>
        <v>392.99820921942592</v>
      </c>
      <c r="T20" s="6">
        <f>'léky bez CL a §16'!S86-'léky bez CL a §16'!S19</f>
        <v>-1312.6061108124559</v>
      </c>
      <c r="U20" s="6">
        <f>'léky bez CL a §16'!T86-'léky bez CL a §16'!T19</f>
        <v>683.23092571353482</v>
      </c>
      <c r="V20" s="6">
        <f>'léky bez CL a §16'!U86-'léky bez CL a §16'!U19</f>
        <v>271.37872445237736</v>
      </c>
      <c r="W20" s="6">
        <f>'léky bez CL a §16'!V86-'léky bez CL a §16'!V19</f>
        <v>2774.2736306175648</v>
      </c>
      <c r="X20" s="6">
        <f>'léky bez CL a §16'!W86-'léky bez CL a §16'!W19</f>
        <v>282.02014531655004</v>
      </c>
      <c r="Y20" s="6">
        <f>'léky bez CL a §16'!X86-'léky bez CL a §16'!X19</f>
        <v>1479.3904630354809</v>
      </c>
      <c r="Z20" s="6">
        <f>'léky bez CL a §16'!Y86-'léky bez CL a §16'!Y19</f>
        <v>5721.4266477575002</v>
      </c>
      <c r="AA20" s="6">
        <f>'léky bez CL a §16'!Z86-'léky bez CL a §16'!Z19</f>
        <v>5782.8179511018097</v>
      </c>
      <c r="AB20" s="6">
        <f>'léky bez CL a §16'!AA86-'léky bez CL a §16'!AA19</f>
        <v>-5216.1408614448737</v>
      </c>
      <c r="AC20" s="6">
        <f>'léky bez CL a §16'!AB86-'léky bez CL a §16'!AB19</f>
        <v>-781.38958010068745</v>
      </c>
      <c r="AD20" s="6">
        <f>'léky bez CL a §16'!AC86-'léky bez CL a §16'!AC19</f>
        <v>2965.9575477290746</v>
      </c>
      <c r="AE20" s="6">
        <f>'léky bez CL a §16'!AD86-'léky bez CL a §16'!AD19</f>
        <v>266.01706550001472</v>
      </c>
      <c r="AF20" s="6">
        <f>'léky bez CL a §16'!AE86-'léky bez CL a §16'!AE19</f>
        <v>15951.649067178718</v>
      </c>
      <c r="AG20" s="6">
        <f>'léky bez CL a §16'!AF86-'léky bez CL a §16'!AF19</f>
        <v>-486.12714630167466</v>
      </c>
      <c r="AH20" s="6">
        <f>'léky bez CL a §16'!AG86-'léky bez CL a §16'!AG19</f>
        <v>-1254.496175109336</v>
      </c>
      <c r="AI20" s="6">
        <f>'léky bez CL a §16'!AH86-'léky bez CL a §16'!AH19</f>
        <v>4604.7795499806816</v>
      </c>
      <c r="AJ20" s="6">
        <f>'léky bez CL a §16'!AI86-'léky bez CL a §16'!AI19</f>
        <v>1242.6810080961441</v>
      </c>
      <c r="AK20" s="6">
        <f>'léky bez CL a §16'!AJ86-'léky bez CL a §16'!AJ19</f>
        <v>104.82202388664382</v>
      </c>
      <c r="AL20" s="6">
        <f>'léky bez CL a §16'!AK86-'léky bez CL a §16'!AK19</f>
        <v>533.85066379536875</v>
      </c>
      <c r="AM20" s="6">
        <f>'léky bez CL a §16'!AL86-'léky bez CL a §16'!AL19</f>
        <v>-3301.9221876454249</v>
      </c>
      <c r="AN20" s="6">
        <f>'léky bez CL a §16'!AM86-'léky bez CL a §16'!AM19</f>
        <v>825.20527734825737</v>
      </c>
      <c r="AO20" s="6">
        <f>'léky bez CL a §16'!AN86-'léky bez CL a §16'!AN19</f>
        <v>4963.2048806459206</v>
      </c>
      <c r="AP20" s="6">
        <f>'léky bez CL a §16'!AO86-'léky bez CL a §16'!AO19</f>
        <v>0</v>
      </c>
      <c r="AQ20" s="6">
        <f>'léky bez CL a §16'!AP86-'léky bez CL a §16'!AP19</f>
        <v>0</v>
      </c>
      <c r="AR20" s="6">
        <f>'léky bez CL a §16'!AQ86-'léky bez CL a §16'!AQ19</f>
        <v>8737.4235445489758</v>
      </c>
      <c r="AS20" s="6">
        <f>'léky bez CL a §16'!AR86-'léky bez CL a §16'!AR19</f>
        <v>4161.5320393123839</v>
      </c>
      <c r="AT20" s="6">
        <f>'léky bez CL a §16'!AS86-'léky bez CL a §16'!AS19</f>
        <v>-12620.368599199748</v>
      </c>
      <c r="AU20" s="6">
        <f>'léky bez CL a §16'!AT86-'léky bez CL a §16'!AT19</f>
        <v>-242.85036985530405</v>
      </c>
      <c r="AV20" s="6">
        <f>'léky bez CL a §16'!AU86-'léky bez CL a §16'!AU19</f>
        <v>-6151.9482562143821</v>
      </c>
      <c r="AW20" s="6">
        <f>'léky bez CL a §16'!AV86-'léky bez CL a §16'!AV19</f>
        <v>7595.2767779797141</v>
      </c>
      <c r="AX20" s="6">
        <f>'léky bez CL a §16'!AW86-'léky bez CL a §16'!AW19</f>
        <v>-7020.3197470526211</v>
      </c>
      <c r="AY20" s="6">
        <f>'léky bez CL a §16'!AX86-'léky bez CL a §16'!AX19</f>
        <v>0</v>
      </c>
      <c r="AZ20" s="6">
        <f>'léky bez CL a §16'!AY86-'léky bez CL a §16'!AY19</f>
        <v>0</v>
      </c>
      <c r="BA20" s="6">
        <f>'léky bez CL a §16'!AZ86-'léky bez CL a §16'!AZ19</f>
        <v>0</v>
      </c>
      <c r="BB20" s="6">
        <f>'léky bez CL a §16'!BA86-'léky bez CL a §16'!BA19</f>
        <v>-69841.964461426498</v>
      </c>
      <c r="BC20" s="6">
        <f>'léky bez CL a §16'!BB86-'léky bez CL a §16'!BB19</f>
        <v>0</v>
      </c>
      <c r="BD20" s="6">
        <f>'léky bez CL a §16'!BC86-'léky bez CL a §16'!BC19</f>
        <v>-250.94314960003749</v>
      </c>
      <c r="BE20" s="6">
        <f t="shared" si="0"/>
        <v>-30830.1868180805</v>
      </c>
    </row>
    <row r="21" spans="2:57" x14ac:dyDescent="0.25">
      <c r="B21" t="s">
        <v>81</v>
      </c>
      <c r="C21" t="s">
        <v>82</v>
      </c>
      <c r="D21" s="6">
        <f>'léky bez CL a §16'!C87-'léky bez CL a §16'!C20</f>
        <v>0</v>
      </c>
      <c r="E21" s="6">
        <f>'léky bez CL a §16'!D87-'léky bez CL a §16'!D20</f>
        <v>0</v>
      </c>
      <c r="F21" s="6">
        <f>'léky bez CL a §16'!E87-'léky bez CL a §16'!E20</f>
        <v>0</v>
      </c>
      <c r="G21" s="6">
        <f>'léky bez CL a §16'!F87-'léky bez CL a §16'!F20</f>
        <v>0</v>
      </c>
      <c r="H21" s="6">
        <f>'léky bez CL a §16'!G87-'léky bez CL a §16'!G20</f>
        <v>0</v>
      </c>
      <c r="I21" s="6">
        <f>'léky bez CL a §16'!H87-'léky bez CL a §16'!H20</f>
        <v>0</v>
      </c>
      <c r="J21" s="6">
        <f>'léky bez CL a §16'!I87-'léky bez CL a §16'!I20</f>
        <v>0</v>
      </c>
      <c r="K21" s="6">
        <f>'léky bez CL a §16'!J87-'léky bez CL a §16'!J20</f>
        <v>0</v>
      </c>
      <c r="L21" s="6">
        <f>'léky bez CL a §16'!K87-'léky bez CL a §16'!K20</f>
        <v>0</v>
      </c>
      <c r="M21" s="6">
        <f>'léky bez CL a §16'!L87-'léky bez CL a §16'!L20</f>
        <v>0</v>
      </c>
      <c r="N21" s="6">
        <f>'léky bez CL a §16'!M87-'léky bez CL a §16'!M20</f>
        <v>0</v>
      </c>
      <c r="O21" s="6">
        <f>'léky bez CL a §16'!N87-'léky bez CL a §16'!N20</f>
        <v>0</v>
      </c>
      <c r="P21" s="6">
        <f>'léky bez CL a §16'!O87-'léky bez CL a §16'!O20</f>
        <v>0</v>
      </c>
      <c r="Q21" s="6">
        <f>'léky bez CL a §16'!P87-'léky bez CL a §16'!P20</f>
        <v>0</v>
      </c>
      <c r="R21" s="6">
        <f>'léky bez CL a §16'!Q87-'léky bez CL a §16'!Q20</f>
        <v>0</v>
      </c>
      <c r="S21" s="6">
        <f>'léky bez CL a §16'!R87-'léky bez CL a §16'!R20</f>
        <v>0</v>
      </c>
      <c r="T21" s="6">
        <f>'léky bez CL a §16'!S87-'léky bez CL a §16'!S20</f>
        <v>0</v>
      </c>
      <c r="U21" s="6">
        <f>'léky bez CL a §16'!T87-'léky bez CL a §16'!T20</f>
        <v>0</v>
      </c>
      <c r="V21" s="6">
        <f>'léky bez CL a §16'!U87-'léky bez CL a §16'!U20</f>
        <v>0</v>
      </c>
      <c r="W21" s="6">
        <f>'léky bez CL a §16'!V87-'léky bez CL a §16'!V20</f>
        <v>-236.89769999999999</v>
      </c>
      <c r="X21" s="6">
        <f>'léky bez CL a §16'!W87-'léky bez CL a §16'!W20</f>
        <v>0</v>
      </c>
      <c r="Y21" s="6">
        <f>'léky bez CL a §16'!X87-'léky bez CL a §16'!X20</f>
        <v>0</v>
      </c>
      <c r="Z21" s="6">
        <f>'léky bez CL a §16'!Y87-'léky bez CL a §16'!Y20</f>
        <v>0</v>
      </c>
      <c r="AA21" s="6">
        <f>'léky bez CL a §16'!Z87-'léky bez CL a §16'!Z20</f>
        <v>0</v>
      </c>
      <c r="AB21" s="6">
        <f>'léky bez CL a §16'!AA87-'léky bez CL a §16'!AA20</f>
        <v>0</v>
      </c>
      <c r="AC21" s="6">
        <f>'léky bez CL a §16'!AB87-'léky bez CL a §16'!AB20</f>
        <v>0</v>
      </c>
      <c r="AD21" s="6">
        <f>'léky bez CL a §16'!AC87-'léky bez CL a §16'!AC20</f>
        <v>0</v>
      </c>
      <c r="AE21" s="6">
        <f>'léky bez CL a §16'!AD87-'léky bez CL a §16'!AD20</f>
        <v>0</v>
      </c>
      <c r="AF21" s="6">
        <f>'léky bez CL a §16'!AE87-'léky bez CL a §16'!AE20</f>
        <v>0</v>
      </c>
      <c r="AG21" s="6">
        <f>'léky bez CL a §16'!AF87-'léky bez CL a §16'!AF20</f>
        <v>0</v>
      </c>
      <c r="AH21" s="6">
        <f>'léky bez CL a §16'!AG87-'léky bez CL a §16'!AG20</f>
        <v>0</v>
      </c>
      <c r="AI21" s="6">
        <f>'léky bez CL a §16'!AH87-'léky bez CL a §16'!AH20</f>
        <v>0</v>
      </c>
      <c r="AJ21" s="6">
        <f>'léky bez CL a §16'!AI87-'léky bez CL a §16'!AI20</f>
        <v>0</v>
      </c>
      <c r="AK21" s="6">
        <f>'léky bez CL a §16'!AJ87-'léky bez CL a §16'!AJ20</f>
        <v>0</v>
      </c>
      <c r="AL21" s="6">
        <f>'léky bez CL a §16'!AK87-'léky bez CL a §16'!AK20</f>
        <v>0</v>
      </c>
      <c r="AM21" s="6">
        <f>'léky bez CL a §16'!AL87-'léky bez CL a §16'!AL20</f>
        <v>0</v>
      </c>
      <c r="AN21" s="6">
        <f>'léky bez CL a §16'!AM87-'léky bez CL a §16'!AM20</f>
        <v>0</v>
      </c>
      <c r="AO21" s="6">
        <f>'léky bez CL a §16'!AN87-'léky bez CL a §16'!AN20</f>
        <v>0</v>
      </c>
      <c r="AP21" s="6">
        <f>'léky bez CL a §16'!AO87-'léky bez CL a §16'!AO20</f>
        <v>0</v>
      </c>
      <c r="AQ21" s="6">
        <f>'léky bez CL a §16'!AP87-'léky bez CL a §16'!AP20</f>
        <v>0</v>
      </c>
      <c r="AR21" s="6">
        <f>'léky bez CL a §16'!AQ87-'léky bez CL a §16'!AQ20</f>
        <v>0</v>
      </c>
      <c r="AS21" s="6">
        <f>'léky bez CL a §16'!AR87-'léky bez CL a §16'!AR20</f>
        <v>0</v>
      </c>
      <c r="AT21" s="6">
        <f>'léky bez CL a §16'!AS87-'léky bez CL a §16'!AS20</f>
        <v>0</v>
      </c>
      <c r="AU21" s="6">
        <f>'léky bez CL a §16'!AT87-'léky bez CL a §16'!AT20</f>
        <v>0</v>
      </c>
      <c r="AV21" s="6">
        <f>'léky bez CL a §16'!AU87-'léky bez CL a §16'!AU20</f>
        <v>0</v>
      </c>
      <c r="AW21" s="6">
        <f>'léky bez CL a §16'!AV87-'léky bez CL a §16'!AV20</f>
        <v>0</v>
      </c>
      <c r="AX21" s="6">
        <f>'léky bez CL a §16'!AW87-'léky bez CL a §16'!AW20</f>
        <v>0</v>
      </c>
      <c r="AY21" s="6">
        <f>'léky bez CL a §16'!AX87-'léky bez CL a §16'!AX20</f>
        <v>0</v>
      </c>
      <c r="AZ21" s="6">
        <f>'léky bez CL a §16'!AY87-'léky bez CL a §16'!AY20</f>
        <v>0</v>
      </c>
      <c r="BA21" s="6">
        <f>'léky bez CL a §16'!AZ87-'léky bez CL a §16'!AZ20</f>
        <v>0</v>
      </c>
      <c r="BB21" s="6">
        <f>'léky bez CL a §16'!BA87-'léky bez CL a §16'!BA20</f>
        <v>0</v>
      </c>
      <c r="BC21" s="6">
        <f>'léky bez CL a §16'!BB87-'léky bez CL a §16'!BB20</f>
        <v>0</v>
      </c>
      <c r="BD21" s="6">
        <f>'léky bez CL a §16'!BC87-'léky bez CL a §16'!BC20</f>
        <v>0</v>
      </c>
      <c r="BE21" s="6">
        <f t="shared" si="0"/>
        <v>-236.89769999999999</v>
      </c>
    </row>
    <row r="22" spans="2:57" x14ac:dyDescent="0.25">
      <c r="B22" s="135" t="s">
        <v>155</v>
      </c>
      <c r="C22" s="135"/>
      <c r="D22" s="136">
        <f>SUM(D7:D21)</f>
        <v>-49706.403221751141</v>
      </c>
      <c r="E22" s="136">
        <f t="shared" ref="E22:BD22" si="1">SUM(E7:E21)</f>
        <v>-15199.206121893763</v>
      </c>
      <c r="F22" s="136">
        <f t="shared" si="1"/>
        <v>-86809.716118540571</v>
      </c>
      <c r="G22" s="136">
        <f t="shared" si="1"/>
        <v>-93459.674321259547</v>
      </c>
      <c r="H22" s="136">
        <f t="shared" si="1"/>
        <v>-258879.92112546077</v>
      </c>
      <c r="I22" s="136">
        <f t="shared" si="1"/>
        <v>-107117.00816356967</v>
      </c>
      <c r="J22" s="136">
        <f t="shared" si="1"/>
        <v>-65193.626933619293</v>
      </c>
      <c r="K22" s="136">
        <f t="shared" si="1"/>
        <v>-50138.685675348403</v>
      </c>
      <c r="L22" s="136">
        <f t="shared" si="1"/>
        <v>-72998.781587655918</v>
      </c>
      <c r="M22" s="136">
        <f t="shared" si="1"/>
        <v>-909803.68963500019</v>
      </c>
      <c r="N22" s="136">
        <f t="shared" si="1"/>
        <v>-39313.053489327256</v>
      </c>
      <c r="O22" s="136">
        <f t="shared" si="1"/>
        <v>59573.418807905648</v>
      </c>
      <c r="P22" s="136">
        <f t="shared" si="1"/>
        <v>29740.199854942526</v>
      </c>
      <c r="Q22" s="136">
        <f t="shared" si="1"/>
        <v>-30814.952323730544</v>
      </c>
      <c r="R22" s="136">
        <f t="shared" si="1"/>
        <v>-6337.2643838101212</v>
      </c>
      <c r="S22" s="136">
        <f t="shared" si="1"/>
        <v>-75969.669713785464</v>
      </c>
      <c r="T22" s="136">
        <f t="shared" si="1"/>
        <v>319304.02261492965</v>
      </c>
      <c r="U22" s="136">
        <f t="shared" si="1"/>
        <v>-33348.395123369774</v>
      </c>
      <c r="V22" s="136">
        <f t="shared" si="1"/>
        <v>55669.768617975562</v>
      </c>
      <c r="W22" s="136">
        <f t="shared" si="1"/>
        <v>4751.32826931614</v>
      </c>
      <c r="X22" s="136">
        <f t="shared" si="1"/>
        <v>-772096.53933007875</v>
      </c>
      <c r="Y22" s="136">
        <f t="shared" si="1"/>
        <v>15019.576185147896</v>
      </c>
      <c r="Z22" s="136">
        <f t="shared" si="1"/>
        <v>20189.895217342462</v>
      </c>
      <c r="AA22" s="136">
        <f t="shared" si="1"/>
        <v>5651.2121462746436</v>
      </c>
      <c r="AB22" s="136">
        <f t="shared" si="1"/>
        <v>-31098.559023287067</v>
      </c>
      <c r="AC22" s="136">
        <f t="shared" si="1"/>
        <v>-8803.3392801006885</v>
      </c>
      <c r="AD22" s="136">
        <f t="shared" si="1"/>
        <v>5354.0054443485042</v>
      </c>
      <c r="AE22" s="136">
        <f t="shared" si="1"/>
        <v>-239.6563323098344</v>
      </c>
      <c r="AF22" s="136">
        <f t="shared" si="1"/>
        <v>-22535.684516065165</v>
      </c>
      <c r="AG22" s="136">
        <f t="shared" si="1"/>
        <v>-950182.23751727818</v>
      </c>
      <c r="AH22" s="136">
        <f t="shared" si="1"/>
        <v>-1720.8577144757655</v>
      </c>
      <c r="AI22" s="136">
        <f t="shared" si="1"/>
        <v>145351.074939421</v>
      </c>
      <c r="AJ22" s="136">
        <f t="shared" si="1"/>
        <v>-5304.5911491753322</v>
      </c>
      <c r="AK22" s="136">
        <f t="shared" si="1"/>
        <v>104.82202388664382</v>
      </c>
      <c r="AL22" s="136">
        <f t="shared" si="1"/>
        <v>1007.635387900394</v>
      </c>
      <c r="AM22" s="136">
        <f t="shared" si="1"/>
        <v>-4855.9869337662494</v>
      </c>
      <c r="AN22" s="136">
        <f t="shared" si="1"/>
        <v>1036.921065077031</v>
      </c>
      <c r="AO22" s="136">
        <f t="shared" si="1"/>
        <v>18744.287930318758</v>
      </c>
      <c r="AP22" s="136">
        <f t="shared" si="1"/>
        <v>2195.9453000000017</v>
      </c>
      <c r="AQ22" s="136">
        <f t="shared" si="1"/>
        <v>-92.563999999999993</v>
      </c>
      <c r="AR22" s="136">
        <f t="shared" si="1"/>
        <v>-16253.000659975594</v>
      </c>
      <c r="AS22" s="136">
        <f t="shared" si="1"/>
        <v>3062.9934543259496</v>
      </c>
      <c r="AT22" s="136">
        <f t="shared" si="1"/>
        <v>-56133.337370005422</v>
      </c>
      <c r="AU22" s="136">
        <f t="shared" si="1"/>
        <v>-242.85036985530405</v>
      </c>
      <c r="AV22" s="136">
        <f t="shared" si="1"/>
        <v>-6280.160759353721</v>
      </c>
      <c r="AW22" s="136">
        <f t="shared" si="1"/>
        <v>298306.51763143681</v>
      </c>
      <c r="AX22" s="136">
        <f t="shared" si="1"/>
        <v>23969.899150053108</v>
      </c>
      <c r="AY22" s="136">
        <f t="shared" si="1"/>
        <v>2348.0608325042613</v>
      </c>
      <c r="AZ22" s="136">
        <f t="shared" si="1"/>
        <v>1974.0679999999993</v>
      </c>
      <c r="BA22" s="136">
        <f t="shared" si="1"/>
        <v>1270.8567</v>
      </c>
      <c r="BB22" s="136">
        <f t="shared" si="1"/>
        <v>-77358.70818544217</v>
      </c>
      <c r="BC22" s="136">
        <f t="shared" si="1"/>
        <v>-9040.660575202528</v>
      </c>
      <c r="BD22" s="136">
        <f t="shared" si="1"/>
        <v>-1500.7286496000374</v>
      </c>
      <c r="BE22" s="136">
        <f>SUM(BE7:BE21)</f>
        <v>-2844203.0007309881</v>
      </c>
    </row>
  </sheetData>
  <pageMargins left="0.7" right="0.7" top="0.78740157499999996" bottom="0.78740157499999996" header="0.3" footer="0.3"/>
  <ignoredErrors>
    <ignoredError sqref="B7:B2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497B0-D228-42BC-AE01-613C4EFA5DA8}">
  <sheetPr>
    <tabColor rgb="FF92D050"/>
  </sheetPr>
  <dimension ref="A2:T16"/>
  <sheetViews>
    <sheetView workbookViewId="0">
      <selection activeCell="D33" sqref="D33"/>
    </sheetView>
  </sheetViews>
  <sheetFormatPr defaultRowHeight="15" x14ac:dyDescent="0.25"/>
  <cols>
    <col min="1" max="1" width="15.7109375" customWidth="1"/>
    <col min="2" max="2" width="17.28515625" bestFit="1" customWidth="1"/>
    <col min="3" max="10" width="18.42578125" bestFit="1" customWidth="1"/>
    <col min="11" max="11" width="18.42578125" customWidth="1"/>
    <col min="12" max="19" width="18.42578125" bestFit="1" customWidth="1"/>
    <col min="20" max="20" width="18.42578125" customWidth="1"/>
    <col min="21" max="54" width="18.7109375" customWidth="1"/>
    <col min="55" max="106" width="15.7109375" customWidth="1"/>
    <col min="107" max="108" width="24.28515625" bestFit="1" customWidth="1"/>
    <col min="109" max="109" width="29.85546875" bestFit="1" customWidth="1"/>
    <col min="110" max="110" width="10.140625" bestFit="1" customWidth="1"/>
    <col min="111" max="112" width="38.5703125" bestFit="1" customWidth="1"/>
    <col min="113" max="113" width="44.140625" bestFit="1" customWidth="1"/>
    <col min="114" max="114" width="10.140625" bestFit="1" customWidth="1"/>
    <col min="115" max="116" width="24.140625" bestFit="1" customWidth="1"/>
    <col min="117" max="117" width="29.7109375" bestFit="1" customWidth="1"/>
    <col min="118" max="118" width="10.140625" bestFit="1" customWidth="1"/>
    <col min="119" max="120" width="28" bestFit="1" customWidth="1"/>
    <col min="121" max="121" width="33.42578125" bestFit="1" customWidth="1"/>
    <col min="122" max="122" width="10.140625" bestFit="1" customWidth="1"/>
    <col min="123" max="124" width="28.85546875" bestFit="1" customWidth="1"/>
    <col min="125" max="125" width="34.42578125" bestFit="1" customWidth="1"/>
    <col min="126" max="126" width="10.140625" bestFit="1" customWidth="1"/>
    <col min="127" max="128" width="20.5703125" bestFit="1" customWidth="1"/>
    <col min="129" max="129" width="26.140625" bestFit="1" customWidth="1"/>
    <col min="130" max="130" width="10.140625" bestFit="1" customWidth="1"/>
    <col min="131" max="132" width="20.7109375" bestFit="1" customWidth="1"/>
    <col min="133" max="133" width="26.28515625" bestFit="1" customWidth="1"/>
    <col min="134" max="134" width="10.140625" bestFit="1" customWidth="1"/>
    <col min="135" max="136" width="37.42578125" bestFit="1" customWidth="1"/>
    <col min="137" max="137" width="43" bestFit="1" customWidth="1"/>
    <col min="138" max="138" width="10.140625" bestFit="1" customWidth="1"/>
    <col min="139" max="140" width="45.28515625" bestFit="1" customWidth="1"/>
    <col min="141" max="141" width="50.85546875" bestFit="1" customWidth="1"/>
    <col min="142" max="142" width="10.140625" bestFit="1" customWidth="1"/>
    <col min="143" max="144" width="21" bestFit="1" customWidth="1"/>
    <col min="145" max="145" width="26.5703125" bestFit="1" customWidth="1"/>
    <col min="146" max="146" width="10.140625" bestFit="1" customWidth="1"/>
    <col min="147" max="148" width="18.5703125" bestFit="1" customWidth="1"/>
    <col min="149" max="149" width="24.140625" bestFit="1" customWidth="1"/>
    <col min="150" max="150" width="10.140625" bestFit="1" customWidth="1"/>
    <col min="151" max="152" width="34.7109375" bestFit="1" customWidth="1"/>
    <col min="153" max="153" width="40.28515625" bestFit="1" customWidth="1"/>
    <col min="154" max="154" width="10.140625" bestFit="1" customWidth="1"/>
    <col min="155" max="156" width="18.28515625" bestFit="1" customWidth="1"/>
    <col min="157" max="157" width="23.85546875" bestFit="1" customWidth="1"/>
    <col min="158" max="158" width="10.140625" bestFit="1" customWidth="1"/>
    <col min="159" max="160" width="23.42578125" bestFit="1" customWidth="1"/>
    <col min="161" max="161" width="28.85546875" bestFit="1" customWidth="1"/>
    <col min="162" max="162" width="10.140625" bestFit="1" customWidth="1"/>
    <col min="163" max="164" width="9.7109375" bestFit="1" customWidth="1"/>
    <col min="165" max="165" width="15.140625" bestFit="1" customWidth="1"/>
    <col min="166" max="166" width="10.140625" bestFit="1" customWidth="1"/>
    <col min="167" max="168" width="24.85546875" bestFit="1" customWidth="1"/>
    <col min="169" max="169" width="30.42578125" bestFit="1" customWidth="1"/>
    <col min="170" max="170" width="10.140625" bestFit="1" customWidth="1"/>
    <col min="171" max="172" width="29.42578125" bestFit="1" customWidth="1"/>
    <col min="173" max="173" width="35" bestFit="1" customWidth="1"/>
    <col min="174" max="174" width="10.140625" bestFit="1" customWidth="1"/>
    <col min="175" max="176" width="44" bestFit="1" customWidth="1"/>
    <col min="177" max="177" width="49.42578125" bestFit="1" customWidth="1"/>
    <col min="178" max="178" width="10.140625" bestFit="1" customWidth="1"/>
    <col min="179" max="180" width="28.28515625" bestFit="1" customWidth="1"/>
    <col min="181" max="181" width="33.85546875" bestFit="1" customWidth="1"/>
    <col min="182" max="182" width="10.140625" bestFit="1" customWidth="1"/>
    <col min="183" max="184" width="19.85546875" bestFit="1" customWidth="1"/>
    <col min="185" max="185" width="25.28515625" bestFit="1" customWidth="1"/>
    <col min="186" max="186" width="10.140625" bestFit="1" customWidth="1"/>
    <col min="187" max="188" width="8.85546875" bestFit="1" customWidth="1"/>
    <col min="189" max="189" width="14.28515625" bestFit="1" customWidth="1"/>
    <col min="190" max="190" width="10.140625" bestFit="1" customWidth="1"/>
    <col min="191" max="192" width="8.85546875" bestFit="1" customWidth="1"/>
    <col min="193" max="193" width="14.28515625" bestFit="1" customWidth="1"/>
    <col min="194" max="194" width="10.140625" bestFit="1" customWidth="1"/>
    <col min="195" max="196" width="19.7109375" bestFit="1" customWidth="1"/>
    <col min="197" max="197" width="25.140625" bestFit="1" customWidth="1"/>
    <col min="198" max="198" width="10.140625" bestFit="1" customWidth="1"/>
    <col min="199" max="200" width="6.42578125" bestFit="1" customWidth="1"/>
    <col min="201" max="201" width="11.42578125" bestFit="1" customWidth="1"/>
    <col min="202" max="202" width="10.140625" bestFit="1" customWidth="1"/>
    <col min="203" max="204" width="25.28515625" bestFit="1" customWidth="1"/>
    <col min="205" max="205" width="30.85546875" bestFit="1" customWidth="1"/>
    <col min="206" max="206" width="10.140625" bestFit="1" customWidth="1"/>
    <col min="207" max="208" width="28.5703125" bestFit="1" customWidth="1"/>
    <col min="209" max="209" width="34.140625" bestFit="1" customWidth="1"/>
    <col min="210" max="210" width="10.140625" bestFit="1" customWidth="1"/>
    <col min="211" max="211" width="12.140625" bestFit="1" customWidth="1"/>
    <col min="212" max="216" width="28.85546875" bestFit="1" customWidth="1"/>
    <col min="217" max="217" width="12.140625" bestFit="1" customWidth="1"/>
    <col min="218" max="218" width="31.140625" bestFit="1" customWidth="1"/>
    <col min="219" max="219" width="10.140625" bestFit="1" customWidth="1"/>
    <col min="220" max="222" width="23.42578125" bestFit="1" customWidth="1"/>
    <col min="223" max="223" width="12.140625" bestFit="1" customWidth="1"/>
    <col min="224" max="226" width="23.42578125" bestFit="1" customWidth="1"/>
    <col min="227" max="227" width="12.140625" bestFit="1" customWidth="1"/>
    <col min="228" max="228" width="18.7109375" bestFit="1" customWidth="1"/>
    <col min="229" max="229" width="10.140625" bestFit="1" customWidth="1"/>
    <col min="230" max="230" width="31.85546875" bestFit="1" customWidth="1"/>
    <col min="231" max="231" width="12.140625" bestFit="1" customWidth="1"/>
    <col min="232" max="232" width="17.42578125" bestFit="1" customWidth="1"/>
    <col min="233" max="233" width="12.140625" bestFit="1" customWidth="1"/>
    <col min="234" max="234" width="37.28515625" bestFit="1" customWidth="1"/>
    <col min="235" max="235" width="10.140625" bestFit="1" customWidth="1"/>
    <col min="236" max="242" width="36.42578125" bestFit="1" customWidth="1"/>
    <col min="243" max="243" width="12.140625" bestFit="1" customWidth="1"/>
    <col min="244" max="250" width="32" bestFit="1" customWidth="1"/>
    <col min="251" max="251" width="12.140625" bestFit="1" customWidth="1"/>
    <col min="252" max="252" width="41.85546875" bestFit="1" customWidth="1"/>
    <col min="253" max="253" width="10.140625" bestFit="1" customWidth="1"/>
    <col min="254" max="260" width="28.85546875" bestFit="1" customWidth="1"/>
    <col min="261" max="261" width="12.140625" bestFit="1" customWidth="1"/>
    <col min="262" max="268" width="28.85546875" bestFit="1" customWidth="1"/>
    <col min="269" max="269" width="12.140625" bestFit="1" customWidth="1"/>
    <col min="270" max="270" width="26.7109375" bestFit="1" customWidth="1"/>
    <col min="271" max="271" width="10.140625" bestFit="1" customWidth="1"/>
    <col min="272" max="275" width="26" bestFit="1" customWidth="1"/>
    <col min="276" max="276" width="12.140625" bestFit="1" customWidth="1"/>
    <col min="277" max="280" width="26" bestFit="1" customWidth="1"/>
    <col min="281" max="281" width="12.140625" bestFit="1" customWidth="1"/>
    <col min="282" max="282" width="24.7109375" bestFit="1" customWidth="1"/>
    <col min="283" max="283" width="10.140625" bestFit="1" customWidth="1"/>
    <col min="284" max="284" width="27.7109375" bestFit="1" customWidth="1"/>
    <col min="285" max="285" width="12.140625" bestFit="1" customWidth="1"/>
    <col min="286" max="286" width="17.42578125" bestFit="1" customWidth="1"/>
    <col min="287" max="287" width="12.140625" bestFit="1" customWidth="1"/>
    <col min="288" max="288" width="33.140625" bestFit="1" customWidth="1"/>
    <col min="289" max="289" width="10.140625" bestFit="1" customWidth="1"/>
    <col min="290" max="296" width="34.85546875" bestFit="1" customWidth="1"/>
    <col min="297" max="297" width="12.140625" bestFit="1" customWidth="1"/>
    <col min="298" max="304" width="26.140625" bestFit="1" customWidth="1"/>
    <col min="305" max="305" width="12.140625" bestFit="1" customWidth="1"/>
    <col min="306" max="306" width="40.42578125" bestFit="1" customWidth="1"/>
    <col min="307" max="307" width="10.140625" bestFit="1" customWidth="1"/>
    <col min="308" max="312" width="28.85546875" bestFit="1" customWidth="1"/>
    <col min="313" max="313" width="12.140625" bestFit="1" customWidth="1"/>
    <col min="314" max="318" width="28.85546875" bestFit="1" customWidth="1"/>
    <col min="319" max="319" width="12.140625" bestFit="1" customWidth="1"/>
    <col min="320" max="320" width="25.85546875" bestFit="1" customWidth="1"/>
    <col min="321" max="321" width="10.140625" bestFit="1" customWidth="1"/>
    <col min="322" max="325" width="32" bestFit="1" customWidth="1"/>
    <col min="326" max="326" width="12.140625" bestFit="1" customWidth="1"/>
    <col min="327" max="330" width="32" bestFit="1" customWidth="1"/>
    <col min="331" max="331" width="12.140625" bestFit="1" customWidth="1"/>
    <col min="332" max="332" width="32.28515625" bestFit="1" customWidth="1"/>
    <col min="333" max="333" width="10.140625" bestFit="1" customWidth="1"/>
    <col min="334" max="336" width="32" bestFit="1" customWidth="1"/>
    <col min="337" max="337" width="12.140625" bestFit="1" customWidth="1"/>
    <col min="338" max="340" width="32" bestFit="1" customWidth="1"/>
    <col min="341" max="341" width="12.140625" bestFit="1" customWidth="1"/>
    <col min="342" max="342" width="30.42578125" bestFit="1" customWidth="1"/>
    <col min="343" max="343" width="10.140625" bestFit="1" customWidth="1"/>
    <col min="344" max="348" width="41.5703125" bestFit="1" customWidth="1"/>
    <col min="349" max="349" width="12.140625" bestFit="1" customWidth="1"/>
    <col min="350" max="354" width="28.85546875" bestFit="1" customWidth="1"/>
    <col min="355" max="355" width="12.140625" bestFit="1" customWidth="1"/>
    <col min="356" max="356" width="47.140625" bestFit="1" customWidth="1"/>
    <col min="357" max="357" width="10.140625" bestFit="1" customWidth="1"/>
    <col min="358" max="361" width="26" bestFit="1" customWidth="1"/>
    <col min="362" max="362" width="12.140625" bestFit="1" customWidth="1"/>
    <col min="363" max="366" width="26" bestFit="1" customWidth="1"/>
    <col min="367" max="367" width="12.140625" bestFit="1" customWidth="1"/>
    <col min="368" max="368" width="28" bestFit="1" customWidth="1"/>
    <col min="369" max="369" width="10.140625" bestFit="1" customWidth="1"/>
    <col min="370" max="370" width="60.7109375" bestFit="1" customWidth="1"/>
    <col min="371" max="371" width="12.140625" bestFit="1" customWidth="1"/>
    <col min="372" max="372" width="17.42578125" bestFit="1" customWidth="1"/>
    <col min="373" max="373" width="12.140625" bestFit="1" customWidth="1"/>
    <col min="374" max="374" width="66.140625" bestFit="1" customWidth="1"/>
    <col min="375" max="375" width="10.140625" bestFit="1" customWidth="1"/>
    <col min="376" max="377" width="32" bestFit="1" customWidth="1"/>
    <col min="378" max="378" width="12.140625" bestFit="1" customWidth="1"/>
    <col min="379" max="380" width="32" bestFit="1" customWidth="1"/>
    <col min="381" max="381" width="12.140625" bestFit="1" customWidth="1"/>
    <col min="382" max="382" width="29.85546875" bestFit="1" customWidth="1"/>
    <col min="383" max="383" width="10.140625" bestFit="1" customWidth="1"/>
    <col min="384" max="385" width="38.5703125" bestFit="1" customWidth="1"/>
    <col min="386" max="386" width="12.140625" bestFit="1" customWidth="1"/>
    <col min="387" max="388" width="21.42578125" bestFit="1" customWidth="1"/>
    <col min="389" max="389" width="12.140625" bestFit="1" customWidth="1"/>
    <col min="390" max="390" width="44.140625" bestFit="1" customWidth="1"/>
    <col min="391" max="391" width="10.140625" bestFit="1" customWidth="1"/>
    <col min="392" max="397" width="28.85546875" bestFit="1" customWidth="1"/>
    <col min="398" max="398" width="12.140625" bestFit="1" customWidth="1"/>
    <col min="399" max="404" width="28.85546875" bestFit="1" customWidth="1"/>
    <col min="405" max="405" width="12.140625" bestFit="1" customWidth="1"/>
    <col min="406" max="406" width="29.7109375" bestFit="1" customWidth="1"/>
    <col min="407" max="407" width="10.140625" bestFit="1" customWidth="1"/>
    <col min="408" max="415" width="32" bestFit="1" customWidth="1"/>
    <col min="416" max="416" width="12.140625" bestFit="1" customWidth="1"/>
    <col min="417" max="424" width="32" bestFit="1" customWidth="1"/>
    <col min="425" max="425" width="12.140625" bestFit="1" customWidth="1"/>
    <col min="426" max="426" width="33.42578125" bestFit="1" customWidth="1"/>
    <col min="427" max="427" width="10.140625" bestFit="1" customWidth="1"/>
    <col min="428" max="429" width="32" bestFit="1" customWidth="1"/>
    <col min="430" max="430" width="12.140625" bestFit="1" customWidth="1"/>
    <col min="431" max="432" width="32" bestFit="1" customWidth="1"/>
    <col min="433" max="433" width="12.140625" bestFit="1" customWidth="1"/>
    <col min="434" max="434" width="34.42578125" bestFit="1" customWidth="1"/>
    <col min="435" max="435" width="10.140625" bestFit="1" customWidth="1"/>
    <col min="436" max="439" width="30" bestFit="1" customWidth="1"/>
    <col min="440" max="440" width="12.140625" bestFit="1" customWidth="1"/>
    <col min="441" max="444" width="30" bestFit="1" customWidth="1"/>
    <col min="445" max="445" width="12.140625" bestFit="1" customWidth="1"/>
    <col min="446" max="446" width="26.140625" bestFit="1" customWidth="1"/>
    <col min="447" max="447" width="10.140625" bestFit="1" customWidth="1"/>
    <col min="448" max="449" width="32" bestFit="1" customWidth="1"/>
    <col min="450" max="450" width="12.140625" bestFit="1" customWidth="1"/>
    <col min="451" max="452" width="32" bestFit="1" customWidth="1"/>
    <col min="453" max="453" width="12.140625" bestFit="1" customWidth="1"/>
    <col min="454" max="454" width="26.28515625" bestFit="1" customWidth="1"/>
    <col min="455" max="455" width="10.140625" bestFit="1" customWidth="1"/>
    <col min="456" max="457" width="37.42578125" bestFit="1" customWidth="1"/>
    <col min="458" max="458" width="12.140625" bestFit="1" customWidth="1"/>
    <col min="459" max="460" width="32" bestFit="1" customWidth="1"/>
    <col min="461" max="461" width="12.140625" bestFit="1" customWidth="1"/>
    <col min="462" max="462" width="43" bestFit="1" customWidth="1"/>
    <col min="463" max="463" width="10.140625" bestFit="1" customWidth="1"/>
    <col min="464" max="464" width="45.28515625" bestFit="1" customWidth="1"/>
    <col min="465" max="465" width="12.140625" bestFit="1" customWidth="1"/>
    <col min="466" max="466" width="17.42578125" bestFit="1" customWidth="1"/>
    <col min="467" max="467" width="12.140625" bestFit="1" customWidth="1"/>
    <col min="468" max="468" width="50.85546875" bestFit="1" customWidth="1"/>
    <col min="469" max="469" width="10.140625" bestFit="1" customWidth="1"/>
    <col min="470" max="472" width="32" bestFit="1" customWidth="1"/>
    <col min="473" max="473" width="12.140625" bestFit="1" customWidth="1"/>
    <col min="474" max="476" width="32" bestFit="1" customWidth="1"/>
    <col min="477" max="477" width="12.140625" bestFit="1" customWidth="1"/>
    <col min="478" max="478" width="26.5703125" bestFit="1" customWidth="1"/>
    <col min="479" max="479" width="10.140625" bestFit="1" customWidth="1"/>
    <col min="480" max="482" width="32" bestFit="1" customWidth="1"/>
    <col min="483" max="483" width="12.140625" bestFit="1" customWidth="1"/>
    <col min="484" max="486" width="32" bestFit="1" customWidth="1"/>
    <col min="487" max="487" width="12.140625" bestFit="1" customWidth="1"/>
    <col min="488" max="488" width="24.140625" bestFit="1" customWidth="1"/>
    <col min="489" max="489" width="10.140625" bestFit="1" customWidth="1"/>
    <col min="490" max="492" width="34.7109375" bestFit="1" customWidth="1"/>
    <col min="493" max="493" width="12.140625" bestFit="1" customWidth="1"/>
    <col min="494" max="496" width="23.42578125" bestFit="1" customWidth="1"/>
    <col min="497" max="497" width="12.140625" bestFit="1" customWidth="1"/>
    <col min="498" max="498" width="40.28515625" bestFit="1" customWidth="1"/>
    <col min="499" max="499" width="10.140625" bestFit="1" customWidth="1"/>
    <col min="500" max="500" width="18.28515625" bestFit="1" customWidth="1"/>
    <col min="501" max="501" width="12.140625" bestFit="1" customWidth="1"/>
    <col min="502" max="502" width="17.42578125" bestFit="1" customWidth="1"/>
    <col min="503" max="503" width="12.140625" bestFit="1" customWidth="1"/>
    <col min="504" max="504" width="23.85546875" bestFit="1" customWidth="1"/>
    <col min="505" max="505" width="10.140625" bestFit="1" customWidth="1"/>
    <col min="506" max="507" width="23.42578125" bestFit="1" customWidth="1"/>
    <col min="508" max="508" width="12.140625" bestFit="1" customWidth="1"/>
    <col min="509" max="510" width="21.42578125" bestFit="1" customWidth="1"/>
    <col min="511" max="511" width="12.140625" bestFit="1" customWidth="1"/>
    <col min="512" max="512" width="28.85546875" bestFit="1" customWidth="1"/>
    <col min="513" max="513" width="10.140625" bestFit="1" customWidth="1"/>
    <col min="514" max="515" width="32" bestFit="1" customWidth="1"/>
    <col min="516" max="516" width="12.140625" bestFit="1" customWidth="1"/>
    <col min="517" max="518" width="32" bestFit="1" customWidth="1"/>
    <col min="519" max="519" width="12.140625" bestFit="1" customWidth="1"/>
    <col min="520" max="520" width="15.140625" bestFit="1" customWidth="1"/>
    <col min="521" max="521" width="10.140625" bestFit="1" customWidth="1"/>
    <col min="522" max="528" width="28.85546875" bestFit="1" customWidth="1"/>
    <col min="529" max="529" width="12.140625" bestFit="1" customWidth="1"/>
    <col min="530" max="536" width="28.85546875" bestFit="1" customWidth="1"/>
    <col min="537" max="537" width="12.140625" bestFit="1" customWidth="1"/>
    <col min="538" max="538" width="30.42578125" bestFit="1" customWidth="1"/>
    <col min="539" max="539" width="10.140625" bestFit="1" customWidth="1"/>
    <col min="540" max="540" width="29.42578125" bestFit="1" customWidth="1"/>
    <col min="541" max="541" width="12.140625" bestFit="1" customWidth="1"/>
    <col min="542" max="542" width="17.42578125" bestFit="1" customWidth="1"/>
    <col min="543" max="543" width="12.140625" bestFit="1" customWidth="1"/>
    <col min="544" max="544" width="35" bestFit="1" customWidth="1"/>
    <col min="545" max="545" width="10.140625" bestFit="1" customWidth="1"/>
    <col min="546" max="550" width="44" bestFit="1" customWidth="1"/>
    <col min="551" max="551" width="12.140625" bestFit="1" customWidth="1"/>
    <col min="552" max="556" width="28.85546875" bestFit="1" customWidth="1"/>
    <col min="557" max="557" width="12.140625" bestFit="1" customWidth="1"/>
    <col min="558" max="558" width="49.42578125" bestFit="1" customWidth="1"/>
    <col min="559" max="559" width="10.140625" bestFit="1" customWidth="1"/>
    <col min="560" max="562" width="28.28515625" bestFit="1" customWidth="1"/>
    <col min="563" max="563" width="12.140625" bestFit="1" customWidth="1"/>
    <col min="564" max="566" width="23.42578125" bestFit="1" customWidth="1"/>
    <col min="567" max="567" width="12.140625" bestFit="1" customWidth="1"/>
    <col min="568" max="568" width="33.85546875" bestFit="1" customWidth="1"/>
    <col min="569" max="569" width="10.140625" bestFit="1" customWidth="1"/>
    <col min="570" max="571" width="19.85546875" bestFit="1" customWidth="1"/>
    <col min="572" max="572" width="12.140625" bestFit="1" customWidth="1"/>
    <col min="573" max="574" width="17.42578125" bestFit="1" customWidth="1"/>
    <col min="575" max="575" width="12.140625" bestFit="1" customWidth="1"/>
    <col min="576" max="576" width="25.28515625" bestFit="1" customWidth="1"/>
    <col min="577" max="577" width="10.140625" bestFit="1" customWidth="1"/>
    <col min="578" max="580" width="32" bestFit="1" customWidth="1"/>
    <col min="581" max="581" width="12.140625" bestFit="1" customWidth="1"/>
    <col min="582" max="584" width="32" bestFit="1" customWidth="1"/>
    <col min="585" max="585" width="12.140625" bestFit="1" customWidth="1"/>
    <col min="586" max="586" width="14.28515625" bestFit="1" customWidth="1"/>
    <col min="587" max="587" width="10.140625" bestFit="1" customWidth="1"/>
    <col min="588" max="588" width="17.42578125" bestFit="1" customWidth="1"/>
    <col min="589" max="589" width="12.140625" bestFit="1" customWidth="1"/>
    <col min="590" max="590" width="17.42578125" bestFit="1" customWidth="1"/>
    <col min="591" max="591" width="12.140625" bestFit="1" customWidth="1"/>
    <col min="592" max="592" width="14.28515625" bestFit="1" customWidth="1"/>
    <col min="593" max="593" width="10.140625" bestFit="1" customWidth="1"/>
    <col min="594" max="594" width="19.7109375" bestFit="1" customWidth="1"/>
    <col min="595" max="595" width="12.140625" bestFit="1" customWidth="1"/>
    <col min="596" max="596" width="9.85546875" bestFit="1" customWidth="1"/>
    <col min="597" max="597" width="12.140625" bestFit="1" customWidth="1"/>
    <col min="598" max="598" width="25.140625" bestFit="1" customWidth="1"/>
    <col min="599" max="599" width="10.140625" bestFit="1" customWidth="1"/>
    <col min="600" max="601" width="26" bestFit="1" customWidth="1"/>
    <col min="602" max="602" width="12.140625" bestFit="1" customWidth="1"/>
    <col min="603" max="604" width="26" bestFit="1" customWidth="1"/>
    <col min="605" max="605" width="12.140625" bestFit="1" customWidth="1"/>
    <col min="606" max="606" width="11.42578125" bestFit="1" customWidth="1"/>
    <col min="607" max="607" width="10.140625" bestFit="1" customWidth="1"/>
    <col min="608" max="608" width="25.28515625" bestFit="1" customWidth="1"/>
    <col min="609" max="609" width="12.140625" bestFit="1" customWidth="1"/>
    <col min="610" max="610" width="17.42578125" bestFit="1" customWidth="1"/>
    <col min="611" max="611" width="12.140625" bestFit="1" customWidth="1"/>
    <col min="612" max="612" width="30.85546875" bestFit="1" customWidth="1"/>
    <col min="613" max="613" width="10.140625" bestFit="1" customWidth="1"/>
    <col min="614" max="614" width="28.5703125" bestFit="1" customWidth="1"/>
    <col min="615" max="615" width="12.140625" bestFit="1" customWidth="1"/>
    <col min="616" max="616" width="17.42578125" bestFit="1" customWidth="1"/>
    <col min="617" max="617" width="12.140625" bestFit="1" customWidth="1"/>
    <col min="618" max="618" width="34.140625" bestFit="1" customWidth="1"/>
    <col min="619" max="619" width="10.140625" bestFit="1" customWidth="1"/>
  </cols>
  <sheetData>
    <row r="2" spans="1:20" x14ac:dyDescent="0.25">
      <c r="A2" t="s">
        <v>0</v>
      </c>
      <c r="B2" t="s">
        <v>152</v>
      </c>
    </row>
    <row r="4" spans="1:20" x14ac:dyDescent="0.25">
      <c r="A4" t="s">
        <v>153</v>
      </c>
      <c r="C4" t="s">
        <v>1</v>
      </c>
      <c r="D4" t="s">
        <v>2</v>
      </c>
      <c r="K4" s="8"/>
      <c r="L4" s="8"/>
      <c r="M4" s="8"/>
    </row>
    <row r="5" spans="1:20" x14ac:dyDescent="0.25">
      <c r="C5" t="s">
        <v>10</v>
      </c>
      <c r="D5" t="s">
        <v>36</v>
      </c>
      <c r="E5" t="s">
        <v>53</v>
      </c>
      <c r="F5" t="s">
        <v>67</v>
      </c>
      <c r="G5" t="s">
        <v>69</v>
      </c>
      <c r="H5" t="s">
        <v>71</v>
      </c>
      <c r="I5" t="s">
        <v>83</v>
      </c>
      <c r="J5" t="s">
        <v>103</v>
      </c>
      <c r="K5" s="70">
        <v>14</v>
      </c>
      <c r="L5" s="70"/>
      <c r="M5" s="70" t="s">
        <v>155</v>
      </c>
    </row>
    <row r="6" spans="1:20" ht="60" x14ac:dyDescent="0.25">
      <c r="A6" s="65" t="s">
        <v>3</v>
      </c>
      <c r="B6" s="65" t="s">
        <v>4</v>
      </c>
      <c r="C6" s="65" t="s">
        <v>11</v>
      </c>
      <c r="D6" s="65" t="s">
        <v>37</v>
      </c>
      <c r="E6" s="65" t="s">
        <v>54</v>
      </c>
      <c r="F6" s="65" t="s">
        <v>68</v>
      </c>
      <c r="G6" s="65" t="s">
        <v>70</v>
      </c>
      <c r="H6" s="65" t="s">
        <v>72</v>
      </c>
      <c r="I6" s="65" t="s">
        <v>84</v>
      </c>
      <c r="J6" s="65" t="s">
        <v>104</v>
      </c>
      <c r="K6" s="69" t="s">
        <v>66</v>
      </c>
      <c r="L6" s="69" t="s">
        <v>472</v>
      </c>
      <c r="M6" s="69"/>
    </row>
    <row r="7" spans="1:20" x14ac:dyDescent="0.25">
      <c r="A7" s="99" t="s">
        <v>28</v>
      </c>
      <c r="B7" s="99" t="s">
        <v>29</v>
      </c>
      <c r="C7" s="100">
        <v>4284662.1840000004</v>
      </c>
      <c r="D7" s="100">
        <v>346347.04680000001</v>
      </c>
      <c r="E7" s="100">
        <v>2388479.5832000002</v>
      </c>
      <c r="F7" s="100">
        <v>121206.55009999999</v>
      </c>
      <c r="G7" s="100">
        <v>263829.88099999999</v>
      </c>
      <c r="H7" s="100">
        <v>1026089.9</v>
      </c>
      <c r="I7" s="100">
        <v>9192392.2060000002</v>
      </c>
      <c r="J7" s="100">
        <v>28961808.3774</v>
      </c>
      <c r="K7" s="100">
        <v>0</v>
      </c>
      <c r="L7" s="100">
        <v>0</v>
      </c>
      <c r="M7" s="100">
        <f>SUM(C7:L7)</f>
        <v>46584815.728499994</v>
      </c>
    </row>
    <row r="10" spans="1:20" x14ac:dyDescent="0.25">
      <c r="A10" s="99" t="s">
        <v>501</v>
      </c>
      <c r="B10" s="99" t="s">
        <v>473</v>
      </c>
      <c r="C10" s="100">
        <v>4374454</v>
      </c>
      <c r="D10" s="100">
        <v>415616</v>
      </c>
      <c r="E10" s="100">
        <v>2265819</v>
      </c>
      <c r="F10" s="100">
        <v>122316</v>
      </c>
      <c r="G10" s="100">
        <v>237471</v>
      </c>
      <c r="H10" s="100">
        <v>986106</v>
      </c>
      <c r="I10" s="100">
        <v>9044104</v>
      </c>
      <c r="J10" s="100">
        <v>28252163</v>
      </c>
      <c r="K10" s="100">
        <v>0</v>
      </c>
      <c r="L10" s="100">
        <v>0</v>
      </c>
      <c r="M10" s="100">
        <f>SUM(C10:L10)</f>
        <v>45698049</v>
      </c>
    </row>
    <row r="11" spans="1:20" x14ac:dyDescent="0.25">
      <c r="A11" s="73" t="s">
        <v>471</v>
      </c>
      <c r="B11" s="73" t="s">
        <v>473</v>
      </c>
      <c r="C11" s="74">
        <v>6500000</v>
      </c>
      <c r="D11" s="74">
        <v>500000</v>
      </c>
      <c r="E11" s="74">
        <v>42224800</v>
      </c>
      <c r="F11" s="73"/>
      <c r="G11" s="74">
        <v>7000000</v>
      </c>
      <c r="H11" s="74">
        <v>2000000</v>
      </c>
      <c r="I11" s="74">
        <v>10500000</v>
      </c>
      <c r="J11" s="74">
        <v>30000000</v>
      </c>
      <c r="K11" s="74">
        <v>290000</v>
      </c>
      <c r="L11" s="74">
        <v>15000000</v>
      </c>
      <c r="M11" s="75">
        <f>SUM(C11:L11)</f>
        <v>114014800</v>
      </c>
      <c r="N11" s="66"/>
      <c r="O11" s="66"/>
      <c r="P11" s="66"/>
      <c r="Q11" s="66"/>
      <c r="R11" s="66"/>
      <c r="S11" s="66"/>
      <c r="T11" s="66"/>
    </row>
    <row r="12" spans="1:20" x14ac:dyDescent="0.25">
      <c r="A12" s="72" t="s">
        <v>475</v>
      </c>
      <c r="B12" s="101" t="s">
        <v>473</v>
      </c>
      <c r="C12" s="71">
        <v>9500000</v>
      </c>
      <c r="D12" s="71">
        <v>1000000</v>
      </c>
      <c r="E12" s="71">
        <v>25124800</v>
      </c>
      <c r="F12" s="71">
        <v>0</v>
      </c>
      <c r="G12" s="71">
        <v>70000000</v>
      </c>
      <c r="H12" s="71">
        <v>2000000</v>
      </c>
      <c r="I12" s="71">
        <v>8000000</v>
      </c>
      <c r="J12" s="71">
        <v>40000000</v>
      </c>
      <c r="K12" s="71">
        <v>290000</v>
      </c>
      <c r="L12" s="71">
        <v>0</v>
      </c>
      <c r="M12" s="71">
        <f>SUM(C12:L12)</f>
        <v>155914800</v>
      </c>
      <c r="N12" s="66"/>
      <c r="O12" s="66"/>
      <c r="P12" s="66"/>
      <c r="Q12" s="66"/>
      <c r="R12" s="66"/>
      <c r="S12" s="66"/>
      <c r="T12" s="66"/>
    </row>
    <row r="14" spans="1:20" x14ac:dyDescent="0.25">
      <c r="A14" s="105" t="s">
        <v>504</v>
      </c>
      <c r="B14" s="103"/>
      <c r="C14" s="107">
        <f>+C11-C7</f>
        <v>2215337.8159999996</v>
      </c>
      <c r="D14" s="107">
        <f>+D11-D7</f>
        <v>153652.95319999999</v>
      </c>
      <c r="E14" s="107">
        <f>+E11-E7</f>
        <v>39836320.4168</v>
      </c>
      <c r="F14" s="107">
        <f>+F11-F7</f>
        <v>-121206.55009999999</v>
      </c>
      <c r="G14" s="107">
        <f>+G11-G7</f>
        <v>6736170.1189999999</v>
      </c>
      <c r="H14" s="107">
        <f>+H11-H7</f>
        <v>973910.1</v>
      </c>
      <c r="I14" s="107">
        <f>+I11-I7</f>
        <v>1307607.7939999998</v>
      </c>
      <c r="J14" s="107">
        <f>+J11-J7</f>
        <v>1038191.6226000004</v>
      </c>
      <c r="K14" s="107">
        <f>+K11-K7</f>
        <v>290000</v>
      </c>
      <c r="L14" s="107">
        <f>+L11-L7</f>
        <v>15000000</v>
      </c>
      <c r="M14" s="107">
        <f>+M11-M7</f>
        <v>67429984.271500006</v>
      </c>
      <c r="N14" s="68"/>
      <c r="O14" s="68"/>
      <c r="P14" s="68"/>
      <c r="Q14" s="68"/>
      <c r="R14" s="68"/>
      <c r="S14" s="68"/>
      <c r="T14" s="68"/>
    </row>
    <row r="15" spans="1:20" x14ac:dyDescent="0.25">
      <c r="A15" s="102" t="s">
        <v>474</v>
      </c>
      <c r="B15" s="103"/>
      <c r="C15" s="108">
        <f>+C14/C7</f>
        <v>0.51703908519850761</v>
      </c>
      <c r="D15" s="108">
        <f t="shared" ref="D15:M15" si="0">+D14/D7</f>
        <v>0.44363869887052254</v>
      </c>
      <c r="E15" s="108">
        <f t="shared" si="0"/>
        <v>16.678526664828642</v>
      </c>
      <c r="F15" s="108">
        <f t="shared" si="0"/>
        <v>-1</v>
      </c>
      <c r="G15" s="108">
        <f t="shared" si="0"/>
        <v>25.532248634869376</v>
      </c>
      <c r="H15" s="108">
        <f t="shared" si="0"/>
        <v>0.94914695096404311</v>
      </c>
      <c r="I15" s="108">
        <f t="shared" si="0"/>
        <v>0.14224891243723328</v>
      </c>
      <c r="J15" s="108">
        <f t="shared" si="0"/>
        <v>3.5846919814929122E-2</v>
      </c>
      <c r="K15" s="108"/>
      <c r="L15" s="108"/>
      <c r="M15" s="108">
        <f t="shared" si="0"/>
        <v>1.4474670172462913</v>
      </c>
    </row>
    <row r="16" spans="1:20" x14ac:dyDescent="0.25">
      <c r="A16" s="104" t="s">
        <v>503</v>
      </c>
      <c r="B16" s="76"/>
      <c r="C16" s="106">
        <f>+C11-C12</f>
        <v>-3000000</v>
      </c>
      <c r="D16" s="106">
        <f>+D11-D12</f>
        <v>-500000</v>
      </c>
      <c r="E16" s="106">
        <f>+E11-E12</f>
        <v>17100000</v>
      </c>
      <c r="F16" s="106">
        <f>+F11-F12</f>
        <v>0</v>
      </c>
      <c r="G16" s="106">
        <f>+G11-G12</f>
        <v>-63000000</v>
      </c>
      <c r="H16" s="106">
        <f>+H11-H12</f>
        <v>0</v>
      </c>
      <c r="I16" s="106">
        <f>+I11-I12</f>
        <v>2500000</v>
      </c>
      <c r="J16" s="106">
        <f>+J11-J12</f>
        <v>-10000000</v>
      </c>
      <c r="K16" s="106">
        <f>+K11-K12</f>
        <v>0</v>
      </c>
      <c r="L16" s="106">
        <f>+L11-L12</f>
        <v>15000000</v>
      </c>
      <c r="M16" s="106">
        <f>SUM(C16:L16)</f>
        <v>-41900000</v>
      </c>
    </row>
  </sheetData>
  <pageMargins left="0.7" right="0.7" top="0.78740157499999996" bottom="0.78740157499999996" header="0.3" footer="0.3"/>
  <pageSetup paperSize="9" orientation="portrait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55"/>
  <sheetViews>
    <sheetView workbookViewId="0">
      <pane ySplit="1" topLeftCell="A2" activePane="bottomLeft" state="frozen"/>
      <selection pane="bottomLeft" activeCell="E2" sqref="E2"/>
    </sheetView>
  </sheetViews>
  <sheetFormatPr defaultColWidth="8.85546875" defaultRowHeight="15" x14ac:dyDescent="0.25"/>
  <cols>
    <col min="1" max="1" width="5" style="2" bestFit="1" customWidth="1"/>
    <col min="2" max="2" width="4.85546875" style="2" bestFit="1" customWidth="1"/>
    <col min="3" max="3" width="53.5703125" style="2" customWidth="1"/>
    <col min="4" max="4" width="9" style="2" bestFit="1" customWidth="1"/>
    <col min="5" max="5" width="40.28515625" style="2" bestFit="1" customWidth="1"/>
    <col min="6" max="7" width="13.42578125" style="2" bestFit="1" customWidth="1"/>
    <col min="8" max="8" width="14.140625" style="2" bestFit="1" customWidth="1"/>
    <col min="9" max="9" width="18.7109375" style="2" bestFit="1" customWidth="1"/>
    <col min="10" max="16384" width="8.85546875" style="2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3" t="s">
        <v>9</v>
      </c>
      <c r="B2" s="3" t="s">
        <v>10</v>
      </c>
      <c r="C2" s="3" t="s">
        <v>11</v>
      </c>
      <c r="D2" s="3" t="s">
        <v>12</v>
      </c>
      <c r="E2" s="3" t="s">
        <v>13</v>
      </c>
      <c r="F2" s="4">
        <v>3524242.59</v>
      </c>
      <c r="G2" s="4">
        <v>4321002.1293000001</v>
      </c>
      <c r="H2" s="4">
        <v>4277925.8989000004</v>
      </c>
      <c r="I2" s="4">
        <v>4277925.8989000004</v>
      </c>
    </row>
    <row r="3" spans="1:9" x14ac:dyDescent="0.25">
      <c r="A3" s="3" t="s">
        <v>9</v>
      </c>
      <c r="B3" s="3" t="s">
        <v>10</v>
      </c>
      <c r="C3" s="3" t="s">
        <v>11</v>
      </c>
      <c r="D3" s="3" t="s">
        <v>14</v>
      </c>
      <c r="E3" s="3" t="s">
        <v>15</v>
      </c>
      <c r="F3" s="4">
        <v>139979.6</v>
      </c>
      <c r="G3" s="4">
        <v>162802.57930000001</v>
      </c>
      <c r="H3" s="4">
        <v>162802.57930000001</v>
      </c>
      <c r="I3" s="4">
        <v>162802.57930000001</v>
      </c>
    </row>
    <row r="4" spans="1:9" x14ac:dyDescent="0.25">
      <c r="A4" s="3" t="s">
        <v>9</v>
      </c>
      <c r="B4" s="3" t="s">
        <v>10</v>
      </c>
      <c r="C4" s="3" t="s">
        <v>11</v>
      </c>
      <c r="D4" s="3" t="s">
        <v>16</v>
      </c>
      <c r="E4" s="3" t="s">
        <v>17</v>
      </c>
      <c r="F4" s="4">
        <v>87758.720000000001</v>
      </c>
      <c r="G4" s="4">
        <v>100018.16989999999</v>
      </c>
      <c r="H4" s="4">
        <v>99974.869399999996</v>
      </c>
      <c r="I4" s="4">
        <v>99974.869399999996</v>
      </c>
    </row>
    <row r="5" spans="1:9" x14ac:dyDescent="0.25">
      <c r="A5" s="3" t="s">
        <v>9</v>
      </c>
      <c r="B5" s="3" t="s">
        <v>10</v>
      </c>
      <c r="C5" s="3" t="s">
        <v>11</v>
      </c>
      <c r="D5" s="3" t="s">
        <v>18</v>
      </c>
      <c r="E5" s="3" t="s">
        <v>19</v>
      </c>
      <c r="F5" s="4">
        <v>1302134.25</v>
      </c>
      <c r="G5" s="4">
        <v>1610335.5913</v>
      </c>
      <c r="H5" s="4">
        <v>1610335.5913</v>
      </c>
      <c r="I5" s="4">
        <v>1610335.5913</v>
      </c>
    </row>
    <row r="6" spans="1:9" x14ac:dyDescent="0.25">
      <c r="A6" s="3" t="s">
        <v>9</v>
      </c>
      <c r="B6" s="3" t="s">
        <v>10</v>
      </c>
      <c r="C6" s="3" t="s">
        <v>11</v>
      </c>
      <c r="D6" s="3" t="s">
        <v>20</v>
      </c>
      <c r="E6" s="3" t="s">
        <v>21</v>
      </c>
      <c r="F6" s="4">
        <v>10536.86</v>
      </c>
      <c r="G6" s="4">
        <v>10536.86</v>
      </c>
      <c r="H6" s="4">
        <v>10536.86</v>
      </c>
      <c r="I6" s="4">
        <v>10536.86</v>
      </c>
    </row>
    <row r="7" spans="1:9" x14ac:dyDescent="0.25">
      <c r="A7" s="3" t="s">
        <v>9</v>
      </c>
      <c r="B7" s="3" t="s">
        <v>10</v>
      </c>
      <c r="C7" s="3" t="s">
        <v>11</v>
      </c>
      <c r="D7" s="3" t="s">
        <v>22</v>
      </c>
      <c r="E7" s="3" t="s">
        <v>23</v>
      </c>
      <c r="F7" s="4">
        <v>483517.39</v>
      </c>
      <c r="G7" s="4">
        <v>596861.37269999995</v>
      </c>
      <c r="H7" s="4">
        <v>594461.1716</v>
      </c>
      <c r="I7" s="4">
        <v>594461.1716</v>
      </c>
    </row>
    <row r="8" spans="1:9" x14ac:dyDescent="0.25">
      <c r="A8" s="3" t="s">
        <v>9</v>
      </c>
      <c r="B8" s="3" t="s">
        <v>10</v>
      </c>
      <c r="C8" s="3" t="s">
        <v>11</v>
      </c>
      <c r="D8" s="3" t="s">
        <v>24</v>
      </c>
      <c r="E8" s="3" t="s">
        <v>25</v>
      </c>
      <c r="F8" s="4">
        <v>122589.35</v>
      </c>
      <c r="G8" s="4">
        <v>123292.2699</v>
      </c>
      <c r="H8" s="4">
        <v>123212.1349</v>
      </c>
      <c r="I8" s="4">
        <v>123212.1349</v>
      </c>
    </row>
    <row r="9" spans="1:9" x14ac:dyDescent="0.25">
      <c r="A9" s="3" t="s">
        <v>9</v>
      </c>
      <c r="B9" s="3" t="s">
        <v>10</v>
      </c>
      <c r="C9" s="3" t="s">
        <v>11</v>
      </c>
      <c r="D9" s="3" t="s">
        <v>26</v>
      </c>
      <c r="E9" s="3" t="s">
        <v>27</v>
      </c>
      <c r="F9" s="4">
        <v>76156890.629999995</v>
      </c>
      <c r="G9" s="4">
        <v>91800679.642800003</v>
      </c>
      <c r="H9" s="4">
        <v>91209299.609799996</v>
      </c>
      <c r="I9" s="4">
        <v>91209299.609799996</v>
      </c>
    </row>
    <row r="10" spans="1:9" x14ac:dyDescent="0.25">
      <c r="A10" s="3" t="s">
        <v>9</v>
      </c>
      <c r="B10" s="3" t="s">
        <v>10</v>
      </c>
      <c r="C10" s="3" t="s">
        <v>11</v>
      </c>
      <c r="D10" s="3" t="s">
        <v>28</v>
      </c>
      <c r="E10" s="3" t="s">
        <v>29</v>
      </c>
      <c r="F10" s="4">
        <v>3652902</v>
      </c>
      <c r="G10" s="4">
        <v>4292186.1840000004</v>
      </c>
      <c r="H10" s="4">
        <v>4292186.1840000004</v>
      </c>
      <c r="I10" s="4">
        <v>4292186.1840000004</v>
      </c>
    </row>
    <row r="11" spans="1:9" x14ac:dyDescent="0.25">
      <c r="A11" s="3" t="s">
        <v>9</v>
      </c>
      <c r="B11" s="3" t="s">
        <v>10</v>
      </c>
      <c r="C11" s="3" t="s">
        <v>11</v>
      </c>
      <c r="D11" s="3" t="s">
        <v>30</v>
      </c>
      <c r="E11" s="3" t="s">
        <v>31</v>
      </c>
      <c r="F11" s="4">
        <v>414195.04</v>
      </c>
      <c r="G11" s="4">
        <v>505799.17080000002</v>
      </c>
      <c r="H11" s="4">
        <v>505749.36070000002</v>
      </c>
      <c r="I11" s="4">
        <v>505749.36070000002</v>
      </c>
    </row>
    <row r="12" spans="1:9" x14ac:dyDescent="0.25">
      <c r="A12" s="3" t="s">
        <v>9</v>
      </c>
      <c r="B12" s="3" t="s">
        <v>32</v>
      </c>
      <c r="C12" s="3" t="s">
        <v>33</v>
      </c>
      <c r="D12" s="3" t="s">
        <v>12</v>
      </c>
      <c r="E12" s="3" t="s">
        <v>13</v>
      </c>
      <c r="F12" s="4">
        <v>5171706</v>
      </c>
      <c r="G12" s="4">
        <v>6148549.0109000001</v>
      </c>
      <c r="H12" s="4">
        <v>6159749.1765000001</v>
      </c>
      <c r="I12" s="4">
        <v>6159749.1765000001</v>
      </c>
    </row>
    <row r="13" spans="1:9" x14ac:dyDescent="0.25">
      <c r="A13" s="3" t="s">
        <v>9</v>
      </c>
      <c r="B13" s="3" t="s">
        <v>32</v>
      </c>
      <c r="C13" s="3" t="s">
        <v>33</v>
      </c>
      <c r="D13" s="3" t="s">
        <v>14</v>
      </c>
      <c r="E13" s="3" t="s">
        <v>15</v>
      </c>
      <c r="F13" s="4">
        <v>1094667.3899999999</v>
      </c>
      <c r="G13" s="4">
        <v>1356210.6862000001</v>
      </c>
      <c r="H13" s="4">
        <v>1354116.8126999999</v>
      </c>
      <c r="I13" s="4">
        <v>1354116.8126999999</v>
      </c>
    </row>
    <row r="14" spans="1:9" x14ac:dyDescent="0.25">
      <c r="A14" s="3" t="s">
        <v>9</v>
      </c>
      <c r="B14" s="3" t="s">
        <v>32</v>
      </c>
      <c r="C14" s="3" t="s">
        <v>33</v>
      </c>
      <c r="D14" s="3" t="s">
        <v>16</v>
      </c>
      <c r="E14" s="3" t="s">
        <v>17</v>
      </c>
      <c r="F14" s="4">
        <v>496292.73</v>
      </c>
      <c r="G14" s="4">
        <v>604918.88280000002</v>
      </c>
      <c r="H14" s="4">
        <v>603212.5466</v>
      </c>
      <c r="I14" s="4">
        <v>603212.5466</v>
      </c>
    </row>
    <row r="15" spans="1:9" x14ac:dyDescent="0.25">
      <c r="A15" s="3" t="s">
        <v>9</v>
      </c>
      <c r="B15" s="3" t="s">
        <v>32</v>
      </c>
      <c r="C15" s="3" t="s">
        <v>33</v>
      </c>
      <c r="D15" s="3" t="s">
        <v>18</v>
      </c>
      <c r="E15" s="3" t="s">
        <v>19</v>
      </c>
      <c r="F15" s="4">
        <v>63338.71</v>
      </c>
      <c r="G15" s="4">
        <v>66938.141000000003</v>
      </c>
      <c r="H15" s="4">
        <v>66938.141000000003</v>
      </c>
      <c r="I15" s="4">
        <v>66938.141000000003</v>
      </c>
    </row>
    <row r="16" spans="1:9" x14ac:dyDescent="0.25">
      <c r="A16" s="3" t="s">
        <v>9</v>
      </c>
      <c r="B16" s="3" t="s">
        <v>32</v>
      </c>
      <c r="C16" s="3" t="s">
        <v>33</v>
      </c>
      <c r="D16" s="3" t="s">
        <v>22</v>
      </c>
      <c r="E16" s="3" t="s">
        <v>23</v>
      </c>
      <c r="F16" s="4">
        <v>1924504.27</v>
      </c>
      <c r="G16" s="4">
        <v>2352004.8717999998</v>
      </c>
      <c r="H16" s="4">
        <v>2329501.3226000001</v>
      </c>
      <c r="I16" s="4">
        <v>2329501.3226000001</v>
      </c>
    </row>
    <row r="17" spans="1:9" x14ac:dyDescent="0.25">
      <c r="A17" s="3" t="s">
        <v>9</v>
      </c>
      <c r="B17" s="3" t="s">
        <v>32</v>
      </c>
      <c r="C17" s="3" t="s">
        <v>33</v>
      </c>
      <c r="D17" s="3" t="s">
        <v>24</v>
      </c>
      <c r="E17" s="3" t="s">
        <v>25</v>
      </c>
      <c r="F17" s="4">
        <v>348995.87</v>
      </c>
      <c r="G17" s="4">
        <v>368380.28200000001</v>
      </c>
      <c r="H17" s="4">
        <v>368105.93719999999</v>
      </c>
      <c r="I17" s="4">
        <v>368105.93719999999</v>
      </c>
    </row>
    <row r="18" spans="1:9" x14ac:dyDescent="0.25">
      <c r="A18" s="3" t="s">
        <v>9</v>
      </c>
      <c r="B18" s="3" t="s">
        <v>32</v>
      </c>
      <c r="C18" s="3" t="s">
        <v>33</v>
      </c>
      <c r="D18" s="3" t="s">
        <v>26</v>
      </c>
      <c r="E18" s="3" t="s">
        <v>27</v>
      </c>
      <c r="F18" s="4">
        <v>31194922.34</v>
      </c>
      <c r="G18" s="4">
        <v>36671367.018200003</v>
      </c>
      <c r="H18" s="4">
        <v>36014262.8006</v>
      </c>
      <c r="I18" s="4">
        <v>36014262.8006</v>
      </c>
    </row>
    <row r="19" spans="1:9" x14ac:dyDescent="0.25">
      <c r="A19" s="3" t="s">
        <v>9</v>
      </c>
      <c r="B19" s="3" t="s">
        <v>32</v>
      </c>
      <c r="C19" s="3" t="s">
        <v>33</v>
      </c>
      <c r="D19" s="3" t="s">
        <v>34</v>
      </c>
      <c r="E19" s="3" t="s">
        <v>35</v>
      </c>
      <c r="F19" s="4">
        <v>104.35</v>
      </c>
      <c r="G19" s="4">
        <v>104.35</v>
      </c>
      <c r="H19" s="4">
        <v>104.35</v>
      </c>
      <c r="I19" s="4">
        <v>104.35</v>
      </c>
    </row>
    <row r="20" spans="1:9" x14ac:dyDescent="0.25">
      <c r="A20" s="3" t="s">
        <v>9</v>
      </c>
      <c r="B20" s="3" t="s">
        <v>32</v>
      </c>
      <c r="C20" s="3" t="s">
        <v>33</v>
      </c>
      <c r="D20" s="3" t="s">
        <v>30</v>
      </c>
      <c r="E20" s="3" t="s">
        <v>31</v>
      </c>
      <c r="F20" s="4">
        <v>1437246.62</v>
      </c>
      <c r="G20" s="4">
        <v>1718193.8557</v>
      </c>
      <c r="H20" s="4">
        <v>1718358.0105999999</v>
      </c>
      <c r="I20" s="4">
        <v>1718358.0105999999</v>
      </c>
    </row>
    <row r="21" spans="1:9" x14ac:dyDescent="0.25">
      <c r="A21" s="3" t="s">
        <v>9</v>
      </c>
      <c r="B21" s="3" t="s">
        <v>36</v>
      </c>
      <c r="C21" s="3" t="s">
        <v>37</v>
      </c>
      <c r="D21" s="3" t="s">
        <v>38</v>
      </c>
      <c r="E21" s="3" t="s">
        <v>38</v>
      </c>
      <c r="F21" s="4">
        <v>1265033.02</v>
      </c>
      <c r="G21" s="4">
        <v>1481232.6791999999</v>
      </c>
      <c r="H21" s="4">
        <v>1481230.8896999999</v>
      </c>
      <c r="I21" s="4">
        <v>1481230.8896999999</v>
      </c>
    </row>
    <row r="22" spans="1:9" x14ac:dyDescent="0.25">
      <c r="A22" s="3" t="s">
        <v>9</v>
      </c>
      <c r="B22" s="3" t="s">
        <v>36</v>
      </c>
      <c r="C22" s="3" t="s">
        <v>37</v>
      </c>
      <c r="D22" s="3" t="s">
        <v>12</v>
      </c>
      <c r="E22" s="3" t="s">
        <v>13</v>
      </c>
      <c r="F22" s="4">
        <v>13049979.619999999</v>
      </c>
      <c r="G22" s="4">
        <v>15830855.112299999</v>
      </c>
      <c r="H22" s="4">
        <v>15752892.426100001</v>
      </c>
      <c r="I22" s="4">
        <v>15752892.426100001</v>
      </c>
    </row>
    <row r="23" spans="1:9" x14ac:dyDescent="0.25">
      <c r="A23" s="3" t="s">
        <v>9</v>
      </c>
      <c r="B23" s="3" t="s">
        <v>36</v>
      </c>
      <c r="C23" s="3" t="s">
        <v>37</v>
      </c>
      <c r="D23" s="3" t="s">
        <v>14</v>
      </c>
      <c r="E23" s="3" t="s">
        <v>15</v>
      </c>
      <c r="F23" s="4">
        <v>193921.49</v>
      </c>
      <c r="G23" s="4">
        <v>252891.2831</v>
      </c>
      <c r="H23" s="4">
        <v>234985.8137</v>
      </c>
      <c r="I23" s="4">
        <v>234985.8137</v>
      </c>
    </row>
    <row r="24" spans="1:9" x14ac:dyDescent="0.25">
      <c r="A24" s="3" t="s">
        <v>9</v>
      </c>
      <c r="B24" s="3" t="s">
        <v>36</v>
      </c>
      <c r="C24" s="3" t="s">
        <v>37</v>
      </c>
      <c r="D24" s="3" t="s">
        <v>16</v>
      </c>
      <c r="E24" s="3" t="s">
        <v>17</v>
      </c>
      <c r="F24" s="4">
        <v>74550.48</v>
      </c>
      <c r="G24" s="4">
        <v>94630.352299999999</v>
      </c>
      <c r="H24" s="4">
        <v>94575.1011</v>
      </c>
      <c r="I24" s="4">
        <v>94575.1011</v>
      </c>
    </row>
    <row r="25" spans="1:9" x14ac:dyDescent="0.25">
      <c r="A25" s="3" t="s">
        <v>9</v>
      </c>
      <c r="B25" s="3" t="s">
        <v>36</v>
      </c>
      <c r="C25" s="3" t="s">
        <v>37</v>
      </c>
      <c r="D25" s="3" t="s">
        <v>22</v>
      </c>
      <c r="E25" s="3" t="s">
        <v>23</v>
      </c>
      <c r="F25" s="4">
        <v>1248286.3700000001</v>
      </c>
      <c r="G25" s="4">
        <v>1522166.7748</v>
      </c>
      <c r="H25" s="4">
        <v>1506556.2390999999</v>
      </c>
      <c r="I25" s="4">
        <v>1506556.2390999999</v>
      </c>
    </row>
    <row r="26" spans="1:9" x14ac:dyDescent="0.25">
      <c r="A26" s="3" t="s">
        <v>9</v>
      </c>
      <c r="B26" s="3" t="s">
        <v>36</v>
      </c>
      <c r="C26" s="3" t="s">
        <v>37</v>
      </c>
      <c r="D26" s="3" t="s">
        <v>24</v>
      </c>
      <c r="E26" s="3" t="s">
        <v>25</v>
      </c>
      <c r="F26" s="4">
        <v>138106.59</v>
      </c>
      <c r="G26" s="4">
        <v>169913.66130000001</v>
      </c>
      <c r="H26" s="4">
        <v>169656.94870000001</v>
      </c>
      <c r="I26" s="4">
        <v>169656.94870000001</v>
      </c>
    </row>
    <row r="27" spans="1:9" x14ac:dyDescent="0.25">
      <c r="A27" s="3" t="s">
        <v>9</v>
      </c>
      <c r="B27" s="3" t="s">
        <v>36</v>
      </c>
      <c r="C27" s="3" t="s">
        <v>37</v>
      </c>
      <c r="D27" s="3" t="s">
        <v>26</v>
      </c>
      <c r="E27" s="3" t="s">
        <v>27</v>
      </c>
      <c r="F27" s="4">
        <v>51175923.399999999</v>
      </c>
      <c r="G27" s="4">
        <v>61161766.205200002</v>
      </c>
      <c r="H27" s="4">
        <v>60177616.641800001</v>
      </c>
      <c r="I27" s="4">
        <v>60177616.641800001</v>
      </c>
    </row>
    <row r="28" spans="1:9" x14ac:dyDescent="0.25">
      <c r="A28" s="3" t="s">
        <v>9</v>
      </c>
      <c r="B28" s="3" t="s">
        <v>36</v>
      </c>
      <c r="C28" s="3" t="s">
        <v>37</v>
      </c>
      <c r="D28" s="3" t="s">
        <v>28</v>
      </c>
      <c r="E28" s="3" t="s">
        <v>29</v>
      </c>
      <c r="F28" s="4">
        <v>346347.05</v>
      </c>
      <c r="G28" s="4">
        <v>346347.05</v>
      </c>
      <c r="H28" s="4">
        <v>346347.05</v>
      </c>
      <c r="I28" s="4">
        <v>346347.05</v>
      </c>
    </row>
    <row r="29" spans="1:9" x14ac:dyDescent="0.25">
      <c r="A29" s="3" t="s">
        <v>9</v>
      </c>
      <c r="B29" s="3" t="s">
        <v>36</v>
      </c>
      <c r="C29" s="3" t="s">
        <v>37</v>
      </c>
      <c r="D29" s="3" t="s">
        <v>30</v>
      </c>
      <c r="E29" s="3" t="s">
        <v>31</v>
      </c>
      <c r="F29" s="4">
        <v>534057.41</v>
      </c>
      <c r="G29" s="4">
        <v>652379.95050000004</v>
      </c>
      <c r="H29" s="4">
        <v>652357.68039999995</v>
      </c>
      <c r="I29" s="4">
        <v>652357.68039999995</v>
      </c>
    </row>
    <row r="30" spans="1:9" x14ac:dyDescent="0.25">
      <c r="A30" s="3" t="s">
        <v>9</v>
      </c>
      <c r="B30" s="3" t="s">
        <v>39</v>
      </c>
      <c r="C30" s="3" t="s">
        <v>40</v>
      </c>
      <c r="D30" s="3" t="s">
        <v>12</v>
      </c>
      <c r="E30" s="3" t="s">
        <v>13</v>
      </c>
      <c r="F30" s="4">
        <v>3237000.71</v>
      </c>
      <c r="G30" s="4">
        <v>3910543.6061</v>
      </c>
      <c r="H30" s="4">
        <v>3906859.7157000001</v>
      </c>
      <c r="I30" s="4">
        <v>3906859.7157000001</v>
      </c>
    </row>
    <row r="31" spans="1:9" x14ac:dyDescent="0.25">
      <c r="A31" s="3" t="s">
        <v>9</v>
      </c>
      <c r="B31" s="3" t="s">
        <v>39</v>
      </c>
      <c r="C31" s="3" t="s">
        <v>40</v>
      </c>
      <c r="D31" s="3" t="s">
        <v>14</v>
      </c>
      <c r="E31" s="3" t="s">
        <v>15</v>
      </c>
      <c r="F31" s="4">
        <v>1436160.41</v>
      </c>
      <c r="G31" s="4">
        <v>1675035.2374</v>
      </c>
      <c r="H31" s="4">
        <v>1675035.2374</v>
      </c>
      <c r="I31" s="4">
        <v>1675035.2374</v>
      </c>
    </row>
    <row r="32" spans="1:9" x14ac:dyDescent="0.25">
      <c r="A32" s="3" t="s">
        <v>9</v>
      </c>
      <c r="B32" s="3" t="s">
        <v>39</v>
      </c>
      <c r="C32" s="3" t="s">
        <v>40</v>
      </c>
      <c r="D32" s="3" t="s">
        <v>16</v>
      </c>
      <c r="E32" s="3" t="s">
        <v>17</v>
      </c>
      <c r="F32" s="4">
        <v>184021.62</v>
      </c>
      <c r="G32" s="4">
        <v>245502.91589999999</v>
      </c>
      <c r="H32" s="4">
        <v>245609.2346</v>
      </c>
      <c r="I32" s="4">
        <v>245609.2346</v>
      </c>
    </row>
    <row r="33" spans="1:9" x14ac:dyDescent="0.25">
      <c r="A33" s="3" t="s">
        <v>9</v>
      </c>
      <c r="B33" s="3" t="s">
        <v>39</v>
      </c>
      <c r="C33" s="3" t="s">
        <v>40</v>
      </c>
      <c r="D33" s="3" t="s">
        <v>22</v>
      </c>
      <c r="E33" s="3" t="s">
        <v>23</v>
      </c>
      <c r="F33" s="4">
        <v>1555581.76</v>
      </c>
      <c r="G33" s="4">
        <v>1839728.1816</v>
      </c>
      <c r="H33" s="4">
        <v>1806182.8859999999</v>
      </c>
      <c r="I33" s="4">
        <v>1806182.8859999999</v>
      </c>
    </row>
    <row r="34" spans="1:9" x14ac:dyDescent="0.25">
      <c r="A34" s="3" t="s">
        <v>9</v>
      </c>
      <c r="B34" s="3" t="s">
        <v>39</v>
      </c>
      <c r="C34" s="3" t="s">
        <v>40</v>
      </c>
      <c r="D34" s="3" t="s">
        <v>24</v>
      </c>
      <c r="E34" s="3" t="s">
        <v>25</v>
      </c>
      <c r="F34" s="4">
        <v>357508.69</v>
      </c>
      <c r="G34" s="4">
        <v>442992.88130000001</v>
      </c>
      <c r="H34" s="4">
        <v>442104.02169999998</v>
      </c>
      <c r="I34" s="4">
        <v>442104.02169999998</v>
      </c>
    </row>
    <row r="35" spans="1:9" x14ac:dyDescent="0.25">
      <c r="A35" s="3" t="s">
        <v>9</v>
      </c>
      <c r="B35" s="3" t="s">
        <v>39</v>
      </c>
      <c r="C35" s="3" t="s">
        <v>40</v>
      </c>
      <c r="D35" s="3" t="s">
        <v>26</v>
      </c>
      <c r="E35" s="3" t="s">
        <v>27</v>
      </c>
      <c r="F35" s="4">
        <v>0</v>
      </c>
      <c r="G35" s="4">
        <v>0</v>
      </c>
      <c r="H35" s="4">
        <v>0</v>
      </c>
      <c r="I35" s="4">
        <v>0</v>
      </c>
    </row>
    <row r="36" spans="1:9" x14ac:dyDescent="0.25">
      <c r="A36" s="3" t="s">
        <v>9</v>
      </c>
      <c r="B36" s="3" t="s">
        <v>39</v>
      </c>
      <c r="C36" s="3" t="s">
        <v>40</v>
      </c>
      <c r="D36" s="3" t="s">
        <v>30</v>
      </c>
      <c r="E36" s="3" t="s">
        <v>31</v>
      </c>
      <c r="F36" s="4">
        <v>375330.41</v>
      </c>
      <c r="G36" s="4">
        <v>476211.4486</v>
      </c>
      <c r="H36" s="4">
        <v>476159.1165</v>
      </c>
      <c r="I36" s="4">
        <v>476159.1165</v>
      </c>
    </row>
    <row r="37" spans="1:9" x14ac:dyDescent="0.25">
      <c r="A37" s="3" t="s">
        <v>9</v>
      </c>
      <c r="B37" s="3" t="s">
        <v>41</v>
      </c>
      <c r="C37" s="3" t="s">
        <v>42</v>
      </c>
      <c r="D37" s="3" t="s">
        <v>12</v>
      </c>
      <c r="E37" s="3" t="s">
        <v>13</v>
      </c>
      <c r="F37" s="4">
        <v>2467227.2400000002</v>
      </c>
      <c r="G37" s="4">
        <v>3218954.2418</v>
      </c>
      <c r="H37" s="4">
        <v>3215468.3402999998</v>
      </c>
      <c r="I37" s="4">
        <v>3215468.3402999998</v>
      </c>
    </row>
    <row r="38" spans="1:9" x14ac:dyDescent="0.25">
      <c r="A38" s="3" t="s">
        <v>9</v>
      </c>
      <c r="B38" s="3" t="s">
        <v>41</v>
      </c>
      <c r="C38" s="3" t="s">
        <v>42</v>
      </c>
      <c r="D38" s="3" t="s">
        <v>14</v>
      </c>
      <c r="E38" s="3" t="s">
        <v>15</v>
      </c>
      <c r="F38" s="4">
        <v>119611.14</v>
      </c>
      <c r="G38" s="4">
        <v>149798.81820000001</v>
      </c>
      <c r="H38" s="4">
        <v>149507.98009999999</v>
      </c>
      <c r="I38" s="4">
        <v>149507.98009999999</v>
      </c>
    </row>
    <row r="39" spans="1:9" x14ac:dyDescent="0.25">
      <c r="A39" s="3" t="s">
        <v>9</v>
      </c>
      <c r="B39" s="3" t="s">
        <v>41</v>
      </c>
      <c r="C39" s="3" t="s">
        <v>42</v>
      </c>
      <c r="D39" s="3" t="s">
        <v>16</v>
      </c>
      <c r="E39" s="3" t="s">
        <v>17</v>
      </c>
      <c r="F39" s="4">
        <v>11736.53</v>
      </c>
      <c r="G39" s="4">
        <v>14487.671</v>
      </c>
      <c r="H39" s="4">
        <v>14264.626099999999</v>
      </c>
      <c r="I39" s="4">
        <v>14264.626099999999</v>
      </c>
    </row>
    <row r="40" spans="1:9" x14ac:dyDescent="0.25">
      <c r="A40" s="3" t="s">
        <v>9</v>
      </c>
      <c r="B40" s="3" t="s">
        <v>41</v>
      </c>
      <c r="C40" s="3" t="s">
        <v>42</v>
      </c>
      <c r="D40" s="3" t="s">
        <v>18</v>
      </c>
      <c r="E40" s="3" t="s">
        <v>19</v>
      </c>
      <c r="F40" s="4">
        <v>77810.14</v>
      </c>
      <c r="G40" s="4">
        <v>98061.199699999997</v>
      </c>
      <c r="H40" s="4">
        <v>98061.186000000002</v>
      </c>
      <c r="I40" s="4">
        <v>98061.186000000002</v>
      </c>
    </row>
    <row r="41" spans="1:9" x14ac:dyDescent="0.25">
      <c r="A41" s="3" t="s">
        <v>9</v>
      </c>
      <c r="B41" s="3" t="s">
        <v>41</v>
      </c>
      <c r="C41" s="3" t="s">
        <v>42</v>
      </c>
      <c r="D41" s="3" t="s">
        <v>20</v>
      </c>
      <c r="E41" s="3" t="s">
        <v>21</v>
      </c>
      <c r="F41" s="4">
        <v>44028.959999999999</v>
      </c>
      <c r="G41" s="4">
        <v>50792.241199999997</v>
      </c>
      <c r="H41" s="4">
        <v>50792.241199999997</v>
      </c>
      <c r="I41" s="4">
        <v>50792.241199999997</v>
      </c>
    </row>
    <row r="42" spans="1:9" x14ac:dyDescent="0.25">
      <c r="A42" s="3" t="s">
        <v>9</v>
      </c>
      <c r="B42" s="3" t="s">
        <v>41</v>
      </c>
      <c r="C42" s="3" t="s">
        <v>42</v>
      </c>
      <c r="D42" s="3" t="s">
        <v>22</v>
      </c>
      <c r="E42" s="3" t="s">
        <v>23</v>
      </c>
      <c r="F42" s="4">
        <v>104602.83</v>
      </c>
      <c r="G42" s="4">
        <v>129967.81789999999</v>
      </c>
      <c r="H42" s="4">
        <v>128377.03509999999</v>
      </c>
      <c r="I42" s="4">
        <v>128377.03509999999</v>
      </c>
    </row>
    <row r="43" spans="1:9" x14ac:dyDescent="0.25">
      <c r="A43" s="3" t="s">
        <v>9</v>
      </c>
      <c r="B43" s="3" t="s">
        <v>41</v>
      </c>
      <c r="C43" s="3" t="s">
        <v>42</v>
      </c>
      <c r="D43" s="3" t="s">
        <v>24</v>
      </c>
      <c r="E43" s="3" t="s">
        <v>25</v>
      </c>
      <c r="F43" s="4">
        <v>6475.06</v>
      </c>
      <c r="G43" s="4">
        <v>9471.1026000000002</v>
      </c>
      <c r="H43" s="4">
        <v>9469.3675999999996</v>
      </c>
      <c r="I43" s="4">
        <v>9469.3675999999996</v>
      </c>
    </row>
    <row r="44" spans="1:9" x14ac:dyDescent="0.25">
      <c r="A44" s="3" t="s">
        <v>9</v>
      </c>
      <c r="B44" s="3" t="s">
        <v>41</v>
      </c>
      <c r="C44" s="3" t="s">
        <v>42</v>
      </c>
      <c r="D44" s="3" t="s">
        <v>30</v>
      </c>
      <c r="E44" s="3" t="s">
        <v>31</v>
      </c>
      <c r="F44" s="4">
        <v>75168.86</v>
      </c>
      <c r="G44" s="4">
        <v>86685.731799999994</v>
      </c>
      <c r="H44" s="4">
        <v>86685.712499999994</v>
      </c>
      <c r="I44" s="4">
        <v>86685.712499999994</v>
      </c>
    </row>
    <row r="45" spans="1:9" x14ac:dyDescent="0.25">
      <c r="A45" s="3" t="s">
        <v>9</v>
      </c>
      <c r="B45" s="3" t="s">
        <v>43</v>
      </c>
      <c r="C45" s="3" t="s">
        <v>44</v>
      </c>
      <c r="D45" s="3" t="s">
        <v>12</v>
      </c>
      <c r="E45" s="3" t="s">
        <v>13</v>
      </c>
      <c r="F45" s="4">
        <v>3431175.47</v>
      </c>
      <c r="G45" s="4">
        <v>4238126.1649000002</v>
      </c>
      <c r="H45" s="4">
        <v>4230636.5285999998</v>
      </c>
      <c r="I45" s="4">
        <v>4230636.5285999998</v>
      </c>
    </row>
    <row r="46" spans="1:9" x14ac:dyDescent="0.25">
      <c r="A46" s="3" t="s">
        <v>9</v>
      </c>
      <c r="B46" s="3" t="s">
        <v>43</v>
      </c>
      <c r="C46" s="3" t="s">
        <v>44</v>
      </c>
      <c r="D46" s="3" t="s">
        <v>14</v>
      </c>
      <c r="E46" s="3" t="s">
        <v>15</v>
      </c>
      <c r="F46" s="4">
        <v>102733.49</v>
      </c>
      <c r="G46" s="4">
        <v>117171.4393</v>
      </c>
      <c r="H46" s="4">
        <v>116974.4417</v>
      </c>
      <c r="I46" s="4">
        <v>116974.4417</v>
      </c>
    </row>
    <row r="47" spans="1:9" x14ac:dyDescent="0.25">
      <c r="A47" s="3" t="s">
        <v>9</v>
      </c>
      <c r="B47" s="3" t="s">
        <v>43</v>
      </c>
      <c r="C47" s="3" t="s">
        <v>44</v>
      </c>
      <c r="D47" s="3" t="s">
        <v>16</v>
      </c>
      <c r="E47" s="3" t="s">
        <v>17</v>
      </c>
      <c r="F47" s="4">
        <v>71658.13</v>
      </c>
      <c r="G47" s="4">
        <v>82328.069199999998</v>
      </c>
      <c r="H47" s="4">
        <v>82330.414999999994</v>
      </c>
      <c r="I47" s="4">
        <v>82330.414999999994</v>
      </c>
    </row>
    <row r="48" spans="1:9" x14ac:dyDescent="0.25">
      <c r="A48" s="3" t="s">
        <v>9</v>
      </c>
      <c r="B48" s="3" t="s">
        <v>43</v>
      </c>
      <c r="C48" s="3" t="s">
        <v>44</v>
      </c>
      <c r="D48" s="3" t="s">
        <v>18</v>
      </c>
      <c r="E48" s="3" t="s">
        <v>19</v>
      </c>
      <c r="F48" s="4">
        <v>973969.22</v>
      </c>
      <c r="G48" s="4">
        <v>1178179.4273999999</v>
      </c>
      <c r="H48" s="4">
        <v>1177289.2644</v>
      </c>
      <c r="I48" s="4">
        <v>1177289.2644</v>
      </c>
    </row>
    <row r="49" spans="1:9" x14ac:dyDescent="0.25">
      <c r="A49" s="3" t="s">
        <v>9</v>
      </c>
      <c r="B49" s="3" t="s">
        <v>43</v>
      </c>
      <c r="C49" s="3" t="s">
        <v>44</v>
      </c>
      <c r="D49" s="3" t="s">
        <v>22</v>
      </c>
      <c r="E49" s="3" t="s">
        <v>23</v>
      </c>
      <c r="F49" s="4">
        <v>421705.56</v>
      </c>
      <c r="G49" s="4">
        <v>516852.8003</v>
      </c>
      <c r="H49" s="4">
        <v>518047.71500000003</v>
      </c>
      <c r="I49" s="4">
        <v>518047.71500000003</v>
      </c>
    </row>
    <row r="50" spans="1:9" x14ac:dyDescent="0.25">
      <c r="A50" s="3" t="s">
        <v>9</v>
      </c>
      <c r="B50" s="3" t="s">
        <v>43</v>
      </c>
      <c r="C50" s="3" t="s">
        <v>44</v>
      </c>
      <c r="D50" s="3" t="s">
        <v>24</v>
      </c>
      <c r="E50" s="3" t="s">
        <v>25</v>
      </c>
      <c r="F50" s="4">
        <v>7726.24</v>
      </c>
      <c r="G50" s="4">
        <v>8462.3670000000002</v>
      </c>
      <c r="H50" s="4">
        <v>8391.8595999999998</v>
      </c>
      <c r="I50" s="4">
        <v>8391.8595999999998</v>
      </c>
    </row>
    <row r="51" spans="1:9" x14ac:dyDescent="0.25">
      <c r="A51" s="3" t="s">
        <v>9</v>
      </c>
      <c r="B51" s="3" t="s">
        <v>43</v>
      </c>
      <c r="C51" s="3" t="s">
        <v>44</v>
      </c>
      <c r="D51" s="3" t="s">
        <v>30</v>
      </c>
      <c r="E51" s="3" t="s">
        <v>31</v>
      </c>
      <c r="F51" s="4">
        <v>365687.25</v>
      </c>
      <c r="G51" s="4">
        <v>444395.5036</v>
      </c>
      <c r="H51" s="4">
        <v>444310.59049999999</v>
      </c>
      <c r="I51" s="4">
        <v>444310.59049999999</v>
      </c>
    </row>
    <row r="52" spans="1:9" x14ac:dyDescent="0.25">
      <c r="A52" s="3" t="s">
        <v>9</v>
      </c>
      <c r="B52" s="3" t="s">
        <v>45</v>
      </c>
      <c r="C52" s="3" t="s">
        <v>46</v>
      </c>
      <c r="D52" s="3" t="s">
        <v>12</v>
      </c>
      <c r="E52" s="3" t="s">
        <v>13</v>
      </c>
      <c r="F52" s="4">
        <v>12646413.890000001</v>
      </c>
      <c r="G52" s="4">
        <v>15354997.911</v>
      </c>
      <c r="H52" s="4">
        <v>15347640.394400001</v>
      </c>
      <c r="I52" s="4">
        <v>15347640.394400001</v>
      </c>
    </row>
    <row r="53" spans="1:9" x14ac:dyDescent="0.25">
      <c r="A53" s="3" t="s">
        <v>9</v>
      </c>
      <c r="B53" s="3" t="s">
        <v>45</v>
      </c>
      <c r="C53" s="3" t="s">
        <v>46</v>
      </c>
      <c r="D53" s="3" t="s">
        <v>14</v>
      </c>
      <c r="E53" s="3" t="s">
        <v>15</v>
      </c>
      <c r="F53" s="4">
        <v>554289.03</v>
      </c>
      <c r="G53" s="4">
        <v>711080.55429999996</v>
      </c>
      <c r="H53" s="4">
        <v>677243.93400000001</v>
      </c>
      <c r="I53" s="4">
        <v>677243.93400000001</v>
      </c>
    </row>
    <row r="54" spans="1:9" x14ac:dyDescent="0.25">
      <c r="A54" s="3" t="s">
        <v>9</v>
      </c>
      <c r="B54" s="3" t="s">
        <v>45</v>
      </c>
      <c r="C54" s="3" t="s">
        <v>46</v>
      </c>
      <c r="D54" s="3" t="s">
        <v>16</v>
      </c>
      <c r="E54" s="3" t="s">
        <v>17</v>
      </c>
      <c r="F54" s="4">
        <v>585083.77</v>
      </c>
      <c r="G54" s="4">
        <v>729955.2757</v>
      </c>
      <c r="H54" s="4">
        <v>730765.30319999997</v>
      </c>
      <c r="I54" s="4">
        <v>730765.30319999997</v>
      </c>
    </row>
    <row r="55" spans="1:9" x14ac:dyDescent="0.25">
      <c r="A55" s="3" t="s">
        <v>9</v>
      </c>
      <c r="B55" s="3" t="s">
        <v>45</v>
      </c>
      <c r="C55" s="3" t="s">
        <v>46</v>
      </c>
      <c r="D55" s="3" t="s">
        <v>20</v>
      </c>
      <c r="E55" s="3" t="s">
        <v>21</v>
      </c>
      <c r="F55" s="4">
        <v>53197.54</v>
      </c>
      <c r="G55" s="4">
        <v>60510.120900000002</v>
      </c>
      <c r="H55" s="4">
        <v>60510.120900000002</v>
      </c>
      <c r="I55" s="4">
        <v>60510.120900000002</v>
      </c>
    </row>
    <row r="56" spans="1:9" x14ac:dyDescent="0.25">
      <c r="A56" s="3" t="s">
        <v>9</v>
      </c>
      <c r="B56" s="3" t="s">
        <v>45</v>
      </c>
      <c r="C56" s="3" t="s">
        <v>46</v>
      </c>
      <c r="D56" s="3" t="s">
        <v>22</v>
      </c>
      <c r="E56" s="3" t="s">
        <v>23</v>
      </c>
      <c r="F56" s="4">
        <v>1524517.27</v>
      </c>
      <c r="G56" s="4">
        <v>1882771.8245000001</v>
      </c>
      <c r="H56" s="4">
        <v>1838045.4934</v>
      </c>
      <c r="I56" s="4">
        <v>1838045.4934</v>
      </c>
    </row>
    <row r="57" spans="1:9" x14ac:dyDescent="0.25">
      <c r="A57" s="3" t="s">
        <v>9</v>
      </c>
      <c r="B57" s="3" t="s">
        <v>45</v>
      </c>
      <c r="C57" s="3" t="s">
        <v>46</v>
      </c>
      <c r="D57" s="3" t="s">
        <v>24</v>
      </c>
      <c r="E57" s="3" t="s">
        <v>25</v>
      </c>
      <c r="F57" s="4">
        <v>649651.30000000005</v>
      </c>
      <c r="G57" s="4">
        <v>862887.80940000003</v>
      </c>
      <c r="H57" s="4">
        <v>861753.96680000005</v>
      </c>
      <c r="I57" s="4">
        <v>861753.96680000005</v>
      </c>
    </row>
    <row r="58" spans="1:9" x14ac:dyDescent="0.25">
      <c r="A58" s="3" t="s">
        <v>9</v>
      </c>
      <c r="B58" s="3" t="s">
        <v>45</v>
      </c>
      <c r="C58" s="3" t="s">
        <v>46</v>
      </c>
      <c r="D58" s="3" t="s">
        <v>30</v>
      </c>
      <c r="E58" s="3" t="s">
        <v>31</v>
      </c>
      <c r="F58" s="4">
        <v>649546.26</v>
      </c>
      <c r="G58" s="4">
        <v>781397.62269999995</v>
      </c>
      <c r="H58" s="4">
        <v>781386.81110000005</v>
      </c>
      <c r="I58" s="4">
        <v>781386.81110000005</v>
      </c>
    </row>
    <row r="59" spans="1:9" x14ac:dyDescent="0.25">
      <c r="A59" s="3" t="s">
        <v>9</v>
      </c>
      <c r="B59" s="3" t="s">
        <v>47</v>
      </c>
      <c r="C59" s="3" t="s">
        <v>48</v>
      </c>
      <c r="D59" s="3" t="s">
        <v>12</v>
      </c>
      <c r="E59" s="3" t="s">
        <v>13</v>
      </c>
      <c r="F59" s="4">
        <v>6020193.8600000003</v>
      </c>
      <c r="G59" s="4">
        <v>7291181.7335000001</v>
      </c>
      <c r="H59" s="4">
        <v>7296654.7869999995</v>
      </c>
      <c r="I59" s="4">
        <v>7296654.7869999995</v>
      </c>
    </row>
    <row r="60" spans="1:9" x14ac:dyDescent="0.25">
      <c r="A60" s="3" t="s">
        <v>9</v>
      </c>
      <c r="B60" s="3" t="s">
        <v>47</v>
      </c>
      <c r="C60" s="3" t="s">
        <v>48</v>
      </c>
      <c r="D60" s="3" t="s">
        <v>14</v>
      </c>
      <c r="E60" s="3" t="s">
        <v>15</v>
      </c>
      <c r="F60" s="4">
        <v>40767.9</v>
      </c>
      <c r="G60" s="4">
        <v>47875.724699999999</v>
      </c>
      <c r="H60" s="4">
        <v>47875.724699999999</v>
      </c>
      <c r="I60" s="4">
        <v>47875.724699999999</v>
      </c>
    </row>
    <row r="61" spans="1:9" x14ac:dyDescent="0.25">
      <c r="A61" s="3" t="s">
        <v>9</v>
      </c>
      <c r="B61" s="3" t="s">
        <v>47</v>
      </c>
      <c r="C61" s="3" t="s">
        <v>48</v>
      </c>
      <c r="D61" s="3" t="s">
        <v>16</v>
      </c>
      <c r="E61" s="3" t="s">
        <v>17</v>
      </c>
      <c r="F61" s="4">
        <v>10491.27</v>
      </c>
      <c r="G61" s="4">
        <v>14066.0095</v>
      </c>
      <c r="H61" s="4">
        <v>14112.329100000001</v>
      </c>
      <c r="I61" s="4">
        <v>14112.329100000001</v>
      </c>
    </row>
    <row r="62" spans="1:9" x14ac:dyDescent="0.25">
      <c r="A62" s="3" t="s">
        <v>9</v>
      </c>
      <c r="B62" s="3" t="s">
        <v>47</v>
      </c>
      <c r="C62" s="3" t="s">
        <v>48</v>
      </c>
      <c r="D62" s="3" t="s">
        <v>22</v>
      </c>
      <c r="E62" s="3" t="s">
        <v>23</v>
      </c>
      <c r="F62" s="4">
        <v>369497.12</v>
      </c>
      <c r="G62" s="4">
        <v>449793.85950000002</v>
      </c>
      <c r="H62" s="4">
        <v>443742.45600000001</v>
      </c>
      <c r="I62" s="4">
        <v>443742.45600000001</v>
      </c>
    </row>
    <row r="63" spans="1:9" x14ac:dyDescent="0.25">
      <c r="A63" s="3" t="s">
        <v>9</v>
      </c>
      <c r="B63" s="3" t="s">
        <v>47</v>
      </c>
      <c r="C63" s="3" t="s">
        <v>48</v>
      </c>
      <c r="D63" s="3" t="s">
        <v>24</v>
      </c>
      <c r="E63" s="3" t="s">
        <v>25</v>
      </c>
      <c r="F63" s="4">
        <v>22230.95</v>
      </c>
      <c r="G63" s="4">
        <v>26223.3338</v>
      </c>
      <c r="H63" s="4">
        <v>26047.197800000002</v>
      </c>
      <c r="I63" s="4">
        <v>26047.197800000002</v>
      </c>
    </row>
    <row r="64" spans="1:9" x14ac:dyDescent="0.25">
      <c r="A64" s="3" t="s">
        <v>9</v>
      </c>
      <c r="B64" s="3" t="s">
        <v>47</v>
      </c>
      <c r="C64" s="3" t="s">
        <v>48</v>
      </c>
      <c r="D64" s="3" t="s">
        <v>30</v>
      </c>
      <c r="E64" s="3" t="s">
        <v>31</v>
      </c>
      <c r="F64" s="4">
        <v>352623.78</v>
      </c>
      <c r="G64" s="4">
        <v>429077.1936</v>
      </c>
      <c r="H64" s="4">
        <v>429068.33840000001</v>
      </c>
      <c r="I64" s="4">
        <v>429068.33840000001</v>
      </c>
    </row>
    <row r="65" spans="1:9" x14ac:dyDescent="0.25">
      <c r="A65" s="3" t="s">
        <v>9</v>
      </c>
      <c r="B65" s="3" t="s">
        <v>49</v>
      </c>
      <c r="C65" s="3" t="s">
        <v>50</v>
      </c>
      <c r="D65" s="3" t="s">
        <v>12</v>
      </c>
      <c r="E65" s="3" t="s">
        <v>13</v>
      </c>
      <c r="F65" s="4">
        <v>1272255.43</v>
      </c>
      <c r="G65" s="4">
        <v>1584366.4923</v>
      </c>
      <c r="H65" s="4">
        <v>1577328.0689999999</v>
      </c>
      <c r="I65" s="4">
        <v>1577328.0689999999</v>
      </c>
    </row>
    <row r="66" spans="1:9" x14ac:dyDescent="0.25">
      <c r="A66" s="3" t="s">
        <v>9</v>
      </c>
      <c r="B66" s="3" t="s">
        <v>49</v>
      </c>
      <c r="C66" s="3" t="s">
        <v>50</v>
      </c>
      <c r="D66" s="3" t="s">
        <v>14</v>
      </c>
      <c r="E66" s="3" t="s">
        <v>15</v>
      </c>
      <c r="F66" s="4">
        <v>8533.4</v>
      </c>
      <c r="G66" s="4">
        <v>10902.442499999999</v>
      </c>
      <c r="H66" s="4">
        <v>10902.442499999999</v>
      </c>
      <c r="I66" s="4">
        <v>10902.442499999999</v>
      </c>
    </row>
    <row r="67" spans="1:9" x14ac:dyDescent="0.25">
      <c r="A67" s="3" t="s">
        <v>9</v>
      </c>
      <c r="B67" s="3" t="s">
        <v>49</v>
      </c>
      <c r="C67" s="3" t="s">
        <v>50</v>
      </c>
      <c r="D67" s="3" t="s">
        <v>51</v>
      </c>
      <c r="E67" s="3" t="s">
        <v>52</v>
      </c>
      <c r="F67" s="4">
        <v>497991.39</v>
      </c>
      <c r="G67" s="4">
        <v>628087.59680000006</v>
      </c>
      <c r="H67" s="4">
        <v>625898.54150000005</v>
      </c>
      <c r="I67" s="4">
        <v>625898.54150000005</v>
      </c>
    </row>
    <row r="68" spans="1:9" x14ac:dyDescent="0.25">
      <c r="A68" s="3" t="s">
        <v>9</v>
      </c>
      <c r="B68" s="3" t="s">
        <v>49</v>
      </c>
      <c r="C68" s="3" t="s">
        <v>50</v>
      </c>
      <c r="D68" s="3" t="s">
        <v>16</v>
      </c>
      <c r="E68" s="3" t="s">
        <v>17</v>
      </c>
      <c r="F68" s="4">
        <v>148679.43</v>
      </c>
      <c r="G68" s="4">
        <v>184336.11979999999</v>
      </c>
      <c r="H68" s="4">
        <v>185248.85079999999</v>
      </c>
      <c r="I68" s="4">
        <v>185248.85079999999</v>
      </c>
    </row>
    <row r="69" spans="1:9" x14ac:dyDescent="0.25">
      <c r="A69" s="3" t="s">
        <v>9</v>
      </c>
      <c r="B69" s="3" t="s">
        <v>49</v>
      </c>
      <c r="C69" s="3" t="s">
        <v>50</v>
      </c>
      <c r="D69" s="3" t="s">
        <v>22</v>
      </c>
      <c r="E69" s="3" t="s">
        <v>23</v>
      </c>
      <c r="F69" s="4">
        <v>79958.990000000005</v>
      </c>
      <c r="G69" s="4">
        <v>95860.596000000005</v>
      </c>
      <c r="H69" s="4">
        <v>94954.383900000001</v>
      </c>
      <c r="I69" s="4">
        <v>94954.383900000001</v>
      </c>
    </row>
    <row r="70" spans="1:9" x14ac:dyDescent="0.25">
      <c r="A70" s="3" t="s">
        <v>9</v>
      </c>
      <c r="B70" s="3" t="s">
        <v>49</v>
      </c>
      <c r="C70" s="3" t="s">
        <v>50</v>
      </c>
      <c r="D70" s="3" t="s">
        <v>24</v>
      </c>
      <c r="E70" s="3" t="s">
        <v>25</v>
      </c>
      <c r="F70" s="4">
        <v>1139.28</v>
      </c>
      <c r="G70" s="4">
        <v>1316.3887999999999</v>
      </c>
      <c r="H70" s="4">
        <v>1316.3887999999999</v>
      </c>
      <c r="I70" s="4">
        <v>1316.3887999999999</v>
      </c>
    </row>
    <row r="71" spans="1:9" x14ac:dyDescent="0.25">
      <c r="A71" s="3" t="s">
        <v>9</v>
      </c>
      <c r="B71" s="3" t="s">
        <v>49</v>
      </c>
      <c r="C71" s="3" t="s">
        <v>50</v>
      </c>
      <c r="D71" s="3" t="s">
        <v>26</v>
      </c>
      <c r="E71" s="3" t="s">
        <v>27</v>
      </c>
      <c r="F71" s="4">
        <v>1525152.4</v>
      </c>
      <c r="G71" s="4">
        <v>1803626.9990000001</v>
      </c>
      <c r="H71" s="4">
        <v>1803626.9990000001</v>
      </c>
      <c r="I71" s="4">
        <v>1803626.9990000001</v>
      </c>
    </row>
    <row r="72" spans="1:9" x14ac:dyDescent="0.25">
      <c r="A72" s="3" t="s">
        <v>9</v>
      </c>
      <c r="B72" s="3" t="s">
        <v>49</v>
      </c>
      <c r="C72" s="3" t="s">
        <v>50</v>
      </c>
      <c r="D72" s="3" t="s">
        <v>30</v>
      </c>
      <c r="E72" s="3" t="s">
        <v>31</v>
      </c>
      <c r="F72" s="4">
        <v>353134.83</v>
      </c>
      <c r="G72" s="4">
        <v>417273.00689999998</v>
      </c>
      <c r="H72" s="4">
        <v>417272.97619999998</v>
      </c>
      <c r="I72" s="4">
        <v>417272.97619999998</v>
      </c>
    </row>
    <row r="73" spans="1:9" x14ac:dyDescent="0.25">
      <c r="A73" s="3" t="s">
        <v>9</v>
      </c>
      <c r="B73" s="3" t="s">
        <v>53</v>
      </c>
      <c r="C73" s="3" t="s">
        <v>54</v>
      </c>
      <c r="D73" s="3" t="s">
        <v>12</v>
      </c>
      <c r="E73" s="3" t="s">
        <v>13</v>
      </c>
      <c r="F73" s="4">
        <v>5704618.2199999997</v>
      </c>
      <c r="G73" s="4">
        <v>7649632.2165000001</v>
      </c>
      <c r="H73" s="4">
        <v>7628231.7927999999</v>
      </c>
      <c r="I73" s="4">
        <v>7628231.7927999999</v>
      </c>
    </row>
    <row r="74" spans="1:9" x14ac:dyDescent="0.25">
      <c r="A74" s="3" t="s">
        <v>9</v>
      </c>
      <c r="B74" s="3" t="s">
        <v>53</v>
      </c>
      <c r="C74" s="3" t="s">
        <v>54</v>
      </c>
      <c r="D74" s="3" t="s">
        <v>14</v>
      </c>
      <c r="E74" s="3" t="s">
        <v>15</v>
      </c>
      <c r="F74" s="4">
        <v>368505.59999999998</v>
      </c>
      <c r="G74" s="4">
        <v>429680.70730000001</v>
      </c>
      <c r="H74" s="4">
        <v>430036.48430000001</v>
      </c>
      <c r="I74" s="4">
        <v>430036.48430000001</v>
      </c>
    </row>
    <row r="75" spans="1:9" x14ac:dyDescent="0.25">
      <c r="A75" s="3" t="s">
        <v>9</v>
      </c>
      <c r="B75" s="3" t="s">
        <v>53</v>
      </c>
      <c r="C75" s="3" t="s">
        <v>54</v>
      </c>
      <c r="D75" s="3" t="s">
        <v>51</v>
      </c>
      <c r="E75" s="3" t="s">
        <v>52</v>
      </c>
      <c r="F75" s="4">
        <v>145038.98000000001</v>
      </c>
      <c r="G75" s="4">
        <v>145038.98000000001</v>
      </c>
      <c r="H75" s="4">
        <v>145038.98000000001</v>
      </c>
      <c r="I75" s="4">
        <v>145038.98000000001</v>
      </c>
    </row>
    <row r="76" spans="1:9" x14ac:dyDescent="0.25">
      <c r="A76" s="3" t="s">
        <v>9</v>
      </c>
      <c r="B76" s="3" t="s">
        <v>53</v>
      </c>
      <c r="C76" s="3" t="s">
        <v>54</v>
      </c>
      <c r="D76" s="3" t="s">
        <v>16</v>
      </c>
      <c r="E76" s="3" t="s">
        <v>17</v>
      </c>
      <c r="F76" s="4">
        <v>356927.99</v>
      </c>
      <c r="G76" s="4">
        <v>435954.02069999999</v>
      </c>
      <c r="H76" s="4">
        <v>436637.94339999999</v>
      </c>
      <c r="I76" s="4">
        <v>436637.94339999999</v>
      </c>
    </row>
    <row r="77" spans="1:9" x14ac:dyDescent="0.25">
      <c r="A77" s="3" t="s">
        <v>9</v>
      </c>
      <c r="B77" s="3" t="s">
        <v>53</v>
      </c>
      <c r="C77" s="3" t="s">
        <v>54</v>
      </c>
      <c r="D77" s="3" t="s">
        <v>55</v>
      </c>
      <c r="E77" s="3" t="s">
        <v>56</v>
      </c>
      <c r="F77" s="4">
        <v>1454623.36</v>
      </c>
      <c r="G77" s="4">
        <v>1827316.7376999999</v>
      </c>
      <c r="H77" s="4">
        <v>1827316.7376999999</v>
      </c>
      <c r="I77" s="4">
        <v>1827316.7376999999</v>
      </c>
    </row>
    <row r="78" spans="1:9" x14ac:dyDescent="0.25">
      <c r="A78" s="3" t="s">
        <v>9</v>
      </c>
      <c r="B78" s="3" t="s">
        <v>53</v>
      </c>
      <c r="C78" s="3" t="s">
        <v>54</v>
      </c>
      <c r="D78" s="3" t="s">
        <v>57</v>
      </c>
      <c r="E78" s="3" t="s">
        <v>58</v>
      </c>
      <c r="F78" s="4">
        <v>96747.38</v>
      </c>
      <c r="G78" s="4">
        <v>110279.13400000001</v>
      </c>
      <c r="H78" s="4">
        <v>110279.13400000001</v>
      </c>
      <c r="I78" s="4">
        <v>110279.13400000001</v>
      </c>
    </row>
    <row r="79" spans="1:9" x14ac:dyDescent="0.25">
      <c r="A79" s="3" t="s">
        <v>9</v>
      </c>
      <c r="B79" s="3" t="s">
        <v>53</v>
      </c>
      <c r="C79" s="3" t="s">
        <v>54</v>
      </c>
      <c r="D79" s="3" t="s">
        <v>20</v>
      </c>
      <c r="E79" s="3" t="s">
        <v>21</v>
      </c>
      <c r="F79" s="4">
        <v>19548.650000000001</v>
      </c>
      <c r="G79" s="4">
        <v>26311.931199999999</v>
      </c>
      <c r="H79" s="4">
        <v>26311.931199999999</v>
      </c>
      <c r="I79" s="4">
        <v>26311.931199999999</v>
      </c>
    </row>
    <row r="80" spans="1:9" x14ac:dyDescent="0.25">
      <c r="A80" s="3" t="s">
        <v>9</v>
      </c>
      <c r="B80" s="3" t="s">
        <v>53</v>
      </c>
      <c r="C80" s="3" t="s">
        <v>54</v>
      </c>
      <c r="D80" s="3" t="s">
        <v>22</v>
      </c>
      <c r="E80" s="3" t="s">
        <v>23</v>
      </c>
      <c r="F80" s="4">
        <v>742010.55</v>
      </c>
      <c r="G80" s="4">
        <v>901676.45889999997</v>
      </c>
      <c r="H80" s="4">
        <v>889833.57079999999</v>
      </c>
      <c r="I80" s="4">
        <v>889833.57079999999</v>
      </c>
    </row>
    <row r="81" spans="1:9" x14ac:dyDescent="0.25">
      <c r="A81" s="3" t="s">
        <v>9</v>
      </c>
      <c r="B81" s="3" t="s">
        <v>53</v>
      </c>
      <c r="C81" s="3" t="s">
        <v>54</v>
      </c>
      <c r="D81" s="3" t="s">
        <v>24</v>
      </c>
      <c r="E81" s="3" t="s">
        <v>25</v>
      </c>
      <c r="F81" s="4">
        <v>264968.58</v>
      </c>
      <c r="G81" s="4">
        <v>353900.84889999998</v>
      </c>
      <c r="H81" s="4">
        <v>353780.37359999999</v>
      </c>
      <c r="I81" s="4">
        <v>353780.37359999999</v>
      </c>
    </row>
    <row r="82" spans="1:9" x14ac:dyDescent="0.25">
      <c r="A82" s="3" t="s">
        <v>9</v>
      </c>
      <c r="B82" s="3" t="s">
        <v>53</v>
      </c>
      <c r="C82" s="3" t="s">
        <v>54</v>
      </c>
      <c r="D82" s="3" t="s">
        <v>26</v>
      </c>
      <c r="E82" s="3" t="s">
        <v>27</v>
      </c>
      <c r="F82" s="4">
        <v>12726847.34</v>
      </c>
      <c r="G82" s="4">
        <v>14738987.173</v>
      </c>
      <c r="H82" s="4">
        <v>14587641.298599999</v>
      </c>
      <c r="I82" s="4">
        <v>14587641.298599999</v>
      </c>
    </row>
    <row r="83" spans="1:9" x14ac:dyDescent="0.25">
      <c r="A83" s="3" t="s">
        <v>9</v>
      </c>
      <c r="B83" s="3" t="s">
        <v>53</v>
      </c>
      <c r="C83" s="3" t="s">
        <v>54</v>
      </c>
      <c r="D83" s="3" t="s">
        <v>28</v>
      </c>
      <c r="E83" s="3" t="s">
        <v>29</v>
      </c>
      <c r="F83" s="4">
        <v>1889204.23</v>
      </c>
      <c r="G83" s="4">
        <v>2389481.1357999998</v>
      </c>
      <c r="H83" s="4">
        <v>2389501.1532000001</v>
      </c>
      <c r="I83" s="4">
        <v>2389501.1532000001</v>
      </c>
    </row>
    <row r="84" spans="1:9" x14ac:dyDescent="0.25">
      <c r="A84" s="3" t="s">
        <v>9</v>
      </c>
      <c r="B84" s="3" t="s">
        <v>53</v>
      </c>
      <c r="C84" s="3" t="s">
        <v>54</v>
      </c>
      <c r="D84" s="3" t="s">
        <v>34</v>
      </c>
      <c r="E84" s="3" t="s">
        <v>35</v>
      </c>
      <c r="F84" s="4">
        <v>2476.42</v>
      </c>
      <c r="G84" s="4">
        <v>3401.5288999999998</v>
      </c>
      <c r="H84" s="4">
        <v>3102.9837000000002</v>
      </c>
      <c r="I84" s="4">
        <v>3102.9837000000002</v>
      </c>
    </row>
    <row r="85" spans="1:9" x14ac:dyDescent="0.25">
      <c r="A85" s="3" t="s">
        <v>9</v>
      </c>
      <c r="B85" s="3" t="s">
        <v>53</v>
      </c>
      <c r="C85" s="3" t="s">
        <v>54</v>
      </c>
      <c r="D85" s="3" t="s">
        <v>30</v>
      </c>
      <c r="E85" s="3" t="s">
        <v>31</v>
      </c>
      <c r="F85" s="4">
        <v>593256.04</v>
      </c>
      <c r="G85" s="4">
        <v>715340.40850000002</v>
      </c>
      <c r="H85" s="4">
        <v>715340.39760000003</v>
      </c>
      <c r="I85" s="4">
        <v>715340.39760000003</v>
      </c>
    </row>
    <row r="86" spans="1:9" x14ac:dyDescent="0.25">
      <c r="A86" s="3" t="s">
        <v>9</v>
      </c>
      <c r="B86" s="3" t="s">
        <v>59</v>
      </c>
      <c r="C86" s="3" t="s">
        <v>60</v>
      </c>
      <c r="D86" s="3" t="s">
        <v>12</v>
      </c>
      <c r="E86" s="3" t="s">
        <v>13</v>
      </c>
      <c r="F86" s="4">
        <v>1968393.92</v>
      </c>
      <c r="G86" s="4">
        <v>2399425.2620000001</v>
      </c>
      <c r="H86" s="4">
        <v>2403915.2555999998</v>
      </c>
      <c r="I86" s="4">
        <v>2403915.2555999998</v>
      </c>
    </row>
    <row r="87" spans="1:9" x14ac:dyDescent="0.25">
      <c r="A87" s="3" t="s">
        <v>9</v>
      </c>
      <c r="B87" s="3" t="s">
        <v>59</v>
      </c>
      <c r="C87" s="3" t="s">
        <v>60</v>
      </c>
      <c r="D87" s="3" t="s">
        <v>14</v>
      </c>
      <c r="E87" s="3" t="s">
        <v>15</v>
      </c>
      <c r="F87" s="4">
        <v>7541.22</v>
      </c>
      <c r="G87" s="4">
        <v>9285.7556000000004</v>
      </c>
      <c r="H87" s="4">
        <v>9285.7556000000004</v>
      </c>
      <c r="I87" s="4">
        <v>9285.7556000000004</v>
      </c>
    </row>
    <row r="88" spans="1:9" x14ac:dyDescent="0.25">
      <c r="A88" s="3" t="s">
        <v>9</v>
      </c>
      <c r="B88" s="3" t="s">
        <v>59</v>
      </c>
      <c r="C88" s="3" t="s">
        <v>60</v>
      </c>
      <c r="D88" s="3" t="s">
        <v>16</v>
      </c>
      <c r="E88" s="3" t="s">
        <v>17</v>
      </c>
      <c r="F88" s="4">
        <v>41305.25</v>
      </c>
      <c r="G88" s="4">
        <v>52780.995799999997</v>
      </c>
      <c r="H88" s="4">
        <v>52786.7961</v>
      </c>
      <c r="I88" s="4">
        <v>52786.7961</v>
      </c>
    </row>
    <row r="89" spans="1:9" x14ac:dyDescent="0.25">
      <c r="A89" s="3" t="s">
        <v>9</v>
      </c>
      <c r="B89" s="3" t="s">
        <v>59</v>
      </c>
      <c r="C89" s="3" t="s">
        <v>60</v>
      </c>
      <c r="D89" s="3" t="s">
        <v>22</v>
      </c>
      <c r="E89" s="3" t="s">
        <v>23</v>
      </c>
      <c r="F89" s="4">
        <v>624640.68000000005</v>
      </c>
      <c r="G89" s="4">
        <v>743046.70460000006</v>
      </c>
      <c r="H89" s="4">
        <v>736535.96860000002</v>
      </c>
      <c r="I89" s="4">
        <v>736535.96860000002</v>
      </c>
    </row>
    <row r="90" spans="1:9" x14ac:dyDescent="0.25">
      <c r="A90" s="3" t="s">
        <v>9</v>
      </c>
      <c r="B90" s="3" t="s">
        <v>59</v>
      </c>
      <c r="C90" s="3" t="s">
        <v>60</v>
      </c>
      <c r="D90" s="3" t="s">
        <v>24</v>
      </c>
      <c r="E90" s="3" t="s">
        <v>25</v>
      </c>
      <c r="F90" s="4">
        <v>7841.64</v>
      </c>
      <c r="G90" s="4">
        <v>12801.532999999999</v>
      </c>
      <c r="H90" s="4">
        <v>12757.936</v>
      </c>
      <c r="I90" s="4">
        <v>12757.936</v>
      </c>
    </row>
    <row r="91" spans="1:9" x14ac:dyDescent="0.25">
      <c r="A91" s="3" t="s">
        <v>9</v>
      </c>
      <c r="B91" s="3" t="s">
        <v>59</v>
      </c>
      <c r="C91" s="3" t="s">
        <v>60</v>
      </c>
      <c r="D91" s="3" t="s">
        <v>30</v>
      </c>
      <c r="E91" s="3" t="s">
        <v>31</v>
      </c>
      <c r="F91" s="4">
        <v>392546.05</v>
      </c>
      <c r="G91" s="4">
        <v>475569.1618</v>
      </c>
      <c r="H91" s="4">
        <v>475565.52429999999</v>
      </c>
      <c r="I91" s="4">
        <v>475565.52429999999</v>
      </c>
    </row>
    <row r="92" spans="1:9" x14ac:dyDescent="0.25">
      <c r="A92" s="3" t="s">
        <v>9</v>
      </c>
      <c r="B92" s="3" t="s">
        <v>61</v>
      </c>
      <c r="C92" s="3" t="s">
        <v>62</v>
      </c>
      <c r="D92" s="3" t="s">
        <v>12</v>
      </c>
      <c r="E92" s="3" t="s">
        <v>13</v>
      </c>
      <c r="F92" s="4">
        <v>2956156.79</v>
      </c>
      <c r="G92" s="4">
        <v>3434069.2607999998</v>
      </c>
      <c r="H92" s="4">
        <v>3435146.8139</v>
      </c>
      <c r="I92" s="4">
        <v>3435146.8139</v>
      </c>
    </row>
    <row r="93" spans="1:9" x14ac:dyDescent="0.25">
      <c r="A93" s="3" t="s">
        <v>9</v>
      </c>
      <c r="B93" s="3" t="s">
        <v>61</v>
      </c>
      <c r="C93" s="3" t="s">
        <v>62</v>
      </c>
      <c r="D93" s="3" t="s">
        <v>14</v>
      </c>
      <c r="E93" s="3" t="s">
        <v>15</v>
      </c>
      <c r="F93" s="4">
        <v>22379.88</v>
      </c>
      <c r="G93" s="4">
        <v>32003.353999999999</v>
      </c>
      <c r="H93" s="4">
        <v>32003.353999999999</v>
      </c>
      <c r="I93" s="4">
        <v>32003.353999999999</v>
      </c>
    </row>
    <row r="94" spans="1:9" x14ac:dyDescent="0.25">
      <c r="A94" s="3" t="s">
        <v>9</v>
      </c>
      <c r="B94" s="3" t="s">
        <v>61</v>
      </c>
      <c r="C94" s="3" t="s">
        <v>62</v>
      </c>
      <c r="D94" s="3" t="s">
        <v>16</v>
      </c>
      <c r="E94" s="3" t="s">
        <v>17</v>
      </c>
      <c r="F94" s="4">
        <v>8349.8700000000008</v>
      </c>
      <c r="G94" s="4">
        <v>11528.0591</v>
      </c>
      <c r="H94" s="4">
        <v>11549.0046</v>
      </c>
      <c r="I94" s="4">
        <v>11549.0046</v>
      </c>
    </row>
    <row r="95" spans="1:9" x14ac:dyDescent="0.25">
      <c r="A95" s="3" t="s">
        <v>9</v>
      </c>
      <c r="B95" s="3" t="s">
        <v>61</v>
      </c>
      <c r="C95" s="3" t="s">
        <v>62</v>
      </c>
      <c r="D95" s="3" t="s">
        <v>18</v>
      </c>
      <c r="E95" s="3" t="s">
        <v>19</v>
      </c>
      <c r="F95" s="4">
        <v>60659.65</v>
      </c>
      <c r="G95" s="4">
        <v>70900.146500000003</v>
      </c>
      <c r="H95" s="4">
        <v>70900.152799999996</v>
      </c>
      <c r="I95" s="4">
        <v>70900.152799999996</v>
      </c>
    </row>
    <row r="96" spans="1:9" x14ac:dyDescent="0.25">
      <c r="A96" s="3" t="s">
        <v>9</v>
      </c>
      <c r="B96" s="3" t="s">
        <v>61</v>
      </c>
      <c r="C96" s="3" t="s">
        <v>62</v>
      </c>
      <c r="D96" s="3" t="s">
        <v>57</v>
      </c>
      <c r="E96" s="3" t="s">
        <v>58</v>
      </c>
      <c r="F96" s="4">
        <v>72864</v>
      </c>
      <c r="G96" s="4">
        <v>87613.495200000005</v>
      </c>
      <c r="H96" s="4">
        <v>87613.495200000005</v>
      </c>
      <c r="I96" s="4">
        <v>87613.495200000005</v>
      </c>
    </row>
    <row r="97" spans="1:9" x14ac:dyDescent="0.25">
      <c r="A97" s="3" t="s">
        <v>9</v>
      </c>
      <c r="B97" s="3" t="s">
        <v>61</v>
      </c>
      <c r="C97" s="3" t="s">
        <v>62</v>
      </c>
      <c r="D97" s="3" t="s">
        <v>22</v>
      </c>
      <c r="E97" s="3" t="s">
        <v>23</v>
      </c>
      <c r="F97" s="4">
        <v>289926.01</v>
      </c>
      <c r="G97" s="4">
        <v>358016.03269999998</v>
      </c>
      <c r="H97" s="4">
        <v>355710.1434</v>
      </c>
      <c r="I97" s="4">
        <v>355710.1434</v>
      </c>
    </row>
    <row r="98" spans="1:9" x14ac:dyDescent="0.25">
      <c r="A98" s="3" t="s">
        <v>9</v>
      </c>
      <c r="B98" s="3" t="s">
        <v>61</v>
      </c>
      <c r="C98" s="3" t="s">
        <v>62</v>
      </c>
      <c r="D98" s="3" t="s">
        <v>24</v>
      </c>
      <c r="E98" s="3" t="s">
        <v>25</v>
      </c>
      <c r="F98" s="4">
        <v>15947.74</v>
      </c>
      <c r="G98" s="4">
        <v>23824.302100000001</v>
      </c>
      <c r="H98" s="4">
        <v>23771.426200000002</v>
      </c>
      <c r="I98" s="4">
        <v>23771.426200000002</v>
      </c>
    </row>
    <row r="99" spans="1:9" x14ac:dyDescent="0.25">
      <c r="A99" s="3" t="s">
        <v>9</v>
      </c>
      <c r="B99" s="3" t="s">
        <v>61</v>
      </c>
      <c r="C99" s="3" t="s">
        <v>62</v>
      </c>
      <c r="D99" s="3" t="s">
        <v>34</v>
      </c>
      <c r="E99" s="3" t="s">
        <v>35</v>
      </c>
      <c r="F99" s="4">
        <v>72.819999999999993</v>
      </c>
      <c r="G99" s="4">
        <v>72.819999999999993</v>
      </c>
      <c r="H99" s="4">
        <v>72.819999999999993</v>
      </c>
      <c r="I99" s="4">
        <v>72.819999999999993</v>
      </c>
    </row>
    <row r="100" spans="1:9" x14ac:dyDescent="0.25">
      <c r="A100" s="3" t="s">
        <v>9</v>
      </c>
      <c r="B100" s="3" t="s">
        <v>61</v>
      </c>
      <c r="C100" s="3" t="s">
        <v>62</v>
      </c>
      <c r="D100" s="3" t="s">
        <v>30</v>
      </c>
      <c r="E100" s="3" t="s">
        <v>31</v>
      </c>
      <c r="F100" s="4">
        <v>222297.13</v>
      </c>
      <c r="G100" s="4">
        <v>268500.72350000002</v>
      </c>
      <c r="H100" s="4">
        <v>268551.85590000002</v>
      </c>
      <c r="I100" s="4">
        <v>268551.85590000002</v>
      </c>
    </row>
    <row r="101" spans="1:9" x14ac:dyDescent="0.25">
      <c r="A101" s="3" t="s">
        <v>9</v>
      </c>
      <c r="B101" s="3" t="s">
        <v>63</v>
      </c>
      <c r="C101" s="3" t="s">
        <v>64</v>
      </c>
      <c r="D101" s="3" t="s">
        <v>12</v>
      </c>
      <c r="E101" s="3" t="s">
        <v>13</v>
      </c>
      <c r="F101" s="4">
        <v>746046.94</v>
      </c>
      <c r="G101" s="4">
        <v>877304.86199999996</v>
      </c>
      <c r="H101" s="4">
        <v>875311.50859999994</v>
      </c>
      <c r="I101" s="4">
        <v>875311.50859999994</v>
      </c>
    </row>
    <row r="102" spans="1:9" x14ac:dyDescent="0.25">
      <c r="A102" s="3" t="s">
        <v>9</v>
      </c>
      <c r="B102" s="3" t="s">
        <v>63</v>
      </c>
      <c r="C102" s="3" t="s">
        <v>64</v>
      </c>
      <c r="D102" s="3" t="s">
        <v>14</v>
      </c>
      <c r="E102" s="3" t="s">
        <v>15</v>
      </c>
      <c r="F102" s="4">
        <v>37565</v>
      </c>
      <c r="G102" s="4">
        <v>41054.322500000002</v>
      </c>
      <c r="H102" s="4">
        <v>41054.322500000002</v>
      </c>
      <c r="I102" s="4">
        <v>41054.322500000002</v>
      </c>
    </row>
    <row r="103" spans="1:9" x14ac:dyDescent="0.25">
      <c r="A103" s="3" t="s">
        <v>9</v>
      </c>
      <c r="B103" s="3" t="s">
        <v>63</v>
      </c>
      <c r="C103" s="3" t="s">
        <v>64</v>
      </c>
      <c r="D103" s="3" t="s">
        <v>16</v>
      </c>
      <c r="E103" s="3" t="s">
        <v>17</v>
      </c>
      <c r="F103" s="4">
        <v>47796.3</v>
      </c>
      <c r="G103" s="4">
        <v>55689.334699999999</v>
      </c>
      <c r="H103" s="4">
        <v>55646.284</v>
      </c>
      <c r="I103" s="4">
        <v>55646.284</v>
      </c>
    </row>
    <row r="104" spans="1:9" x14ac:dyDescent="0.25">
      <c r="A104" s="3" t="s">
        <v>9</v>
      </c>
      <c r="B104" s="3" t="s">
        <v>63</v>
      </c>
      <c r="C104" s="3" t="s">
        <v>64</v>
      </c>
      <c r="D104" s="3" t="s">
        <v>22</v>
      </c>
      <c r="E104" s="3" t="s">
        <v>23</v>
      </c>
      <c r="F104" s="4">
        <v>175030.88</v>
      </c>
      <c r="G104" s="4">
        <v>207930.39230000001</v>
      </c>
      <c r="H104" s="4">
        <v>207519.59039999999</v>
      </c>
      <c r="I104" s="4">
        <v>207519.59039999999</v>
      </c>
    </row>
    <row r="105" spans="1:9" x14ac:dyDescent="0.25">
      <c r="A105" s="3" t="s">
        <v>9</v>
      </c>
      <c r="B105" s="3" t="s">
        <v>63</v>
      </c>
      <c r="C105" s="3" t="s">
        <v>64</v>
      </c>
      <c r="D105" s="3" t="s">
        <v>24</v>
      </c>
      <c r="E105" s="3" t="s">
        <v>25</v>
      </c>
      <c r="F105" s="4">
        <v>904.99</v>
      </c>
      <c r="G105" s="4">
        <v>1347.5822000000001</v>
      </c>
      <c r="H105" s="4">
        <v>1303.5166999999999</v>
      </c>
      <c r="I105" s="4">
        <v>1303.5166999999999</v>
      </c>
    </row>
    <row r="106" spans="1:9" x14ac:dyDescent="0.25">
      <c r="A106" s="3" t="s">
        <v>9</v>
      </c>
      <c r="B106" s="3" t="s">
        <v>63</v>
      </c>
      <c r="C106" s="3" t="s">
        <v>64</v>
      </c>
      <c r="D106" s="3" t="s">
        <v>30</v>
      </c>
      <c r="E106" s="3" t="s">
        <v>31</v>
      </c>
      <c r="F106" s="4">
        <v>230908.23</v>
      </c>
      <c r="G106" s="4">
        <v>273454.3236</v>
      </c>
      <c r="H106" s="4">
        <v>273498.31650000002</v>
      </c>
      <c r="I106" s="4">
        <v>273498.31650000002</v>
      </c>
    </row>
    <row r="107" spans="1:9" x14ac:dyDescent="0.25">
      <c r="A107" s="3" t="s">
        <v>9</v>
      </c>
      <c r="B107" s="3" t="s">
        <v>65</v>
      </c>
      <c r="C107" s="3" t="s">
        <v>66</v>
      </c>
      <c r="D107" s="3" t="s">
        <v>12</v>
      </c>
      <c r="E107" s="3" t="s">
        <v>13</v>
      </c>
      <c r="F107" s="4">
        <v>806534.98</v>
      </c>
      <c r="G107" s="4">
        <v>981600.53280000004</v>
      </c>
      <c r="H107" s="4">
        <v>976235.61159999995</v>
      </c>
      <c r="I107" s="4">
        <v>976235.61159999995</v>
      </c>
    </row>
    <row r="108" spans="1:9" x14ac:dyDescent="0.25">
      <c r="A108" s="3" t="s">
        <v>9</v>
      </c>
      <c r="B108" s="3" t="s">
        <v>65</v>
      </c>
      <c r="C108" s="3" t="s">
        <v>66</v>
      </c>
      <c r="D108" s="3" t="s">
        <v>22</v>
      </c>
      <c r="E108" s="3" t="s">
        <v>23</v>
      </c>
      <c r="F108" s="4">
        <v>115454.04</v>
      </c>
      <c r="G108" s="4">
        <v>143704.10190000001</v>
      </c>
      <c r="H108" s="4">
        <v>143696.7531</v>
      </c>
      <c r="I108" s="4">
        <v>143696.7531</v>
      </c>
    </row>
    <row r="109" spans="1:9" x14ac:dyDescent="0.25">
      <c r="A109" s="3" t="s">
        <v>9</v>
      </c>
      <c r="B109" s="3" t="s">
        <v>65</v>
      </c>
      <c r="C109" s="3" t="s">
        <v>66</v>
      </c>
      <c r="D109" s="3" t="s">
        <v>24</v>
      </c>
      <c r="E109" s="3" t="s">
        <v>25</v>
      </c>
      <c r="F109" s="4">
        <v>5786.72</v>
      </c>
      <c r="G109" s="4">
        <v>6573.0191999999997</v>
      </c>
      <c r="H109" s="4">
        <v>6573.0191999999997</v>
      </c>
      <c r="I109" s="4">
        <v>6573.0191999999997</v>
      </c>
    </row>
    <row r="110" spans="1:9" x14ac:dyDescent="0.25">
      <c r="A110" s="3" t="s">
        <v>9</v>
      </c>
      <c r="B110" s="3" t="s">
        <v>65</v>
      </c>
      <c r="C110" s="3" t="s">
        <v>66</v>
      </c>
      <c r="D110" s="3" t="s">
        <v>26</v>
      </c>
      <c r="E110" s="3" t="s">
        <v>27</v>
      </c>
      <c r="F110" s="4">
        <v>41344464.380000003</v>
      </c>
      <c r="G110" s="4">
        <v>49799862.937799998</v>
      </c>
      <c r="H110" s="4">
        <v>49507279.5524</v>
      </c>
      <c r="I110" s="4">
        <v>49507279.5524</v>
      </c>
    </row>
    <row r="111" spans="1:9" x14ac:dyDescent="0.25">
      <c r="A111" s="3" t="s">
        <v>9</v>
      </c>
      <c r="B111" s="3" t="s">
        <v>65</v>
      </c>
      <c r="C111" s="3" t="s">
        <v>66</v>
      </c>
      <c r="D111" s="3" t="s">
        <v>30</v>
      </c>
      <c r="E111" s="3" t="s">
        <v>31</v>
      </c>
      <c r="F111" s="4">
        <v>82314.53</v>
      </c>
      <c r="G111" s="4">
        <v>101846.9387</v>
      </c>
      <c r="H111" s="4">
        <v>101846.01300000001</v>
      </c>
      <c r="I111" s="4">
        <v>101846.01300000001</v>
      </c>
    </row>
    <row r="112" spans="1:9" x14ac:dyDescent="0.25">
      <c r="A112" s="3" t="s">
        <v>9</v>
      </c>
      <c r="B112" s="3" t="s">
        <v>67</v>
      </c>
      <c r="C112" s="3" t="s">
        <v>68</v>
      </c>
      <c r="D112" s="3" t="s">
        <v>12</v>
      </c>
      <c r="E112" s="3" t="s">
        <v>13</v>
      </c>
      <c r="F112" s="4">
        <v>57975.4</v>
      </c>
      <c r="G112" s="4">
        <v>75951.949399999998</v>
      </c>
      <c r="H112" s="4">
        <v>76124.346999999994</v>
      </c>
      <c r="I112" s="4">
        <v>76124.346999999994</v>
      </c>
    </row>
    <row r="113" spans="1:9" x14ac:dyDescent="0.25">
      <c r="A113" s="3" t="s">
        <v>9</v>
      </c>
      <c r="B113" s="3" t="s">
        <v>67</v>
      </c>
      <c r="C113" s="3" t="s">
        <v>68</v>
      </c>
      <c r="D113" s="3" t="s">
        <v>26</v>
      </c>
      <c r="E113" s="3" t="s">
        <v>27</v>
      </c>
      <c r="F113" s="4">
        <v>6157041.3200000003</v>
      </c>
      <c r="G113" s="4">
        <v>7565849.5845999997</v>
      </c>
      <c r="H113" s="4">
        <v>7565849.5845999997</v>
      </c>
      <c r="I113" s="4">
        <v>7565849.5845999997</v>
      </c>
    </row>
    <row r="114" spans="1:9" x14ac:dyDescent="0.25">
      <c r="A114" s="3" t="s">
        <v>9</v>
      </c>
      <c r="B114" s="3" t="s">
        <v>67</v>
      </c>
      <c r="C114" s="3" t="s">
        <v>68</v>
      </c>
      <c r="D114" s="3" t="s">
        <v>28</v>
      </c>
      <c r="E114" s="3" t="s">
        <v>29</v>
      </c>
      <c r="F114" s="4">
        <v>101930.13</v>
      </c>
      <c r="G114" s="4">
        <v>121206.4964</v>
      </c>
      <c r="H114" s="4">
        <v>121206.5062</v>
      </c>
      <c r="I114" s="4">
        <v>121206.5062</v>
      </c>
    </row>
    <row r="115" spans="1:9" x14ac:dyDescent="0.25">
      <c r="A115" s="3" t="s">
        <v>9</v>
      </c>
      <c r="B115" s="3" t="s">
        <v>67</v>
      </c>
      <c r="C115" s="3" t="s">
        <v>68</v>
      </c>
      <c r="D115" s="3" t="s">
        <v>30</v>
      </c>
      <c r="E115" s="3" t="s">
        <v>31</v>
      </c>
      <c r="F115" s="4">
        <v>10632.57</v>
      </c>
      <c r="G115" s="4">
        <v>13174.8938</v>
      </c>
      <c r="H115" s="4">
        <v>13174.8899</v>
      </c>
      <c r="I115" s="4">
        <v>13174.8899</v>
      </c>
    </row>
    <row r="116" spans="1:9" x14ac:dyDescent="0.25">
      <c r="A116" s="3" t="s">
        <v>9</v>
      </c>
      <c r="B116" s="3" t="s">
        <v>69</v>
      </c>
      <c r="C116" s="3" t="s">
        <v>70</v>
      </c>
      <c r="D116" s="3" t="s">
        <v>12</v>
      </c>
      <c r="E116" s="3" t="s">
        <v>13</v>
      </c>
      <c r="F116" s="4">
        <v>4914746.8099999996</v>
      </c>
      <c r="G116" s="4">
        <v>5997926.5389999999</v>
      </c>
      <c r="H116" s="4">
        <v>6041834.7527999999</v>
      </c>
      <c r="I116" s="4">
        <v>6041834.7527999999</v>
      </c>
    </row>
    <row r="117" spans="1:9" x14ac:dyDescent="0.25">
      <c r="A117" s="3" t="s">
        <v>9</v>
      </c>
      <c r="B117" s="3" t="s">
        <v>69</v>
      </c>
      <c r="C117" s="3" t="s">
        <v>70</v>
      </c>
      <c r="D117" s="3" t="s">
        <v>14</v>
      </c>
      <c r="E117" s="3" t="s">
        <v>15</v>
      </c>
      <c r="F117" s="4">
        <v>167122.89000000001</v>
      </c>
      <c r="G117" s="4">
        <v>208905.9964</v>
      </c>
      <c r="H117" s="4">
        <v>208838.2787</v>
      </c>
      <c r="I117" s="4">
        <v>208838.2787</v>
      </c>
    </row>
    <row r="118" spans="1:9" x14ac:dyDescent="0.25">
      <c r="A118" s="3" t="s">
        <v>9</v>
      </c>
      <c r="B118" s="3" t="s">
        <v>69</v>
      </c>
      <c r="C118" s="3" t="s">
        <v>70</v>
      </c>
      <c r="D118" s="3" t="s">
        <v>16</v>
      </c>
      <c r="E118" s="3" t="s">
        <v>17</v>
      </c>
      <c r="F118" s="4">
        <v>133891.95000000001</v>
      </c>
      <c r="G118" s="4">
        <v>169434.57070000001</v>
      </c>
      <c r="H118" s="4">
        <v>169436.0416</v>
      </c>
      <c r="I118" s="4">
        <v>169436.0416</v>
      </c>
    </row>
    <row r="119" spans="1:9" x14ac:dyDescent="0.25">
      <c r="A119" s="3" t="s">
        <v>9</v>
      </c>
      <c r="B119" s="3" t="s">
        <v>69</v>
      </c>
      <c r="C119" s="3" t="s">
        <v>70</v>
      </c>
      <c r="D119" s="3" t="s">
        <v>20</v>
      </c>
      <c r="E119" s="3" t="s">
        <v>21</v>
      </c>
      <c r="F119" s="4">
        <v>68509.27</v>
      </c>
      <c r="G119" s="4">
        <v>85417.229500000001</v>
      </c>
      <c r="H119" s="4">
        <v>85417.229500000001</v>
      </c>
      <c r="I119" s="4">
        <v>85417.229500000001</v>
      </c>
    </row>
    <row r="120" spans="1:9" x14ac:dyDescent="0.25">
      <c r="A120" s="3" t="s">
        <v>9</v>
      </c>
      <c r="B120" s="3" t="s">
        <v>69</v>
      </c>
      <c r="C120" s="3" t="s">
        <v>70</v>
      </c>
      <c r="D120" s="3" t="s">
        <v>22</v>
      </c>
      <c r="E120" s="3" t="s">
        <v>23</v>
      </c>
      <c r="F120" s="4">
        <v>1231460.3400000001</v>
      </c>
      <c r="G120" s="4">
        <v>1453187.4611</v>
      </c>
      <c r="H120" s="4">
        <v>1440488.4297</v>
      </c>
      <c r="I120" s="4">
        <v>1440488.4297</v>
      </c>
    </row>
    <row r="121" spans="1:9" x14ac:dyDescent="0.25">
      <c r="A121" s="3" t="s">
        <v>9</v>
      </c>
      <c r="B121" s="3" t="s">
        <v>69</v>
      </c>
      <c r="C121" s="3" t="s">
        <v>70</v>
      </c>
      <c r="D121" s="3" t="s">
        <v>24</v>
      </c>
      <c r="E121" s="3" t="s">
        <v>25</v>
      </c>
      <c r="F121" s="4">
        <v>464812.1</v>
      </c>
      <c r="G121" s="4">
        <v>521707.39600000001</v>
      </c>
      <c r="H121" s="4">
        <v>521081.48879999999</v>
      </c>
      <c r="I121" s="4">
        <v>521081.48879999999</v>
      </c>
    </row>
    <row r="122" spans="1:9" x14ac:dyDescent="0.25">
      <c r="A122" s="3" t="s">
        <v>9</v>
      </c>
      <c r="B122" s="3" t="s">
        <v>69</v>
      </c>
      <c r="C122" s="3" t="s">
        <v>70</v>
      </c>
      <c r="D122" s="3" t="s">
        <v>26</v>
      </c>
      <c r="E122" s="3" t="s">
        <v>27</v>
      </c>
      <c r="F122" s="4">
        <v>79856144.569999993</v>
      </c>
      <c r="G122" s="4">
        <v>97286965.653999999</v>
      </c>
      <c r="H122" s="4">
        <v>97112174.075800002</v>
      </c>
      <c r="I122" s="4">
        <v>97112174.075800002</v>
      </c>
    </row>
    <row r="123" spans="1:9" x14ac:dyDescent="0.25">
      <c r="A123" s="3" t="s">
        <v>9</v>
      </c>
      <c r="B123" s="3" t="s">
        <v>69</v>
      </c>
      <c r="C123" s="3" t="s">
        <v>70</v>
      </c>
      <c r="D123" s="3" t="s">
        <v>28</v>
      </c>
      <c r="E123" s="3" t="s">
        <v>29</v>
      </c>
      <c r="F123" s="4">
        <v>197892.2</v>
      </c>
      <c r="G123" s="4">
        <v>263829.88099999999</v>
      </c>
      <c r="H123" s="4">
        <v>263829.88099999999</v>
      </c>
      <c r="I123" s="4">
        <v>263829.88099999999</v>
      </c>
    </row>
    <row r="124" spans="1:9" x14ac:dyDescent="0.25">
      <c r="A124" s="3" t="s">
        <v>9</v>
      </c>
      <c r="B124" s="3" t="s">
        <v>69</v>
      </c>
      <c r="C124" s="3" t="s">
        <v>70</v>
      </c>
      <c r="D124" s="3" t="s">
        <v>34</v>
      </c>
      <c r="E124" s="3" t="s">
        <v>35</v>
      </c>
      <c r="F124" s="4">
        <v>3690.05</v>
      </c>
      <c r="G124" s="4">
        <v>4528.6774999999998</v>
      </c>
      <c r="H124" s="4">
        <v>4979.6148999999996</v>
      </c>
      <c r="I124" s="4">
        <v>4979.6148999999996</v>
      </c>
    </row>
    <row r="125" spans="1:9" x14ac:dyDescent="0.25">
      <c r="A125" s="3" t="s">
        <v>9</v>
      </c>
      <c r="B125" s="3" t="s">
        <v>69</v>
      </c>
      <c r="C125" s="3" t="s">
        <v>70</v>
      </c>
      <c r="D125" s="3" t="s">
        <v>30</v>
      </c>
      <c r="E125" s="3" t="s">
        <v>31</v>
      </c>
      <c r="F125" s="4">
        <v>320218.94</v>
      </c>
      <c r="G125" s="4">
        <v>385689.41440000001</v>
      </c>
      <c r="H125" s="4">
        <v>385703.56069999997</v>
      </c>
      <c r="I125" s="4">
        <v>385703.56069999997</v>
      </c>
    </row>
    <row r="126" spans="1:9" x14ac:dyDescent="0.25">
      <c r="A126" s="3" t="s">
        <v>9</v>
      </c>
      <c r="B126" s="3" t="s">
        <v>71</v>
      </c>
      <c r="C126" s="3" t="s">
        <v>72</v>
      </c>
      <c r="D126" s="3" t="s">
        <v>12</v>
      </c>
      <c r="E126" s="3" t="s">
        <v>13</v>
      </c>
      <c r="F126" s="4">
        <v>3271610.98</v>
      </c>
      <c r="G126" s="4">
        <v>3919687.4149000002</v>
      </c>
      <c r="H126" s="4">
        <v>3900961.3308999999</v>
      </c>
      <c r="I126" s="4">
        <v>3900961.3308999999</v>
      </c>
    </row>
    <row r="127" spans="1:9" x14ac:dyDescent="0.25">
      <c r="A127" s="3" t="s">
        <v>9</v>
      </c>
      <c r="B127" s="3" t="s">
        <v>71</v>
      </c>
      <c r="C127" s="3" t="s">
        <v>72</v>
      </c>
      <c r="D127" s="3" t="s">
        <v>14</v>
      </c>
      <c r="E127" s="3" t="s">
        <v>15</v>
      </c>
      <c r="F127" s="4">
        <v>187992.64</v>
      </c>
      <c r="G127" s="4">
        <v>234184.78330000001</v>
      </c>
      <c r="H127" s="4">
        <v>199656.7053</v>
      </c>
      <c r="I127" s="4">
        <v>199656.7053</v>
      </c>
    </row>
    <row r="128" spans="1:9" x14ac:dyDescent="0.25">
      <c r="A128" s="3" t="s">
        <v>9</v>
      </c>
      <c r="B128" s="3" t="s">
        <v>71</v>
      </c>
      <c r="C128" s="3" t="s">
        <v>72</v>
      </c>
      <c r="D128" s="3" t="s">
        <v>16</v>
      </c>
      <c r="E128" s="3" t="s">
        <v>17</v>
      </c>
      <c r="F128" s="4">
        <v>95559.19</v>
      </c>
      <c r="G128" s="4">
        <v>116655.2934</v>
      </c>
      <c r="H128" s="4">
        <v>116685.89</v>
      </c>
      <c r="I128" s="4">
        <v>116685.89</v>
      </c>
    </row>
    <row r="129" spans="1:9" x14ac:dyDescent="0.25">
      <c r="A129" s="3" t="s">
        <v>9</v>
      </c>
      <c r="B129" s="3" t="s">
        <v>71</v>
      </c>
      <c r="C129" s="3" t="s">
        <v>72</v>
      </c>
      <c r="D129" s="3" t="s">
        <v>57</v>
      </c>
      <c r="E129" s="3" t="s">
        <v>58</v>
      </c>
      <c r="F129" s="4">
        <v>7198574.4000000004</v>
      </c>
      <c r="G129" s="4">
        <v>8373237.2554000001</v>
      </c>
      <c r="H129" s="4">
        <v>8373237.2554000001</v>
      </c>
      <c r="I129" s="4">
        <v>8373237.2554000001</v>
      </c>
    </row>
    <row r="130" spans="1:9" x14ac:dyDescent="0.25">
      <c r="A130" s="3" t="s">
        <v>9</v>
      </c>
      <c r="B130" s="3" t="s">
        <v>71</v>
      </c>
      <c r="C130" s="3" t="s">
        <v>72</v>
      </c>
      <c r="D130" s="3" t="s">
        <v>20</v>
      </c>
      <c r="E130" s="3" t="s">
        <v>21</v>
      </c>
      <c r="F130" s="4">
        <v>2583131.6800000002</v>
      </c>
      <c r="G130" s="4">
        <v>3196893.9172</v>
      </c>
      <c r="H130" s="4">
        <v>3196893.9172</v>
      </c>
      <c r="I130" s="4">
        <v>3196893.9172</v>
      </c>
    </row>
    <row r="131" spans="1:9" x14ac:dyDescent="0.25">
      <c r="A131" s="3" t="s">
        <v>9</v>
      </c>
      <c r="B131" s="3" t="s">
        <v>71</v>
      </c>
      <c r="C131" s="3" t="s">
        <v>72</v>
      </c>
      <c r="D131" s="3" t="s">
        <v>22</v>
      </c>
      <c r="E131" s="3" t="s">
        <v>23</v>
      </c>
      <c r="F131" s="4">
        <v>579276.03</v>
      </c>
      <c r="G131" s="4">
        <v>691912.4889</v>
      </c>
      <c r="H131" s="4">
        <v>687554.42879999999</v>
      </c>
      <c r="I131" s="4">
        <v>687554.42879999999</v>
      </c>
    </row>
    <row r="132" spans="1:9" x14ac:dyDescent="0.25">
      <c r="A132" s="3" t="s">
        <v>9</v>
      </c>
      <c r="B132" s="3" t="s">
        <v>71</v>
      </c>
      <c r="C132" s="3" t="s">
        <v>72</v>
      </c>
      <c r="D132" s="3" t="s">
        <v>24</v>
      </c>
      <c r="E132" s="3" t="s">
        <v>25</v>
      </c>
      <c r="F132" s="4">
        <v>91734.79</v>
      </c>
      <c r="G132" s="4">
        <v>107835.2852</v>
      </c>
      <c r="H132" s="4">
        <v>107668.3989</v>
      </c>
      <c r="I132" s="4">
        <v>107668.3989</v>
      </c>
    </row>
    <row r="133" spans="1:9" x14ac:dyDescent="0.25">
      <c r="A133" s="3" t="s">
        <v>9</v>
      </c>
      <c r="B133" s="3" t="s">
        <v>71</v>
      </c>
      <c r="C133" s="3" t="s">
        <v>72</v>
      </c>
      <c r="D133" s="3" t="s">
        <v>26</v>
      </c>
      <c r="E133" s="3" t="s">
        <v>27</v>
      </c>
      <c r="F133" s="4">
        <v>224404645.63</v>
      </c>
      <c r="G133" s="4">
        <v>269379071.08639997</v>
      </c>
      <c r="H133" s="4">
        <v>268623034.2622</v>
      </c>
      <c r="I133" s="4">
        <v>268623034.2622</v>
      </c>
    </row>
    <row r="134" spans="1:9" x14ac:dyDescent="0.25">
      <c r="A134" s="3" t="s">
        <v>9</v>
      </c>
      <c r="B134" s="3" t="s">
        <v>71</v>
      </c>
      <c r="C134" s="3" t="s">
        <v>72</v>
      </c>
      <c r="D134" s="3" t="s">
        <v>28</v>
      </c>
      <c r="E134" s="3" t="s">
        <v>29</v>
      </c>
      <c r="F134" s="4">
        <v>821755</v>
      </c>
      <c r="G134" s="4">
        <v>1026089.9</v>
      </c>
      <c r="H134" s="4">
        <v>1026089.9</v>
      </c>
      <c r="I134" s="4">
        <v>1026089.9</v>
      </c>
    </row>
    <row r="135" spans="1:9" x14ac:dyDescent="0.25">
      <c r="A135" s="3" t="s">
        <v>9</v>
      </c>
      <c r="B135" s="3" t="s">
        <v>71</v>
      </c>
      <c r="C135" s="3" t="s">
        <v>72</v>
      </c>
      <c r="D135" s="3" t="s">
        <v>30</v>
      </c>
      <c r="E135" s="3" t="s">
        <v>31</v>
      </c>
      <c r="F135" s="4">
        <v>240259.54</v>
      </c>
      <c r="G135" s="4">
        <v>290282.43920000002</v>
      </c>
      <c r="H135" s="4">
        <v>290212.16159999999</v>
      </c>
      <c r="I135" s="4">
        <v>290212.16159999999</v>
      </c>
    </row>
    <row r="136" spans="1:9" x14ac:dyDescent="0.25">
      <c r="A136" s="3" t="s">
        <v>9</v>
      </c>
      <c r="B136" s="3" t="s">
        <v>73</v>
      </c>
      <c r="C136" s="3" t="s">
        <v>74</v>
      </c>
      <c r="D136" s="3" t="s">
        <v>12</v>
      </c>
      <c r="E136" s="3" t="s">
        <v>13</v>
      </c>
      <c r="F136" s="4">
        <v>2647170.1800000002</v>
      </c>
      <c r="G136" s="4">
        <v>3191963.2192000002</v>
      </c>
      <c r="H136" s="4">
        <v>3190751.8544000001</v>
      </c>
      <c r="I136" s="4">
        <v>3190751.8544000001</v>
      </c>
    </row>
    <row r="137" spans="1:9" x14ac:dyDescent="0.25">
      <c r="A137" s="3" t="s">
        <v>9</v>
      </c>
      <c r="B137" s="3" t="s">
        <v>73</v>
      </c>
      <c r="C137" s="3" t="s">
        <v>74</v>
      </c>
      <c r="D137" s="3" t="s">
        <v>16</v>
      </c>
      <c r="E137" s="3" t="s">
        <v>17</v>
      </c>
      <c r="F137" s="4">
        <v>3601.77</v>
      </c>
      <c r="G137" s="4">
        <v>5697.6140999999998</v>
      </c>
      <c r="H137" s="4">
        <v>5713.2734</v>
      </c>
      <c r="I137" s="4">
        <v>5713.2734</v>
      </c>
    </row>
    <row r="138" spans="1:9" x14ac:dyDescent="0.25">
      <c r="A138" s="3" t="s">
        <v>9</v>
      </c>
      <c r="B138" s="3" t="s">
        <v>73</v>
      </c>
      <c r="C138" s="3" t="s">
        <v>74</v>
      </c>
      <c r="D138" s="3" t="s">
        <v>22</v>
      </c>
      <c r="E138" s="3" t="s">
        <v>23</v>
      </c>
      <c r="F138" s="4">
        <v>15556.96</v>
      </c>
      <c r="G138" s="4">
        <v>20900.460299999999</v>
      </c>
      <c r="H138" s="4">
        <v>20636.894899999999</v>
      </c>
      <c r="I138" s="4">
        <v>20636.894899999999</v>
      </c>
    </row>
    <row r="139" spans="1:9" x14ac:dyDescent="0.25">
      <c r="A139" s="3" t="s">
        <v>9</v>
      </c>
      <c r="B139" s="3" t="s">
        <v>73</v>
      </c>
      <c r="C139" s="3" t="s">
        <v>74</v>
      </c>
      <c r="D139" s="3" t="s">
        <v>24</v>
      </c>
      <c r="E139" s="3" t="s">
        <v>25</v>
      </c>
      <c r="F139" s="4">
        <v>808.96</v>
      </c>
      <c r="G139" s="4">
        <v>1176.4159</v>
      </c>
      <c r="H139" s="4">
        <v>1180.9064000000001</v>
      </c>
      <c r="I139" s="4">
        <v>1180.9064000000001</v>
      </c>
    </row>
    <row r="140" spans="1:9" x14ac:dyDescent="0.25">
      <c r="A140" s="3" t="s">
        <v>9</v>
      </c>
      <c r="B140" s="3" t="s">
        <v>73</v>
      </c>
      <c r="C140" s="3" t="s">
        <v>74</v>
      </c>
      <c r="D140" s="3" t="s">
        <v>30</v>
      </c>
      <c r="E140" s="3" t="s">
        <v>31</v>
      </c>
      <c r="F140" s="4">
        <v>45839.13</v>
      </c>
      <c r="G140" s="4">
        <v>54672.237300000001</v>
      </c>
      <c r="H140" s="4">
        <v>54672.2287</v>
      </c>
      <c r="I140" s="4">
        <v>54672.2287</v>
      </c>
    </row>
    <row r="141" spans="1:9" x14ac:dyDescent="0.25">
      <c r="A141" s="3" t="s">
        <v>9</v>
      </c>
      <c r="B141" s="3" t="s">
        <v>75</v>
      </c>
      <c r="C141" s="3" t="s">
        <v>76</v>
      </c>
      <c r="D141" s="3" t="s">
        <v>12</v>
      </c>
      <c r="E141" s="3" t="s">
        <v>13</v>
      </c>
      <c r="F141" s="4">
        <v>1008460.72</v>
      </c>
      <c r="G141" s="4">
        <v>1118018.8213</v>
      </c>
      <c r="H141" s="4">
        <v>1137640.4416</v>
      </c>
      <c r="I141" s="4">
        <v>1137640.4416</v>
      </c>
    </row>
    <row r="142" spans="1:9" x14ac:dyDescent="0.25">
      <c r="A142" s="3" t="s">
        <v>9</v>
      </c>
      <c r="B142" s="3" t="s">
        <v>75</v>
      </c>
      <c r="C142" s="3" t="s">
        <v>76</v>
      </c>
      <c r="D142" s="3" t="s">
        <v>30</v>
      </c>
      <c r="E142" s="3" t="s">
        <v>31</v>
      </c>
      <c r="F142" s="4">
        <v>12029.16</v>
      </c>
      <c r="G142" s="4">
        <v>14340.8441</v>
      </c>
      <c r="H142" s="4">
        <v>14340.8339</v>
      </c>
      <c r="I142" s="4">
        <v>14340.8339</v>
      </c>
    </row>
    <row r="143" spans="1:9" x14ac:dyDescent="0.25">
      <c r="A143" s="3" t="s">
        <v>9</v>
      </c>
      <c r="B143" s="3" t="s">
        <v>77</v>
      </c>
      <c r="C143" s="3" t="s">
        <v>78</v>
      </c>
      <c r="D143" s="3" t="s">
        <v>12</v>
      </c>
      <c r="E143" s="3" t="s">
        <v>13</v>
      </c>
      <c r="F143" s="4">
        <v>810207.72</v>
      </c>
      <c r="G143" s="4">
        <v>965971.63049999997</v>
      </c>
      <c r="H143" s="4">
        <v>959076.80359999998</v>
      </c>
      <c r="I143" s="4">
        <v>959076.80359999998</v>
      </c>
    </row>
    <row r="144" spans="1:9" x14ac:dyDescent="0.25">
      <c r="A144" s="3" t="s">
        <v>9</v>
      </c>
      <c r="B144" s="3" t="s">
        <v>77</v>
      </c>
      <c r="C144" s="3" t="s">
        <v>78</v>
      </c>
      <c r="D144" s="3" t="s">
        <v>16</v>
      </c>
      <c r="E144" s="3" t="s">
        <v>17</v>
      </c>
      <c r="F144" s="4">
        <v>2045.85</v>
      </c>
      <c r="G144" s="4">
        <v>2294.1257999999998</v>
      </c>
      <c r="H144" s="4">
        <v>2294.1257999999998</v>
      </c>
      <c r="I144" s="4">
        <v>2294.1257999999998</v>
      </c>
    </row>
    <row r="145" spans="1:9" x14ac:dyDescent="0.25">
      <c r="A145" s="3" t="s">
        <v>9</v>
      </c>
      <c r="B145" s="3" t="s">
        <v>77</v>
      </c>
      <c r="C145" s="3" t="s">
        <v>78</v>
      </c>
      <c r="D145" s="3" t="s">
        <v>57</v>
      </c>
      <c r="E145" s="3" t="s">
        <v>58</v>
      </c>
      <c r="F145" s="4">
        <v>185616.7</v>
      </c>
      <c r="G145" s="4">
        <v>209870.83730000001</v>
      </c>
      <c r="H145" s="4">
        <v>209870.83730000001</v>
      </c>
      <c r="I145" s="4">
        <v>209870.83730000001</v>
      </c>
    </row>
    <row r="146" spans="1:9" x14ac:dyDescent="0.25">
      <c r="A146" s="3" t="s">
        <v>9</v>
      </c>
      <c r="B146" s="3" t="s">
        <v>77</v>
      </c>
      <c r="C146" s="3" t="s">
        <v>78</v>
      </c>
      <c r="D146" s="3" t="s">
        <v>22</v>
      </c>
      <c r="E146" s="3" t="s">
        <v>23</v>
      </c>
      <c r="F146" s="4">
        <v>142067.22</v>
      </c>
      <c r="G146" s="4">
        <v>177973.46470000001</v>
      </c>
      <c r="H146" s="4">
        <v>174394.90460000001</v>
      </c>
      <c r="I146" s="4">
        <v>174394.90460000001</v>
      </c>
    </row>
    <row r="147" spans="1:9" x14ac:dyDescent="0.25">
      <c r="A147" s="3" t="s">
        <v>9</v>
      </c>
      <c r="B147" s="3" t="s">
        <v>77</v>
      </c>
      <c r="C147" s="3" t="s">
        <v>78</v>
      </c>
      <c r="D147" s="3" t="s">
        <v>24</v>
      </c>
      <c r="E147" s="3" t="s">
        <v>25</v>
      </c>
      <c r="F147" s="4">
        <v>36115.9</v>
      </c>
      <c r="G147" s="4">
        <v>44222.1469</v>
      </c>
      <c r="H147" s="4">
        <v>44059.450299999997</v>
      </c>
      <c r="I147" s="4">
        <v>44059.450299999997</v>
      </c>
    </row>
    <row r="148" spans="1:9" x14ac:dyDescent="0.25">
      <c r="A148" s="3" t="s">
        <v>9</v>
      </c>
      <c r="B148" s="3" t="s">
        <v>77</v>
      </c>
      <c r="C148" s="3" t="s">
        <v>78</v>
      </c>
      <c r="D148" s="3" t="s">
        <v>79</v>
      </c>
      <c r="E148" s="3" t="s">
        <v>80</v>
      </c>
      <c r="F148" s="4">
        <v>7260</v>
      </c>
      <c r="G148" s="4">
        <v>7260</v>
      </c>
      <c r="H148" s="4">
        <v>7260</v>
      </c>
      <c r="I148" s="4">
        <v>7260</v>
      </c>
    </row>
    <row r="149" spans="1:9" x14ac:dyDescent="0.25">
      <c r="A149" s="3" t="s">
        <v>9</v>
      </c>
      <c r="B149" s="3" t="s">
        <v>77</v>
      </c>
      <c r="C149" s="3" t="s">
        <v>78</v>
      </c>
      <c r="D149" s="3" t="s">
        <v>26</v>
      </c>
      <c r="E149" s="3" t="s">
        <v>27</v>
      </c>
      <c r="F149" s="4">
        <v>29077534.859999999</v>
      </c>
      <c r="G149" s="4">
        <v>34790249.838799998</v>
      </c>
      <c r="H149" s="4">
        <v>34951730.049400002</v>
      </c>
      <c r="I149" s="4">
        <v>34951730.049400002</v>
      </c>
    </row>
    <row r="150" spans="1:9" x14ac:dyDescent="0.25">
      <c r="A150" s="3" t="s">
        <v>9</v>
      </c>
      <c r="B150" s="3" t="s">
        <v>77</v>
      </c>
      <c r="C150" s="3" t="s">
        <v>78</v>
      </c>
      <c r="D150" s="3" t="s">
        <v>30</v>
      </c>
      <c r="E150" s="3" t="s">
        <v>31</v>
      </c>
      <c r="F150" s="4">
        <v>129659.12</v>
      </c>
      <c r="G150" s="4">
        <v>153767.4056</v>
      </c>
      <c r="H150" s="4">
        <v>153767.4186</v>
      </c>
      <c r="I150" s="4">
        <v>153767.4186</v>
      </c>
    </row>
    <row r="151" spans="1:9" x14ac:dyDescent="0.25">
      <c r="A151" s="3" t="s">
        <v>9</v>
      </c>
      <c r="B151" s="3" t="s">
        <v>77</v>
      </c>
      <c r="C151" s="3" t="s">
        <v>78</v>
      </c>
      <c r="D151" s="3" t="s">
        <v>81</v>
      </c>
      <c r="E151" s="3" t="s">
        <v>82</v>
      </c>
      <c r="F151" s="4">
        <v>753.64</v>
      </c>
      <c r="G151" s="4">
        <v>1276.6661999999999</v>
      </c>
      <c r="H151" s="4">
        <v>1086.4476999999999</v>
      </c>
      <c r="I151" s="4">
        <v>1086.4476999999999</v>
      </c>
    </row>
    <row r="152" spans="1:9" x14ac:dyDescent="0.25">
      <c r="A152" s="3" t="s">
        <v>9</v>
      </c>
      <c r="B152" s="3" t="s">
        <v>83</v>
      </c>
      <c r="C152" s="3" t="s">
        <v>84</v>
      </c>
      <c r="D152" s="3" t="s">
        <v>12</v>
      </c>
      <c r="E152" s="3" t="s">
        <v>13</v>
      </c>
      <c r="F152" s="4">
        <v>31955483.100000001</v>
      </c>
      <c r="G152" s="4">
        <v>39212983.240900002</v>
      </c>
      <c r="H152" s="4">
        <v>39427070.036300004</v>
      </c>
      <c r="I152" s="4">
        <v>39427070.036300004</v>
      </c>
    </row>
    <row r="153" spans="1:9" x14ac:dyDescent="0.25">
      <c r="A153" s="3" t="s">
        <v>9</v>
      </c>
      <c r="B153" s="3" t="s">
        <v>83</v>
      </c>
      <c r="C153" s="3" t="s">
        <v>84</v>
      </c>
      <c r="D153" s="3" t="s">
        <v>14</v>
      </c>
      <c r="E153" s="3" t="s">
        <v>15</v>
      </c>
      <c r="F153" s="4">
        <v>286633.75</v>
      </c>
      <c r="G153" s="4">
        <v>370905.80619999999</v>
      </c>
      <c r="H153" s="4">
        <v>357610.05099999998</v>
      </c>
      <c r="I153" s="4">
        <v>357610.05099999998</v>
      </c>
    </row>
    <row r="154" spans="1:9" x14ac:dyDescent="0.25">
      <c r="A154" s="3" t="s">
        <v>9</v>
      </c>
      <c r="B154" s="3" t="s">
        <v>83</v>
      </c>
      <c r="C154" s="3" t="s">
        <v>84</v>
      </c>
      <c r="D154" s="3" t="s">
        <v>16</v>
      </c>
      <c r="E154" s="3" t="s">
        <v>17</v>
      </c>
      <c r="F154" s="4">
        <v>210656.02</v>
      </c>
      <c r="G154" s="4">
        <v>249088.96770000001</v>
      </c>
      <c r="H154" s="4">
        <v>249005.84460000001</v>
      </c>
      <c r="I154" s="4">
        <v>249005.84460000001</v>
      </c>
    </row>
    <row r="155" spans="1:9" x14ac:dyDescent="0.25">
      <c r="A155" s="3" t="s">
        <v>9</v>
      </c>
      <c r="B155" s="3" t="s">
        <v>83</v>
      </c>
      <c r="C155" s="3" t="s">
        <v>84</v>
      </c>
      <c r="D155" s="3" t="s">
        <v>22</v>
      </c>
      <c r="E155" s="3" t="s">
        <v>23</v>
      </c>
      <c r="F155" s="4">
        <v>373117.72</v>
      </c>
      <c r="G155" s="4">
        <v>461722.8481</v>
      </c>
      <c r="H155" s="4">
        <v>455082.19559999998</v>
      </c>
      <c r="I155" s="4">
        <v>455082.19559999998</v>
      </c>
    </row>
    <row r="156" spans="1:9" x14ac:dyDescent="0.25">
      <c r="A156" s="3" t="s">
        <v>9</v>
      </c>
      <c r="B156" s="3" t="s">
        <v>83</v>
      </c>
      <c r="C156" s="3" t="s">
        <v>84</v>
      </c>
      <c r="D156" s="3" t="s">
        <v>24</v>
      </c>
      <c r="E156" s="3" t="s">
        <v>25</v>
      </c>
      <c r="F156" s="4">
        <v>67324.740000000005</v>
      </c>
      <c r="G156" s="4">
        <v>76207.996899999998</v>
      </c>
      <c r="H156" s="4">
        <v>76051.699200000003</v>
      </c>
      <c r="I156" s="4">
        <v>76051.699200000003</v>
      </c>
    </row>
    <row r="157" spans="1:9" x14ac:dyDescent="0.25">
      <c r="A157" s="3" t="s">
        <v>9</v>
      </c>
      <c r="B157" s="3" t="s">
        <v>83</v>
      </c>
      <c r="C157" s="3" t="s">
        <v>84</v>
      </c>
      <c r="D157" s="3" t="s">
        <v>26</v>
      </c>
      <c r="E157" s="3" t="s">
        <v>27</v>
      </c>
      <c r="F157" s="4">
        <v>261697250.47999999</v>
      </c>
      <c r="G157" s="4">
        <v>317251143.83219999</v>
      </c>
      <c r="H157" s="4">
        <v>315534695.62459999</v>
      </c>
      <c r="I157" s="4">
        <v>315534695.62459999</v>
      </c>
    </row>
    <row r="158" spans="1:9" x14ac:dyDescent="0.25">
      <c r="A158" s="3" t="s">
        <v>9</v>
      </c>
      <c r="B158" s="3" t="s">
        <v>83</v>
      </c>
      <c r="C158" s="3" t="s">
        <v>84</v>
      </c>
      <c r="D158" s="3" t="s">
        <v>28</v>
      </c>
      <c r="E158" s="3" t="s">
        <v>29</v>
      </c>
      <c r="F158" s="4">
        <v>7566062.9000000004</v>
      </c>
      <c r="G158" s="4">
        <v>9222165.9269999992</v>
      </c>
      <c r="H158" s="4">
        <v>9221701.5460000001</v>
      </c>
      <c r="I158" s="4">
        <v>9221701.5460000001</v>
      </c>
    </row>
    <row r="159" spans="1:9" x14ac:dyDescent="0.25">
      <c r="A159" s="3" t="s">
        <v>9</v>
      </c>
      <c r="B159" s="3" t="s">
        <v>83</v>
      </c>
      <c r="C159" s="3" t="s">
        <v>84</v>
      </c>
      <c r="D159" s="3" t="s">
        <v>30</v>
      </c>
      <c r="E159" s="3" t="s">
        <v>31</v>
      </c>
      <c r="F159" s="4">
        <v>173116.86</v>
      </c>
      <c r="G159" s="4">
        <v>208596.4338</v>
      </c>
      <c r="H159" s="4">
        <v>208595.97469999999</v>
      </c>
      <c r="I159" s="4">
        <v>208595.97469999999</v>
      </c>
    </row>
    <row r="160" spans="1:9" x14ac:dyDescent="0.25">
      <c r="A160" s="3" t="s">
        <v>9</v>
      </c>
      <c r="B160" s="3" t="s">
        <v>85</v>
      </c>
      <c r="C160" s="3" t="s">
        <v>86</v>
      </c>
      <c r="D160" s="3" t="s">
        <v>12</v>
      </c>
      <c r="E160" s="3" t="s">
        <v>13</v>
      </c>
      <c r="F160" s="4">
        <v>65721.490000000005</v>
      </c>
      <c r="G160" s="4">
        <v>82046.234899999996</v>
      </c>
      <c r="H160" s="4">
        <v>82067.324900000007</v>
      </c>
      <c r="I160" s="4">
        <v>82067.324900000007</v>
      </c>
    </row>
    <row r="161" spans="1:9" x14ac:dyDescent="0.25">
      <c r="A161" s="3" t="s">
        <v>9</v>
      </c>
      <c r="B161" s="3" t="s">
        <v>85</v>
      </c>
      <c r="C161" s="3" t="s">
        <v>86</v>
      </c>
      <c r="D161" s="3" t="s">
        <v>87</v>
      </c>
      <c r="E161" s="3" t="s">
        <v>88</v>
      </c>
      <c r="F161" s="4">
        <v>21296475.550000001</v>
      </c>
      <c r="G161" s="4">
        <v>25530095.7542</v>
      </c>
      <c r="H161" s="4">
        <v>25505981.605900001</v>
      </c>
      <c r="I161" s="4">
        <v>25505981.605900001</v>
      </c>
    </row>
    <row r="162" spans="1:9" x14ac:dyDescent="0.25">
      <c r="A162" s="3" t="s">
        <v>9</v>
      </c>
      <c r="B162" s="3" t="s">
        <v>85</v>
      </c>
      <c r="C162" s="3" t="s">
        <v>86</v>
      </c>
      <c r="D162" s="3" t="s">
        <v>18</v>
      </c>
      <c r="E162" s="3" t="s">
        <v>19</v>
      </c>
      <c r="F162" s="4">
        <v>1543782.31</v>
      </c>
      <c r="G162" s="4">
        <v>1965530.361</v>
      </c>
      <c r="H162" s="4">
        <v>1965530.3681999999</v>
      </c>
      <c r="I162" s="4">
        <v>1965530.3681999999</v>
      </c>
    </row>
    <row r="163" spans="1:9" x14ac:dyDescent="0.25">
      <c r="A163" s="3" t="s">
        <v>9</v>
      </c>
      <c r="B163" s="3" t="s">
        <v>85</v>
      </c>
      <c r="C163" s="3" t="s">
        <v>86</v>
      </c>
      <c r="D163" s="3" t="s">
        <v>26</v>
      </c>
      <c r="E163" s="3" t="s">
        <v>27</v>
      </c>
      <c r="F163" s="4">
        <v>523458.28</v>
      </c>
      <c r="G163" s="4">
        <v>610229.071</v>
      </c>
      <c r="H163" s="4">
        <v>609743.05759999994</v>
      </c>
      <c r="I163" s="4">
        <v>609743.05759999994</v>
      </c>
    </row>
    <row r="164" spans="1:9" x14ac:dyDescent="0.25">
      <c r="A164" s="3" t="s">
        <v>9</v>
      </c>
      <c r="B164" s="3" t="s">
        <v>85</v>
      </c>
      <c r="C164" s="3" t="s">
        <v>86</v>
      </c>
      <c r="D164" s="3" t="s">
        <v>34</v>
      </c>
      <c r="E164" s="3" t="s">
        <v>35</v>
      </c>
      <c r="F164" s="4">
        <v>1051.4000000000001</v>
      </c>
      <c r="G164" s="4">
        <v>1051.4000000000001</v>
      </c>
      <c r="H164" s="4">
        <v>1051.4000000000001</v>
      </c>
      <c r="I164" s="4">
        <v>1051.4000000000001</v>
      </c>
    </row>
    <row r="165" spans="1:9" x14ac:dyDescent="0.25">
      <c r="A165" s="3" t="s">
        <v>9</v>
      </c>
      <c r="B165" s="3" t="s">
        <v>85</v>
      </c>
      <c r="C165" s="3" t="s">
        <v>86</v>
      </c>
      <c r="D165" s="3" t="s">
        <v>30</v>
      </c>
      <c r="E165" s="3" t="s">
        <v>31</v>
      </c>
      <c r="F165" s="4">
        <v>31284.06</v>
      </c>
      <c r="G165" s="4">
        <v>36321.422500000001</v>
      </c>
      <c r="H165" s="4">
        <v>36321.408300000003</v>
      </c>
      <c r="I165" s="4">
        <v>36321.408300000003</v>
      </c>
    </row>
    <row r="166" spans="1:9" x14ac:dyDescent="0.25">
      <c r="A166" s="3" t="s">
        <v>9</v>
      </c>
      <c r="B166" s="3" t="s">
        <v>89</v>
      </c>
      <c r="C166" s="3" t="s">
        <v>90</v>
      </c>
      <c r="D166" s="3" t="s">
        <v>12</v>
      </c>
      <c r="E166" s="3" t="s">
        <v>13</v>
      </c>
      <c r="F166" s="4">
        <v>180154.87</v>
      </c>
      <c r="G166" s="4">
        <v>207654.8486</v>
      </c>
      <c r="H166" s="4">
        <v>208457.27069999999</v>
      </c>
      <c r="I166" s="4">
        <v>208457.27069999999</v>
      </c>
    </row>
    <row r="167" spans="1:9" x14ac:dyDescent="0.25">
      <c r="A167" s="3" t="s">
        <v>9</v>
      </c>
      <c r="B167" s="3" t="s">
        <v>89</v>
      </c>
      <c r="C167" s="3" t="s">
        <v>90</v>
      </c>
      <c r="D167" s="3" t="s">
        <v>22</v>
      </c>
      <c r="E167" s="3" t="s">
        <v>23</v>
      </c>
      <c r="F167" s="4">
        <v>1442.33</v>
      </c>
      <c r="G167" s="4">
        <v>1674.6147000000001</v>
      </c>
      <c r="H167" s="4">
        <v>1674.6147000000001</v>
      </c>
      <c r="I167" s="4">
        <v>1674.6147000000001</v>
      </c>
    </row>
    <row r="168" spans="1:9" x14ac:dyDescent="0.25">
      <c r="A168" s="3" t="s">
        <v>9</v>
      </c>
      <c r="B168" s="3" t="s">
        <v>89</v>
      </c>
      <c r="C168" s="3" t="s">
        <v>90</v>
      </c>
      <c r="D168" s="3" t="s">
        <v>34</v>
      </c>
      <c r="E168" s="3" t="s">
        <v>35</v>
      </c>
      <c r="F168" s="4">
        <v>406.75</v>
      </c>
      <c r="G168" s="4">
        <v>406.75</v>
      </c>
      <c r="H168" s="4">
        <v>406.75</v>
      </c>
      <c r="I168" s="4">
        <v>406.75</v>
      </c>
    </row>
    <row r="169" spans="1:9" x14ac:dyDescent="0.25">
      <c r="A169" s="3" t="s">
        <v>9</v>
      </c>
      <c r="B169" s="3" t="s">
        <v>89</v>
      </c>
      <c r="C169" s="3" t="s">
        <v>90</v>
      </c>
      <c r="D169" s="3" t="s">
        <v>30</v>
      </c>
      <c r="E169" s="3" t="s">
        <v>31</v>
      </c>
      <c r="F169" s="4">
        <v>148575.4</v>
      </c>
      <c r="G169" s="4">
        <v>173644.64569999999</v>
      </c>
      <c r="H169" s="4">
        <v>173644.82829999999</v>
      </c>
      <c r="I169" s="4">
        <v>173644.82829999999</v>
      </c>
    </row>
    <row r="170" spans="1:9" x14ac:dyDescent="0.25">
      <c r="A170" s="3" t="s">
        <v>9</v>
      </c>
      <c r="B170" s="3" t="s">
        <v>91</v>
      </c>
      <c r="C170" s="3" t="s">
        <v>92</v>
      </c>
      <c r="D170" s="3" t="s">
        <v>12</v>
      </c>
      <c r="E170" s="3" t="s">
        <v>13</v>
      </c>
      <c r="F170" s="4">
        <v>672022.56</v>
      </c>
      <c r="G170" s="4">
        <v>810558.5834</v>
      </c>
      <c r="H170" s="4">
        <v>817828.46070000005</v>
      </c>
      <c r="I170" s="4">
        <v>817828.46070000005</v>
      </c>
    </row>
    <row r="171" spans="1:9" x14ac:dyDescent="0.25">
      <c r="A171" s="3" t="s">
        <v>9</v>
      </c>
      <c r="B171" s="3" t="s">
        <v>91</v>
      </c>
      <c r="C171" s="3" t="s">
        <v>92</v>
      </c>
      <c r="D171" s="3" t="s">
        <v>14</v>
      </c>
      <c r="E171" s="3" t="s">
        <v>15</v>
      </c>
      <c r="F171" s="4">
        <v>2513.7399999999998</v>
      </c>
      <c r="G171" s="4">
        <v>2513.7399999999998</v>
      </c>
      <c r="H171" s="4">
        <v>2513.7399999999998</v>
      </c>
      <c r="I171" s="4">
        <v>2513.7399999999998</v>
      </c>
    </row>
    <row r="172" spans="1:9" x14ac:dyDescent="0.25">
      <c r="A172" s="3" t="s">
        <v>9</v>
      </c>
      <c r="B172" s="3" t="s">
        <v>91</v>
      </c>
      <c r="C172" s="3" t="s">
        <v>92</v>
      </c>
      <c r="D172" s="3" t="s">
        <v>16</v>
      </c>
      <c r="E172" s="3" t="s">
        <v>17</v>
      </c>
      <c r="F172" s="4">
        <v>44632.84</v>
      </c>
      <c r="G172" s="4">
        <v>55903.028899999998</v>
      </c>
      <c r="H172" s="4">
        <v>55907.325599999996</v>
      </c>
      <c r="I172" s="4">
        <v>55907.325599999996</v>
      </c>
    </row>
    <row r="173" spans="1:9" x14ac:dyDescent="0.25">
      <c r="A173" s="3" t="s">
        <v>9</v>
      </c>
      <c r="B173" s="3" t="s">
        <v>91</v>
      </c>
      <c r="C173" s="3" t="s">
        <v>92</v>
      </c>
      <c r="D173" s="3" t="s">
        <v>22</v>
      </c>
      <c r="E173" s="3" t="s">
        <v>23</v>
      </c>
      <c r="F173" s="4">
        <v>228348.87</v>
      </c>
      <c r="G173" s="4">
        <v>266023.54320000001</v>
      </c>
      <c r="H173" s="4">
        <v>264806.98259999999</v>
      </c>
      <c r="I173" s="4">
        <v>264806.98259999999</v>
      </c>
    </row>
    <row r="174" spans="1:9" x14ac:dyDescent="0.25">
      <c r="A174" s="3" t="s">
        <v>9</v>
      </c>
      <c r="B174" s="3" t="s">
        <v>91</v>
      </c>
      <c r="C174" s="3" t="s">
        <v>92</v>
      </c>
      <c r="D174" s="3" t="s">
        <v>24</v>
      </c>
      <c r="E174" s="3" t="s">
        <v>25</v>
      </c>
      <c r="F174" s="4">
        <v>41441.519999999997</v>
      </c>
      <c r="G174" s="4">
        <v>44372.597300000001</v>
      </c>
      <c r="H174" s="4">
        <v>44372.160000000003</v>
      </c>
      <c r="I174" s="4">
        <v>44372.160000000003</v>
      </c>
    </row>
    <row r="175" spans="1:9" x14ac:dyDescent="0.25">
      <c r="A175" s="3" t="s">
        <v>9</v>
      </c>
      <c r="B175" s="3" t="s">
        <v>91</v>
      </c>
      <c r="C175" s="3" t="s">
        <v>92</v>
      </c>
      <c r="D175" s="3" t="s">
        <v>30</v>
      </c>
      <c r="E175" s="3" t="s">
        <v>31</v>
      </c>
      <c r="F175" s="4">
        <v>217933.49</v>
      </c>
      <c r="G175" s="4">
        <v>258226.88310000001</v>
      </c>
      <c r="H175" s="4">
        <v>258226.87770000001</v>
      </c>
      <c r="I175" s="4">
        <v>258226.87770000001</v>
      </c>
    </row>
    <row r="176" spans="1:9" x14ac:dyDescent="0.25">
      <c r="A176" s="3" t="s">
        <v>9</v>
      </c>
      <c r="B176" s="3" t="s">
        <v>93</v>
      </c>
      <c r="C176" s="3" t="s">
        <v>94</v>
      </c>
      <c r="D176" s="3" t="s">
        <v>12</v>
      </c>
      <c r="E176" s="3" t="s">
        <v>13</v>
      </c>
      <c r="F176" s="4">
        <v>454516.38</v>
      </c>
      <c r="G176" s="4">
        <v>560956.28810000001</v>
      </c>
      <c r="H176" s="4">
        <v>560197.54760000005</v>
      </c>
      <c r="I176" s="4">
        <v>560197.54760000005</v>
      </c>
    </row>
    <row r="177" spans="1:9" x14ac:dyDescent="0.25">
      <c r="A177" s="3" t="s">
        <v>9</v>
      </c>
      <c r="B177" s="3" t="s">
        <v>93</v>
      </c>
      <c r="C177" s="3" t="s">
        <v>94</v>
      </c>
      <c r="D177" s="3" t="s">
        <v>16</v>
      </c>
      <c r="E177" s="3" t="s">
        <v>17</v>
      </c>
      <c r="F177" s="4">
        <v>1943.64</v>
      </c>
      <c r="G177" s="4">
        <v>2143.5189999999998</v>
      </c>
      <c r="H177" s="4">
        <v>2143.5189999999998</v>
      </c>
      <c r="I177" s="4">
        <v>2143.5189999999998</v>
      </c>
    </row>
    <row r="178" spans="1:9" x14ac:dyDescent="0.25">
      <c r="A178" s="3" t="s">
        <v>9</v>
      </c>
      <c r="B178" s="3" t="s">
        <v>93</v>
      </c>
      <c r="C178" s="3" t="s">
        <v>94</v>
      </c>
      <c r="D178" s="3" t="s">
        <v>22</v>
      </c>
      <c r="E178" s="3" t="s">
        <v>23</v>
      </c>
      <c r="F178" s="4">
        <v>20009.79</v>
      </c>
      <c r="G178" s="4">
        <v>25019.7124</v>
      </c>
      <c r="H178" s="4">
        <v>25081.7029</v>
      </c>
      <c r="I178" s="4">
        <v>25081.7029</v>
      </c>
    </row>
    <row r="179" spans="1:9" x14ac:dyDescent="0.25">
      <c r="A179" s="3" t="s">
        <v>9</v>
      </c>
      <c r="B179" s="3" t="s">
        <v>93</v>
      </c>
      <c r="C179" s="3" t="s">
        <v>94</v>
      </c>
      <c r="D179" s="3" t="s">
        <v>24</v>
      </c>
      <c r="E179" s="3" t="s">
        <v>25</v>
      </c>
      <c r="F179" s="4">
        <v>74.25</v>
      </c>
      <c r="G179" s="4">
        <v>74.25</v>
      </c>
      <c r="H179" s="4">
        <v>74.25</v>
      </c>
      <c r="I179" s="4">
        <v>74.25</v>
      </c>
    </row>
    <row r="180" spans="1:9" x14ac:dyDescent="0.25">
      <c r="A180" s="3" t="s">
        <v>9</v>
      </c>
      <c r="B180" s="3" t="s">
        <v>93</v>
      </c>
      <c r="C180" s="3" t="s">
        <v>94</v>
      </c>
      <c r="D180" s="3" t="s">
        <v>30</v>
      </c>
      <c r="E180" s="3" t="s">
        <v>31</v>
      </c>
      <c r="F180" s="4">
        <v>126901.62</v>
      </c>
      <c r="G180" s="4">
        <v>158266.05379999999</v>
      </c>
      <c r="H180" s="4">
        <v>158266.04509999999</v>
      </c>
      <c r="I180" s="4">
        <v>158266.04509999999</v>
      </c>
    </row>
    <row r="181" spans="1:9" x14ac:dyDescent="0.25">
      <c r="A181" s="3" t="s">
        <v>9</v>
      </c>
      <c r="B181" s="3" t="s">
        <v>95</v>
      </c>
      <c r="C181" s="3" t="s">
        <v>96</v>
      </c>
      <c r="D181" s="3" t="s">
        <v>12</v>
      </c>
      <c r="E181" s="3" t="s">
        <v>13</v>
      </c>
      <c r="F181" s="4">
        <v>7445.59</v>
      </c>
      <c r="G181" s="4">
        <v>10667.9838</v>
      </c>
      <c r="H181" s="4">
        <v>10663.042100000001</v>
      </c>
      <c r="I181" s="4">
        <v>10663.042100000001</v>
      </c>
    </row>
    <row r="182" spans="1:9" x14ac:dyDescent="0.25">
      <c r="A182" s="3" t="s">
        <v>9</v>
      </c>
      <c r="B182" s="3" t="s">
        <v>95</v>
      </c>
      <c r="C182" s="3" t="s">
        <v>96</v>
      </c>
      <c r="D182" s="3" t="s">
        <v>30</v>
      </c>
      <c r="E182" s="3" t="s">
        <v>31</v>
      </c>
      <c r="F182" s="4">
        <v>13859.42</v>
      </c>
      <c r="G182" s="4">
        <v>17412.689699999999</v>
      </c>
      <c r="H182" s="4">
        <v>17412.686099999999</v>
      </c>
      <c r="I182" s="4">
        <v>17412.686099999999</v>
      </c>
    </row>
    <row r="183" spans="1:9" x14ac:dyDescent="0.25">
      <c r="A183" s="3" t="s">
        <v>9</v>
      </c>
      <c r="B183" s="3" t="s">
        <v>97</v>
      </c>
      <c r="C183" s="3" t="s">
        <v>98</v>
      </c>
      <c r="D183" s="3" t="s">
        <v>12</v>
      </c>
      <c r="E183" s="3" t="s">
        <v>13</v>
      </c>
      <c r="F183" s="4">
        <v>8757.66</v>
      </c>
      <c r="G183" s="4">
        <v>10897.3362</v>
      </c>
      <c r="H183" s="4">
        <v>10654.0666</v>
      </c>
      <c r="I183" s="4">
        <v>10654.0666</v>
      </c>
    </row>
    <row r="184" spans="1:9" x14ac:dyDescent="0.25">
      <c r="A184" s="3" t="s">
        <v>9</v>
      </c>
      <c r="B184" s="3" t="s">
        <v>97</v>
      </c>
      <c r="C184" s="3" t="s">
        <v>98</v>
      </c>
      <c r="D184" s="3" t="s">
        <v>34</v>
      </c>
      <c r="E184" s="3" t="s">
        <v>35</v>
      </c>
      <c r="F184" s="4">
        <v>26994.49</v>
      </c>
      <c r="G184" s="4">
        <v>32411.970799999999</v>
      </c>
      <c r="H184" s="4">
        <v>32446.583600000002</v>
      </c>
      <c r="I184" s="4">
        <v>32446.583600000002</v>
      </c>
    </row>
    <row r="185" spans="1:9" x14ac:dyDescent="0.25">
      <c r="A185" s="3" t="s">
        <v>9</v>
      </c>
      <c r="B185" s="3" t="s">
        <v>97</v>
      </c>
      <c r="C185" s="3" t="s">
        <v>98</v>
      </c>
      <c r="D185" s="3" t="s">
        <v>30</v>
      </c>
      <c r="E185" s="3" t="s">
        <v>31</v>
      </c>
      <c r="F185" s="4">
        <v>8080.46</v>
      </c>
      <c r="G185" s="4">
        <v>10038.484700000001</v>
      </c>
      <c r="H185" s="4">
        <v>10038.479499999999</v>
      </c>
      <c r="I185" s="4">
        <v>10038.479499999999</v>
      </c>
    </row>
    <row r="186" spans="1:9" x14ac:dyDescent="0.25">
      <c r="A186" s="3" t="s">
        <v>9</v>
      </c>
      <c r="B186" s="3" t="s">
        <v>99</v>
      </c>
      <c r="C186" s="3" t="s">
        <v>100</v>
      </c>
      <c r="D186" s="3" t="s">
        <v>12</v>
      </c>
      <c r="E186" s="3" t="s">
        <v>13</v>
      </c>
      <c r="F186" s="4">
        <v>150626.15</v>
      </c>
      <c r="G186" s="4">
        <v>182351.18659999999</v>
      </c>
      <c r="H186" s="4">
        <v>181473.34729999999</v>
      </c>
      <c r="I186" s="4">
        <v>181473.34729999999</v>
      </c>
    </row>
    <row r="187" spans="1:9" x14ac:dyDescent="0.25">
      <c r="A187" s="3" t="s">
        <v>9</v>
      </c>
      <c r="B187" s="3" t="s">
        <v>99</v>
      </c>
      <c r="C187" s="3" t="s">
        <v>100</v>
      </c>
      <c r="D187" s="3" t="s">
        <v>22</v>
      </c>
      <c r="E187" s="3" t="s">
        <v>23</v>
      </c>
      <c r="F187" s="4">
        <v>16434.150000000001</v>
      </c>
      <c r="G187" s="4">
        <v>20832.7683</v>
      </c>
      <c r="H187" s="4">
        <v>20832.630399999998</v>
      </c>
      <c r="I187" s="4">
        <v>20832.630399999998</v>
      </c>
    </row>
    <row r="188" spans="1:9" x14ac:dyDescent="0.25">
      <c r="A188" s="3" t="s">
        <v>9</v>
      </c>
      <c r="B188" s="3" t="s">
        <v>99</v>
      </c>
      <c r="C188" s="3" t="s">
        <v>100</v>
      </c>
      <c r="D188" s="3" t="s">
        <v>26</v>
      </c>
      <c r="E188" s="3" t="s">
        <v>27</v>
      </c>
      <c r="F188" s="4">
        <v>155040</v>
      </c>
      <c r="G188" s="4">
        <v>167804.56880000001</v>
      </c>
      <c r="H188" s="4">
        <v>167604.21900000001</v>
      </c>
      <c r="I188" s="4">
        <v>167604.21900000001</v>
      </c>
    </row>
    <row r="189" spans="1:9" x14ac:dyDescent="0.25">
      <c r="A189" s="3" t="s">
        <v>9</v>
      </c>
      <c r="B189" s="3" t="s">
        <v>99</v>
      </c>
      <c r="C189" s="3" t="s">
        <v>100</v>
      </c>
      <c r="D189" s="3" t="s">
        <v>30</v>
      </c>
      <c r="E189" s="3" t="s">
        <v>31</v>
      </c>
      <c r="F189" s="4">
        <v>19712.650000000001</v>
      </c>
      <c r="G189" s="4">
        <v>23383.252499999999</v>
      </c>
      <c r="H189" s="4">
        <v>23383.249400000001</v>
      </c>
      <c r="I189" s="4">
        <v>23383.249400000001</v>
      </c>
    </row>
    <row r="190" spans="1:9" x14ac:dyDescent="0.25">
      <c r="A190" s="3" t="s">
        <v>9</v>
      </c>
      <c r="B190" s="3" t="s">
        <v>101</v>
      </c>
      <c r="C190" s="3" t="s">
        <v>102</v>
      </c>
      <c r="D190" s="3" t="s">
        <v>12</v>
      </c>
      <c r="E190" s="3" t="s">
        <v>13</v>
      </c>
      <c r="F190" s="4">
        <v>797246.39</v>
      </c>
      <c r="G190" s="4">
        <v>973252.81099999999</v>
      </c>
      <c r="H190" s="4">
        <v>968199.50069999998</v>
      </c>
      <c r="I190" s="4">
        <v>968199.50069999998</v>
      </c>
    </row>
    <row r="191" spans="1:9" x14ac:dyDescent="0.25">
      <c r="A191" s="3" t="s">
        <v>9</v>
      </c>
      <c r="B191" s="3" t="s">
        <v>101</v>
      </c>
      <c r="C191" s="3" t="s">
        <v>102</v>
      </c>
      <c r="D191" s="3" t="s">
        <v>14</v>
      </c>
      <c r="E191" s="3" t="s">
        <v>15</v>
      </c>
      <c r="F191" s="4">
        <v>11229.7</v>
      </c>
      <c r="G191" s="4">
        <v>14446.6538</v>
      </c>
      <c r="H191" s="4">
        <v>14446.6538</v>
      </c>
      <c r="I191" s="4">
        <v>14446.6538</v>
      </c>
    </row>
    <row r="192" spans="1:9" x14ac:dyDescent="0.25">
      <c r="A192" s="3" t="s">
        <v>9</v>
      </c>
      <c r="B192" s="3" t="s">
        <v>101</v>
      </c>
      <c r="C192" s="3" t="s">
        <v>102</v>
      </c>
      <c r="D192" s="3" t="s">
        <v>16</v>
      </c>
      <c r="E192" s="3" t="s">
        <v>17</v>
      </c>
      <c r="F192" s="4">
        <v>1826.46</v>
      </c>
      <c r="G192" s="4">
        <v>2523.9731999999999</v>
      </c>
      <c r="H192" s="4">
        <v>2533.1552000000001</v>
      </c>
      <c r="I192" s="4">
        <v>2533.1552000000001</v>
      </c>
    </row>
    <row r="193" spans="1:9" x14ac:dyDescent="0.25">
      <c r="A193" s="3" t="s">
        <v>9</v>
      </c>
      <c r="B193" s="3" t="s">
        <v>101</v>
      </c>
      <c r="C193" s="3" t="s">
        <v>102</v>
      </c>
      <c r="D193" s="3" t="s">
        <v>20</v>
      </c>
      <c r="E193" s="3" t="s">
        <v>21</v>
      </c>
      <c r="F193" s="4">
        <v>10536.86</v>
      </c>
      <c r="G193" s="4">
        <v>17849.440900000001</v>
      </c>
      <c r="H193" s="4">
        <v>17849.440900000001</v>
      </c>
      <c r="I193" s="4">
        <v>17849.440900000001</v>
      </c>
    </row>
    <row r="194" spans="1:9" x14ac:dyDescent="0.25">
      <c r="A194" s="3" t="s">
        <v>9</v>
      </c>
      <c r="B194" s="3" t="s">
        <v>101</v>
      </c>
      <c r="C194" s="3" t="s">
        <v>102</v>
      </c>
      <c r="D194" s="3" t="s">
        <v>22</v>
      </c>
      <c r="E194" s="3" t="s">
        <v>23</v>
      </c>
      <c r="F194" s="4">
        <v>265975.76</v>
      </c>
      <c r="G194" s="4">
        <v>334027.01760000002</v>
      </c>
      <c r="H194" s="4">
        <v>331947.48940000002</v>
      </c>
      <c r="I194" s="4">
        <v>331947.48940000002</v>
      </c>
    </row>
    <row r="195" spans="1:9" x14ac:dyDescent="0.25">
      <c r="A195" s="3" t="s">
        <v>9</v>
      </c>
      <c r="B195" s="3" t="s">
        <v>101</v>
      </c>
      <c r="C195" s="3" t="s">
        <v>102</v>
      </c>
      <c r="D195" s="3" t="s">
        <v>24</v>
      </c>
      <c r="E195" s="3" t="s">
        <v>25</v>
      </c>
      <c r="F195" s="4">
        <v>3543.07</v>
      </c>
      <c r="G195" s="4">
        <v>5539.1251000000002</v>
      </c>
      <c r="H195" s="4">
        <v>5451.0564999999997</v>
      </c>
      <c r="I195" s="4">
        <v>5451.0564999999997</v>
      </c>
    </row>
    <row r="196" spans="1:9" x14ac:dyDescent="0.25">
      <c r="A196" s="3" t="s">
        <v>9</v>
      </c>
      <c r="B196" s="3" t="s">
        <v>101</v>
      </c>
      <c r="C196" s="3" t="s">
        <v>102</v>
      </c>
      <c r="D196" s="3" t="s">
        <v>30</v>
      </c>
      <c r="E196" s="3" t="s">
        <v>31</v>
      </c>
      <c r="F196" s="4">
        <v>150633.70000000001</v>
      </c>
      <c r="G196" s="4">
        <v>182912.36559999999</v>
      </c>
      <c r="H196" s="4">
        <v>182912.3651</v>
      </c>
      <c r="I196" s="4">
        <v>182912.3651</v>
      </c>
    </row>
    <row r="197" spans="1:9" x14ac:dyDescent="0.25">
      <c r="A197" s="3" t="s">
        <v>9</v>
      </c>
      <c r="B197" s="3" t="s">
        <v>103</v>
      </c>
      <c r="C197" s="3" t="s">
        <v>104</v>
      </c>
      <c r="D197" s="3" t="s">
        <v>12</v>
      </c>
      <c r="E197" s="3" t="s">
        <v>13</v>
      </c>
      <c r="F197" s="4">
        <v>25646140.489999998</v>
      </c>
      <c r="G197" s="4">
        <v>31605346.403999999</v>
      </c>
      <c r="H197" s="4">
        <v>31624580.7278</v>
      </c>
      <c r="I197" s="4">
        <v>31624580.7278</v>
      </c>
    </row>
    <row r="198" spans="1:9" x14ac:dyDescent="0.25">
      <c r="A198" s="3" t="s">
        <v>9</v>
      </c>
      <c r="B198" s="3" t="s">
        <v>103</v>
      </c>
      <c r="C198" s="3" t="s">
        <v>104</v>
      </c>
      <c r="D198" s="3" t="s">
        <v>14</v>
      </c>
      <c r="E198" s="3" t="s">
        <v>15</v>
      </c>
      <c r="F198" s="4">
        <v>371464.92</v>
      </c>
      <c r="G198" s="4">
        <v>472118.49129999999</v>
      </c>
      <c r="H198" s="4">
        <v>466806.3714</v>
      </c>
      <c r="I198" s="4">
        <v>466806.3714</v>
      </c>
    </row>
    <row r="199" spans="1:9" x14ac:dyDescent="0.25">
      <c r="A199" s="3" t="s">
        <v>9</v>
      </c>
      <c r="B199" s="3" t="s">
        <v>103</v>
      </c>
      <c r="C199" s="3" t="s">
        <v>104</v>
      </c>
      <c r="D199" s="3" t="s">
        <v>16</v>
      </c>
      <c r="E199" s="3" t="s">
        <v>17</v>
      </c>
      <c r="F199" s="4">
        <v>69315.89</v>
      </c>
      <c r="G199" s="4">
        <v>82437.145699999994</v>
      </c>
      <c r="H199" s="4">
        <v>82154.801500000001</v>
      </c>
      <c r="I199" s="4">
        <v>82154.801500000001</v>
      </c>
    </row>
    <row r="200" spans="1:9" x14ac:dyDescent="0.25">
      <c r="A200" s="3" t="s">
        <v>9</v>
      </c>
      <c r="B200" s="3" t="s">
        <v>103</v>
      </c>
      <c r="C200" s="3" t="s">
        <v>104</v>
      </c>
      <c r="D200" s="3" t="s">
        <v>55</v>
      </c>
      <c r="E200" s="3" t="s">
        <v>56</v>
      </c>
      <c r="F200" s="4">
        <v>88900.02</v>
      </c>
      <c r="G200" s="4">
        <v>149280.8088</v>
      </c>
      <c r="H200" s="4">
        <v>149280.8088</v>
      </c>
      <c r="I200" s="4">
        <v>149280.8088</v>
      </c>
    </row>
    <row r="201" spans="1:9" x14ac:dyDescent="0.25">
      <c r="A201" s="3" t="s">
        <v>9</v>
      </c>
      <c r="B201" s="3" t="s">
        <v>103</v>
      </c>
      <c r="C201" s="3" t="s">
        <v>104</v>
      </c>
      <c r="D201" s="3" t="s">
        <v>20</v>
      </c>
      <c r="E201" s="3" t="s">
        <v>21</v>
      </c>
      <c r="F201" s="4">
        <v>14794.98</v>
      </c>
      <c r="G201" s="4">
        <v>14794.98</v>
      </c>
      <c r="H201" s="4">
        <v>14794.98</v>
      </c>
      <c r="I201" s="4">
        <v>14794.98</v>
      </c>
    </row>
    <row r="202" spans="1:9" x14ac:dyDescent="0.25">
      <c r="A202" s="3" t="s">
        <v>9</v>
      </c>
      <c r="B202" s="3" t="s">
        <v>103</v>
      </c>
      <c r="C202" s="3" t="s">
        <v>104</v>
      </c>
      <c r="D202" s="3" t="s">
        <v>22</v>
      </c>
      <c r="E202" s="3" t="s">
        <v>23</v>
      </c>
      <c r="F202" s="4">
        <v>2963397.2</v>
      </c>
      <c r="G202" s="4">
        <v>3712511.1264</v>
      </c>
      <c r="H202" s="4">
        <v>3663849.9109999998</v>
      </c>
      <c r="I202" s="4">
        <v>3663849.9109999998</v>
      </c>
    </row>
    <row r="203" spans="1:9" x14ac:dyDescent="0.25">
      <c r="A203" s="3" t="s">
        <v>9</v>
      </c>
      <c r="B203" s="3" t="s">
        <v>103</v>
      </c>
      <c r="C203" s="3" t="s">
        <v>104</v>
      </c>
      <c r="D203" s="3" t="s">
        <v>24</v>
      </c>
      <c r="E203" s="3" t="s">
        <v>25</v>
      </c>
      <c r="F203" s="4">
        <v>5558843.2999999998</v>
      </c>
      <c r="G203" s="4">
        <v>6802005.2180000003</v>
      </c>
      <c r="H203" s="4">
        <v>6801949.7526000002</v>
      </c>
      <c r="I203" s="4">
        <v>6801949.7526000002</v>
      </c>
    </row>
    <row r="204" spans="1:9" x14ac:dyDescent="0.25">
      <c r="A204" s="3" t="s">
        <v>9</v>
      </c>
      <c r="B204" s="3" t="s">
        <v>103</v>
      </c>
      <c r="C204" s="3" t="s">
        <v>104</v>
      </c>
      <c r="D204" s="3" t="s">
        <v>26</v>
      </c>
      <c r="E204" s="3" t="s">
        <v>27</v>
      </c>
      <c r="F204" s="4">
        <v>220300594.66</v>
      </c>
      <c r="G204" s="4">
        <v>265734232.59900001</v>
      </c>
      <c r="H204" s="4">
        <v>267605491.75580001</v>
      </c>
      <c r="I204" s="4">
        <v>267605491.75580001</v>
      </c>
    </row>
    <row r="205" spans="1:9" x14ac:dyDescent="0.25">
      <c r="A205" s="3" t="s">
        <v>9</v>
      </c>
      <c r="B205" s="3" t="s">
        <v>103</v>
      </c>
      <c r="C205" s="3" t="s">
        <v>104</v>
      </c>
      <c r="D205" s="3" t="s">
        <v>28</v>
      </c>
      <c r="E205" s="3" t="s">
        <v>29</v>
      </c>
      <c r="F205" s="4">
        <v>23133386.059999999</v>
      </c>
      <c r="G205" s="4">
        <v>28501663.390000001</v>
      </c>
      <c r="H205" s="4">
        <v>28551725.050999999</v>
      </c>
      <c r="I205" s="4">
        <v>28551725.050999999</v>
      </c>
    </row>
    <row r="206" spans="1:9" x14ac:dyDescent="0.25">
      <c r="A206" s="3" t="s">
        <v>9</v>
      </c>
      <c r="B206" s="3" t="s">
        <v>103</v>
      </c>
      <c r="C206" s="3" t="s">
        <v>104</v>
      </c>
      <c r="D206" s="3" t="s">
        <v>34</v>
      </c>
      <c r="E206" s="3" t="s">
        <v>35</v>
      </c>
      <c r="F206" s="4">
        <v>50745.440000000002</v>
      </c>
      <c r="G206" s="4">
        <v>58048.898399999998</v>
      </c>
      <c r="H206" s="4">
        <v>58344.557699999998</v>
      </c>
      <c r="I206" s="4">
        <v>58344.557699999998</v>
      </c>
    </row>
    <row r="207" spans="1:9" x14ac:dyDescent="0.25">
      <c r="A207" s="3" t="s">
        <v>9</v>
      </c>
      <c r="B207" s="3" t="s">
        <v>103</v>
      </c>
      <c r="C207" s="3" t="s">
        <v>104</v>
      </c>
      <c r="D207" s="3" t="s">
        <v>30</v>
      </c>
      <c r="E207" s="3" t="s">
        <v>31</v>
      </c>
      <c r="F207" s="4">
        <v>554130.26</v>
      </c>
      <c r="G207" s="4">
        <v>668620.6361</v>
      </c>
      <c r="H207" s="4">
        <v>668598.33400000003</v>
      </c>
      <c r="I207" s="4">
        <v>668598.33400000003</v>
      </c>
    </row>
    <row r="208" spans="1:9" x14ac:dyDescent="0.25">
      <c r="A208" s="3" t="s">
        <v>9</v>
      </c>
      <c r="B208" s="3" t="s">
        <v>105</v>
      </c>
      <c r="C208" s="3" t="s">
        <v>106</v>
      </c>
      <c r="D208" s="3" t="s">
        <v>12</v>
      </c>
      <c r="E208" s="3" t="s">
        <v>13</v>
      </c>
      <c r="F208" s="4">
        <v>5421.37</v>
      </c>
      <c r="G208" s="4">
        <v>6129.0478999999996</v>
      </c>
      <c r="H208" s="4">
        <v>6156.4624000000003</v>
      </c>
      <c r="I208" s="4">
        <v>6156.4624000000003</v>
      </c>
    </row>
    <row r="209" spans="1:9" x14ac:dyDescent="0.25">
      <c r="A209" s="3" t="s">
        <v>9</v>
      </c>
      <c r="B209" s="3" t="s">
        <v>105</v>
      </c>
      <c r="C209" s="3" t="s">
        <v>106</v>
      </c>
      <c r="D209" s="3" t="s">
        <v>26</v>
      </c>
      <c r="E209" s="3" t="s">
        <v>27</v>
      </c>
      <c r="F209" s="4">
        <v>0</v>
      </c>
      <c r="G209" s="4">
        <v>0</v>
      </c>
      <c r="H209" s="4">
        <v>0</v>
      </c>
      <c r="I209" s="4">
        <v>0</v>
      </c>
    </row>
    <row r="210" spans="1:9" x14ac:dyDescent="0.25">
      <c r="A210" s="3" t="s">
        <v>9</v>
      </c>
      <c r="B210" s="3" t="s">
        <v>105</v>
      </c>
      <c r="C210" s="3" t="s">
        <v>106</v>
      </c>
      <c r="D210" s="3" t="s">
        <v>34</v>
      </c>
      <c r="E210" s="3" t="s">
        <v>35</v>
      </c>
      <c r="F210" s="4">
        <v>3024.81</v>
      </c>
      <c r="G210" s="4">
        <v>3604.3209000000002</v>
      </c>
      <c r="H210" s="4">
        <v>4356.3325000000004</v>
      </c>
      <c r="I210" s="4">
        <v>4356.3325000000004</v>
      </c>
    </row>
    <row r="211" spans="1:9" x14ac:dyDescent="0.25">
      <c r="A211" s="3" t="s">
        <v>9</v>
      </c>
      <c r="B211" s="3" t="s">
        <v>105</v>
      </c>
      <c r="C211" s="3" t="s">
        <v>106</v>
      </c>
      <c r="D211" s="3" t="s">
        <v>30</v>
      </c>
      <c r="E211" s="3" t="s">
        <v>31</v>
      </c>
      <c r="F211" s="4">
        <v>64750.55</v>
      </c>
      <c r="G211" s="4">
        <v>79255.144</v>
      </c>
      <c r="H211" s="4">
        <v>79255.131699999998</v>
      </c>
      <c r="I211" s="4">
        <v>79255.131699999998</v>
      </c>
    </row>
    <row r="212" spans="1:9" x14ac:dyDescent="0.25">
      <c r="A212" s="3" t="s">
        <v>9</v>
      </c>
      <c r="B212" s="3" t="s">
        <v>107</v>
      </c>
      <c r="C212" s="3" t="s">
        <v>108</v>
      </c>
      <c r="D212" s="3" t="s">
        <v>12</v>
      </c>
      <c r="E212" s="3" t="s">
        <v>13</v>
      </c>
      <c r="F212" s="4">
        <v>273934.95</v>
      </c>
      <c r="G212" s="4">
        <v>328831.49430000002</v>
      </c>
      <c r="H212" s="4">
        <v>326287.27789999999</v>
      </c>
      <c r="I212" s="4">
        <v>326287.27789999999</v>
      </c>
    </row>
    <row r="213" spans="1:9" x14ac:dyDescent="0.25">
      <c r="A213" s="3" t="s">
        <v>9</v>
      </c>
      <c r="B213" s="3" t="s">
        <v>107</v>
      </c>
      <c r="C213" s="3" t="s">
        <v>108</v>
      </c>
      <c r="D213" s="3" t="s">
        <v>16</v>
      </c>
      <c r="E213" s="3" t="s">
        <v>17</v>
      </c>
      <c r="F213" s="4">
        <v>1349.2</v>
      </c>
      <c r="G213" s="4">
        <v>1349.2</v>
      </c>
      <c r="H213" s="4">
        <v>1349.2</v>
      </c>
      <c r="I213" s="4">
        <v>1349.2</v>
      </c>
    </row>
    <row r="214" spans="1:9" x14ac:dyDescent="0.25">
      <c r="A214" s="3" t="s">
        <v>9</v>
      </c>
      <c r="B214" s="3" t="s">
        <v>107</v>
      </c>
      <c r="C214" s="3" t="s">
        <v>108</v>
      </c>
      <c r="D214" s="3" t="s">
        <v>18</v>
      </c>
      <c r="E214" s="3" t="s">
        <v>19</v>
      </c>
      <c r="F214" s="4">
        <v>5884449.75</v>
      </c>
      <c r="G214" s="4">
        <v>6940263.4397999998</v>
      </c>
      <c r="H214" s="4">
        <v>6940354.2654999997</v>
      </c>
      <c r="I214" s="4">
        <v>6940354.2654999997</v>
      </c>
    </row>
    <row r="215" spans="1:9" x14ac:dyDescent="0.25">
      <c r="A215" s="3" t="s">
        <v>9</v>
      </c>
      <c r="B215" s="3" t="s">
        <v>107</v>
      </c>
      <c r="C215" s="3" t="s">
        <v>108</v>
      </c>
      <c r="D215" s="3" t="s">
        <v>20</v>
      </c>
      <c r="E215" s="3" t="s">
        <v>21</v>
      </c>
      <c r="F215" s="4">
        <v>9744.66</v>
      </c>
      <c r="G215" s="4">
        <v>9744.66</v>
      </c>
      <c r="H215" s="4">
        <v>9744.66</v>
      </c>
      <c r="I215" s="4">
        <v>9744.66</v>
      </c>
    </row>
    <row r="216" spans="1:9" x14ac:dyDescent="0.25">
      <c r="A216" s="3" t="s">
        <v>9</v>
      </c>
      <c r="B216" s="3" t="s">
        <v>107</v>
      </c>
      <c r="C216" s="3" t="s">
        <v>108</v>
      </c>
      <c r="D216" s="3" t="s">
        <v>30</v>
      </c>
      <c r="E216" s="3" t="s">
        <v>31</v>
      </c>
      <c r="F216" s="4">
        <v>128813.54</v>
      </c>
      <c r="G216" s="4">
        <v>155053.0362</v>
      </c>
      <c r="H216" s="4">
        <v>155053.01010000001</v>
      </c>
      <c r="I216" s="4">
        <v>155053.01010000001</v>
      </c>
    </row>
    <row r="217" spans="1:9" x14ac:dyDescent="0.25">
      <c r="A217" s="3" t="s">
        <v>9</v>
      </c>
      <c r="B217" s="3" t="s">
        <v>109</v>
      </c>
      <c r="C217" s="3" t="s">
        <v>110</v>
      </c>
      <c r="D217" s="3" t="s">
        <v>12</v>
      </c>
      <c r="E217" s="3" t="s">
        <v>13</v>
      </c>
      <c r="F217" s="4">
        <v>43224.62</v>
      </c>
      <c r="G217" s="4">
        <v>50799.177900000002</v>
      </c>
      <c r="H217" s="4">
        <v>50892.446900000003</v>
      </c>
      <c r="I217" s="4">
        <v>50892.446900000003</v>
      </c>
    </row>
    <row r="218" spans="1:9" x14ac:dyDescent="0.25">
      <c r="A218" s="3" t="s">
        <v>9</v>
      </c>
      <c r="B218" s="3" t="s">
        <v>109</v>
      </c>
      <c r="C218" s="3" t="s">
        <v>110</v>
      </c>
      <c r="D218" s="3" t="s">
        <v>34</v>
      </c>
      <c r="E218" s="3" t="s">
        <v>35</v>
      </c>
      <c r="F218" s="4">
        <v>5739.37</v>
      </c>
      <c r="G218" s="4">
        <v>6403.6686</v>
      </c>
      <c r="H218" s="4">
        <v>8402.4151000000002</v>
      </c>
      <c r="I218" s="4">
        <v>8402.4151000000002</v>
      </c>
    </row>
    <row r="219" spans="1:9" x14ac:dyDescent="0.25">
      <c r="A219" s="3" t="s">
        <v>9</v>
      </c>
      <c r="B219" s="3" t="s">
        <v>109</v>
      </c>
      <c r="C219" s="3" t="s">
        <v>110</v>
      </c>
      <c r="D219" s="3" t="s">
        <v>30</v>
      </c>
      <c r="E219" s="3" t="s">
        <v>31</v>
      </c>
      <c r="F219" s="4">
        <v>135761.78</v>
      </c>
      <c r="G219" s="4">
        <v>163691.8903</v>
      </c>
      <c r="H219" s="4">
        <v>163691.85310000001</v>
      </c>
      <c r="I219" s="4">
        <v>163691.85310000001</v>
      </c>
    </row>
    <row r="220" spans="1:9" x14ac:dyDescent="0.25">
      <c r="A220" s="3" t="s">
        <v>9</v>
      </c>
      <c r="B220" s="3" t="s">
        <v>111</v>
      </c>
      <c r="C220" s="3" t="s">
        <v>112</v>
      </c>
      <c r="D220" s="3" t="s">
        <v>30</v>
      </c>
      <c r="E220" s="3" t="s">
        <v>31</v>
      </c>
      <c r="F220" s="4">
        <v>1123.72</v>
      </c>
      <c r="G220" s="4">
        <v>1243.6379999999999</v>
      </c>
      <c r="H220" s="4">
        <v>1243.6432</v>
      </c>
      <c r="I220" s="4">
        <v>1243.6432</v>
      </c>
    </row>
    <row r="221" spans="1:9" x14ac:dyDescent="0.25">
      <c r="A221" s="3" t="s">
        <v>9</v>
      </c>
      <c r="B221" s="3" t="s">
        <v>113</v>
      </c>
      <c r="C221" s="3" t="s">
        <v>114</v>
      </c>
      <c r="D221" s="3" t="s">
        <v>12</v>
      </c>
      <c r="E221" s="3" t="s">
        <v>13</v>
      </c>
      <c r="F221" s="4">
        <v>137589.32999999999</v>
      </c>
      <c r="G221" s="4">
        <v>164338.6839</v>
      </c>
      <c r="H221" s="4">
        <v>164350.2133</v>
      </c>
      <c r="I221" s="4">
        <v>164350.2133</v>
      </c>
    </row>
    <row r="222" spans="1:9" x14ac:dyDescent="0.25">
      <c r="A222" s="3" t="s">
        <v>9</v>
      </c>
      <c r="B222" s="3" t="s">
        <v>113</v>
      </c>
      <c r="C222" s="3" t="s">
        <v>114</v>
      </c>
      <c r="D222" s="3" t="s">
        <v>34</v>
      </c>
      <c r="E222" s="3" t="s">
        <v>35</v>
      </c>
      <c r="F222" s="4">
        <v>314.55</v>
      </c>
      <c r="G222" s="4">
        <v>314.55</v>
      </c>
      <c r="H222" s="4">
        <v>314.55</v>
      </c>
      <c r="I222" s="4">
        <v>314.55</v>
      </c>
    </row>
    <row r="223" spans="1:9" x14ac:dyDescent="0.25">
      <c r="A223" s="3" t="s">
        <v>9</v>
      </c>
      <c r="B223" s="3" t="s">
        <v>113</v>
      </c>
      <c r="C223" s="3" t="s">
        <v>114</v>
      </c>
      <c r="D223" s="3" t="s">
        <v>30</v>
      </c>
      <c r="E223" s="3" t="s">
        <v>31</v>
      </c>
      <c r="F223" s="4">
        <v>21611.919999999998</v>
      </c>
      <c r="G223" s="4">
        <v>25489.069</v>
      </c>
      <c r="H223" s="4">
        <v>25489.071899999999</v>
      </c>
      <c r="I223" s="4">
        <v>25489.071899999999</v>
      </c>
    </row>
    <row r="224" spans="1:9" x14ac:dyDescent="0.25">
      <c r="A224" s="3" t="s">
        <v>9</v>
      </c>
      <c r="B224" s="3" t="s">
        <v>115</v>
      </c>
      <c r="C224" s="3" t="s">
        <v>116</v>
      </c>
      <c r="D224" s="3" t="s">
        <v>12</v>
      </c>
      <c r="E224" s="3" t="s">
        <v>13</v>
      </c>
      <c r="F224" s="4">
        <v>7931.39</v>
      </c>
      <c r="G224" s="4">
        <v>10896.3146</v>
      </c>
      <c r="H224" s="4">
        <v>10900.483700000001</v>
      </c>
      <c r="I224" s="4">
        <v>10900.483700000001</v>
      </c>
    </row>
    <row r="225" spans="1:9" x14ac:dyDescent="0.25">
      <c r="A225" s="3" t="s">
        <v>9</v>
      </c>
      <c r="B225" s="3" t="s">
        <v>115</v>
      </c>
      <c r="C225" s="3" t="s">
        <v>116</v>
      </c>
      <c r="D225" s="3" t="s">
        <v>30</v>
      </c>
      <c r="E225" s="3" t="s">
        <v>31</v>
      </c>
      <c r="F225" s="4">
        <v>16730.95</v>
      </c>
      <c r="G225" s="4">
        <v>23467.6767</v>
      </c>
      <c r="H225" s="4">
        <v>23467.673299999999</v>
      </c>
      <c r="I225" s="4">
        <v>23467.673299999999</v>
      </c>
    </row>
    <row r="226" spans="1:9" x14ac:dyDescent="0.25">
      <c r="A226" s="3" t="s">
        <v>9</v>
      </c>
      <c r="B226" s="3" t="s">
        <v>117</v>
      </c>
      <c r="C226" s="3" t="s">
        <v>118</v>
      </c>
      <c r="D226" s="3" t="s">
        <v>12</v>
      </c>
      <c r="E226" s="3" t="s">
        <v>13</v>
      </c>
      <c r="F226" s="4">
        <v>15427.65</v>
      </c>
      <c r="G226" s="4">
        <v>17751.749199999998</v>
      </c>
      <c r="H226" s="4">
        <v>17496.160800000001</v>
      </c>
      <c r="I226" s="4">
        <v>17496.160800000001</v>
      </c>
    </row>
    <row r="227" spans="1:9" x14ac:dyDescent="0.25">
      <c r="A227" s="3" t="s">
        <v>9</v>
      </c>
      <c r="B227" s="3" t="s">
        <v>117</v>
      </c>
      <c r="C227" s="3" t="s">
        <v>118</v>
      </c>
      <c r="D227" s="3" t="s">
        <v>22</v>
      </c>
      <c r="E227" s="3" t="s">
        <v>23</v>
      </c>
      <c r="F227" s="4">
        <v>1860.73</v>
      </c>
      <c r="G227" s="4">
        <v>2112.5373</v>
      </c>
      <c r="H227" s="4">
        <v>2112.3361</v>
      </c>
      <c r="I227" s="4">
        <v>2112.3361</v>
      </c>
    </row>
    <row r="228" spans="1:9" x14ac:dyDescent="0.25">
      <c r="A228" s="3" t="s">
        <v>9</v>
      </c>
      <c r="B228" s="3" t="s">
        <v>117</v>
      </c>
      <c r="C228" s="3" t="s">
        <v>118</v>
      </c>
      <c r="D228" s="3" t="s">
        <v>34</v>
      </c>
      <c r="E228" s="3" t="s">
        <v>35</v>
      </c>
      <c r="F228" s="4">
        <v>8400.7900000000009</v>
      </c>
      <c r="G228" s="4">
        <v>9630.8791000000001</v>
      </c>
      <c r="H228" s="4">
        <v>9630.8791000000001</v>
      </c>
      <c r="I228" s="4">
        <v>9630.8791000000001</v>
      </c>
    </row>
    <row r="229" spans="1:9" x14ac:dyDescent="0.25">
      <c r="A229" s="3" t="s">
        <v>9</v>
      </c>
      <c r="B229" s="3" t="s">
        <v>117</v>
      </c>
      <c r="C229" s="3" t="s">
        <v>118</v>
      </c>
      <c r="D229" s="3" t="s">
        <v>30</v>
      </c>
      <c r="E229" s="3" t="s">
        <v>31</v>
      </c>
      <c r="F229" s="4">
        <v>28211.07</v>
      </c>
      <c r="G229" s="4">
        <v>33029.882100000003</v>
      </c>
      <c r="H229" s="4">
        <v>33027.343699999998</v>
      </c>
      <c r="I229" s="4">
        <v>33027.343699999998</v>
      </c>
    </row>
    <row r="230" spans="1:9" x14ac:dyDescent="0.25">
      <c r="A230" s="3" t="s">
        <v>9</v>
      </c>
      <c r="B230" s="3" t="s">
        <v>119</v>
      </c>
      <c r="C230" s="3" t="s">
        <v>120</v>
      </c>
      <c r="D230" s="3" t="s">
        <v>12</v>
      </c>
      <c r="E230" s="3" t="s">
        <v>13</v>
      </c>
      <c r="F230" s="4">
        <v>7248.82</v>
      </c>
      <c r="G230" s="4">
        <v>8889.2435000000005</v>
      </c>
      <c r="H230" s="4">
        <v>8866.8723000000009</v>
      </c>
      <c r="I230" s="4">
        <v>8866.8723000000009</v>
      </c>
    </row>
    <row r="231" spans="1:9" x14ac:dyDescent="0.25">
      <c r="A231" s="3" t="s">
        <v>9</v>
      </c>
      <c r="B231" s="3" t="s">
        <v>119</v>
      </c>
      <c r="C231" s="3" t="s">
        <v>120</v>
      </c>
      <c r="D231" s="3" t="s">
        <v>18</v>
      </c>
      <c r="E231" s="3" t="s">
        <v>19</v>
      </c>
      <c r="F231" s="4">
        <v>3593.08</v>
      </c>
      <c r="G231" s="4">
        <v>4432.8501999999999</v>
      </c>
      <c r="H231" s="4">
        <v>4432.8501999999999</v>
      </c>
      <c r="I231" s="4">
        <v>4432.8501999999999</v>
      </c>
    </row>
    <row r="232" spans="1:9" x14ac:dyDescent="0.25">
      <c r="A232" s="3" t="s">
        <v>9</v>
      </c>
      <c r="B232" s="3" t="s">
        <v>119</v>
      </c>
      <c r="C232" s="3" t="s">
        <v>120</v>
      </c>
      <c r="D232" s="3" t="s">
        <v>34</v>
      </c>
      <c r="E232" s="3" t="s">
        <v>35</v>
      </c>
      <c r="F232" s="4">
        <v>12116.63</v>
      </c>
      <c r="G232" s="4">
        <v>14883.155000000001</v>
      </c>
      <c r="H232" s="4">
        <v>34550.1607</v>
      </c>
      <c r="I232" s="4">
        <v>34550.1607</v>
      </c>
    </row>
    <row r="233" spans="1:9" x14ac:dyDescent="0.25">
      <c r="A233" s="3" t="s">
        <v>9</v>
      </c>
      <c r="B233" s="3" t="s">
        <v>119</v>
      </c>
      <c r="C233" s="3" t="s">
        <v>120</v>
      </c>
      <c r="D233" s="3" t="s">
        <v>30</v>
      </c>
      <c r="E233" s="3" t="s">
        <v>31</v>
      </c>
      <c r="F233" s="4">
        <v>38550.25</v>
      </c>
      <c r="G233" s="4">
        <v>44202.2379</v>
      </c>
      <c r="H233" s="4">
        <v>44202.240100000003</v>
      </c>
      <c r="I233" s="4">
        <v>44202.240100000003</v>
      </c>
    </row>
    <row r="234" spans="1:9" x14ac:dyDescent="0.25">
      <c r="A234" s="3" t="s">
        <v>9</v>
      </c>
      <c r="B234" s="3" t="s">
        <v>121</v>
      </c>
      <c r="C234" s="3" t="s">
        <v>122</v>
      </c>
      <c r="D234" s="3" t="s">
        <v>12</v>
      </c>
      <c r="E234" s="3" t="s">
        <v>13</v>
      </c>
      <c r="F234" s="4">
        <v>15893.78</v>
      </c>
      <c r="G234" s="4">
        <v>17164.636699999999</v>
      </c>
      <c r="H234" s="4">
        <v>17164.636699999999</v>
      </c>
      <c r="I234" s="4">
        <v>17164.636699999999</v>
      </c>
    </row>
    <row r="235" spans="1:9" x14ac:dyDescent="0.25">
      <c r="A235" s="3" t="s">
        <v>9</v>
      </c>
      <c r="B235" s="3" t="s">
        <v>121</v>
      </c>
      <c r="C235" s="3" t="s">
        <v>122</v>
      </c>
      <c r="D235" s="3" t="s">
        <v>22</v>
      </c>
      <c r="E235" s="3" t="s">
        <v>23</v>
      </c>
      <c r="F235" s="4">
        <v>923.03</v>
      </c>
      <c r="G235" s="4">
        <v>923.03</v>
      </c>
      <c r="H235" s="4">
        <v>923.03</v>
      </c>
      <c r="I235" s="4">
        <v>923.03</v>
      </c>
    </row>
    <row r="236" spans="1:9" x14ac:dyDescent="0.25">
      <c r="A236" s="3" t="s">
        <v>9</v>
      </c>
      <c r="B236" s="3" t="s">
        <v>121</v>
      </c>
      <c r="C236" s="3" t="s">
        <v>122</v>
      </c>
      <c r="D236" s="3" t="s">
        <v>24</v>
      </c>
      <c r="E236" s="3" t="s">
        <v>25</v>
      </c>
      <c r="F236" s="4">
        <v>519.07000000000005</v>
      </c>
      <c r="G236" s="4">
        <v>519.07000000000005</v>
      </c>
      <c r="H236" s="4">
        <v>519.07000000000005</v>
      </c>
      <c r="I236" s="4">
        <v>519.07000000000005</v>
      </c>
    </row>
    <row r="237" spans="1:9" x14ac:dyDescent="0.25">
      <c r="A237" s="3" t="s">
        <v>9</v>
      </c>
      <c r="B237" s="3" t="s">
        <v>121</v>
      </c>
      <c r="C237" s="3" t="s">
        <v>122</v>
      </c>
      <c r="D237" s="3" t="s">
        <v>26</v>
      </c>
      <c r="E237" s="3" t="s">
        <v>27</v>
      </c>
      <c r="F237" s="4">
        <v>82874</v>
      </c>
      <c r="G237" s="4">
        <v>110487.6168</v>
      </c>
      <c r="H237" s="4">
        <v>105252.7216</v>
      </c>
      <c r="I237" s="4">
        <v>105252.7216</v>
      </c>
    </row>
    <row r="238" spans="1:9" x14ac:dyDescent="0.25">
      <c r="A238" s="3" t="s">
        <v>9</v>
      </c>
      <c r="B238" s="3" t="s">
        <v>123</v>
      </c>
      <c r="C238" s="3" t="s">
        <v>124</v>
      </c>
      <c r="D238" s="3" t="s">
        <v>12</v>
      </c>
      <c r="E238" s="3" t="s">
        <v>13</v>
      </c>
      <c r="F238" s="4">
        <v>227.61</v>
      </c>
      <c r="G238" s="4">
        <v>227.61</v>
      </c>
      <c r="H238" s="4">
        <v>227.61</v>
      </c>
      <c r="I238" s="4">
        <v>227.61</v>
      </c>
    </row>
    <row r="239" spans="1:9" x14ac:dyDescent="0.25">
      <c r="A239" s="3" t="s">
        <v>9</v>
      </c>
      <c r="B239" s="3" t="s">
        <v>125</v>
      </c>
      <c r="C239" s="3" t="s">
        <v>126</v>
      </c>
      <c r="D239" s="3" t="s">
        <v>12</v>
      </c>
      <c r="E239" s="3" t="s">
        <v>13</v>
      </c>
      <c r="F239" s="4">
        <v>728800.91</v>
      </c>
      <c r="G239" s="4">
        <v>898710.28090000001</v>
      </c>
      <c r="H239" s="4">
        <v>897943.43</v>
      </c>
      <c r="I239" s="4">
        <v>897943.43</v>
      </c>
    </row>
    <row r="240" spans="1:9" x14ac:dyDescent="0.25">
      <c r="A240" s="3" t="s">
        <v>9</v>
      </c>
      <c r="B240" s="3" t="s">
        <v>125</v>
      </c>
      <c r="C240" s="3" t="s">
        <v>126</v>
      </c>
      <c r="D240" s="3" t="s">
        <v>22</v>
      </c>
      <c r="E240" s="3" t="s">
        <v>23</v>
      </c>
      <c r="F240" s="4">
        <v>15162.44</v>
      </c>
      <c r="G240" s="4">
        <v>18876.022400000002</v>
      </c>
      <c r="H240" s="4">
        <v>18875.258900000001</v>
      </c>
      <c r="I240" s="4">
        <v>18875.258900000001</v>
      </c>
    </row>
    <row r="241" spans="1:9" x14ac:dyDescent="0.25">
      <c r="A241" s="3" t="s">
        <v>9</v>
      </c>
      <c r="B241" s="3" t="s">
        <v>125</v>
      </c>
      <c r="C241" s="3" t="s">
        <v>126</v>
      </c>
      <c r="D241" s="3" t="s">
        <v>30</v>
      </c>
      <c r="E241" s="3" t="s">
        <v>31</v>
      </c>
      <c r="F241" s="4">
        <v>380209.77</v>
      </c>
      <c r="G241" s="4">
        <v>452038.56900000002</v>
      </c>
      <c r="H241" s="4">
        <v>452215.88679999998</v>
      </c>
      <c r="I241" s="4">
        <v>452215.88679999998</v>
      </c>
    </row>
    <row r="242" spans="1:9" x14ac:dyDescent="0.25">
      <c r="A242" s="3" t="s">
        <v>9</v>
      </c>
      <c r="B242" s="3" t="s">
        <v>127</v>
      </c>
      <c r="C242" s="3" t="s">
        <v>128</v>
      </c>
      <c r="D242" s="3" t="s">
        <v>12</v>
      </c>
      <c r="E242" s="3" t="s">
        <v>13</v>
      </c>
      <c r="F242" s="4">
        <v>38125.129999999997</v>
      </c>
      <c r="G242" s="4">
        <v>45402.8897</v>
      </c>
      <c r="H242" s="4">
        <v>45327.583700000003</v>
      </c>
      <c r="I242" s="4">
        <v>45327.583700000003</v>
      </c>
    </row>
    <row r="243" spans="1:9" x14ac:dyDescent="0.25">
      <c r="A243" s="3" t="s">
        <v>9</v>
      </c>
      <c r="B243" s="3" t="s">
        <v>127</v>
      </c>
      <c r="C243" s="3" t="s">
        <v>128</v>
      </c>
      <c r="D243" s="3" t="s">
        <v>34</v>
      </c>
      <c r="E243" s="3" t="s">
        <v>35</v>
      </c>
      <c r="F243" s="4">
        <v>780.58</v>
      </c>
      <c r="G243" s="4">
        <v>1322.3271</v>
      </c>
      <c r="H243" s="4">
        <v>1331.7635</v>
      </c>
      <c r="I243" s="4">
        <v>1331.7635</v>
      </c>
    </row>
    <row r="244" spans="1:9" x14ac:dyDescent="0.25">
      <c r="A244" s="3" t="s">
        <v>9</v>
      </c>
      <c r="B244" s="3" t="s">
        <v>127</v>
      </c>
      <c r="C244" s="3" t="s">
        <v>128</v>
      </c>
      <c r="D244" s="3" t="s">
        <v>30</v>
      </c>
      <c r="E244" s="3" t="s">
        <v>31</v>
      </c>
      <c r="F244" s="4">
        <v>82701.56</v>
      </c>
      <c r="G244" s="4">
        <v>95966.800199999998</v>
      </c>
      <c r="H244" s="4">
        <v>95966.352100000004</v>
      </c>
      <c r="I244" s="4">
        <v>95966.352100000004</v>
      </c>
    </row>
    <row r="245" spans="1:9" x14ac:dyDescent="0.25">
      <c r="A245" s="3" t="s">
        <v>9</v>
      </c>
      <c r="B245" s="3" t="s">
        <v>129</v>
      </c>
      <c r="C245" s="3" t="s">
        <v>130</v>
      </c>
      <c r="D245" s="3" t="s">
        <v>12</v>
      </c>
      <c r="E245" s="3" t="s">
        <v>13</v>
      </c>
      <c r="F245" s="4">
        <v>6372399.04</v>
      </c>
      <c r="G245" s="4">
        <v>7746762.6956000002</v>
      </c>
      <c r="H245" s="4">
        <v>7679844.1162</v>
      </c>
      <c r="I245" s="4">
        <v>7679844.1162</v>
      </c>
    </row>
    <row r="246" spans="1:9" x14ac:dyDescent="0.25">
      <c r="A246" s="3" t="s">
        <v>9</v>
      </c>
      <c r="B246" s="3" t="s">
        <v>129</v>
      </c>
      <c r="C246" s="3" t="s">
        <v>130</v>
      </c>
      <c r="D246" s="3" t="s">
        <v>14</v>
      </c>
      <c r="E246" s="3" t="s">
        <v>15</v>
      </c>
      <c r="F246" s="4">
        <v>369027.94</v>
      </c>
      <c r="G246" s="4">
        <v>448664.23450000002</v>
      </c>
      <c r="H246" s="4">
        <v>448140.78499999997</v>
      </c>
      <c r="I246" s="4">
        <v>448140.78499999997</v>
      </c>
    </row>
    <row r="247" spans="1:9" x14ac:dyDescent="0.25">
      <c r="A247" s="3" t="s">
        <v>9</v>
      </c>
      <c r="B247" s="3" t="s">
        <v>129</v>
      </c>
      <c r="C247" s="3" t="s">
        <v>130</v>
      </c>
      <c r="D247" s="3" t="s">
        <v>16</v>
      </c>
      <c r="E247" s="3" t="s">
        <v>17</v>
      </c>
      <c r="F247" s="4">
        <v>77104.91</v>
      </c>
      <c r="G247" s="4">
        <v>92619.836599999995</v>
      </c>
      <c r="H247" s="4">
        <v>92718.689199999993</v>
      </c>
      <c r="I247" s="4">
        <v>92718.689199999993</v>
      </c>
    </row>
    <row r="248" spans="1:9" x14ac:dyDescent="0.25">
      <c r="A248" s="3" t="s">
        <v>9</v>
      </c>
      <c r="B248" s="3" t="s">
        <v>129</v>
      </c>
      <c r="C248" s="3" t="s">
        <v>130</v>
      </c>
      <c r="D248" s="3" t="s">
        <v>55</v>
      </c>
      <c r="E248" s="3" t="s">
        <v>56</v>
      </c>
      <c r="F248" s="4">
        <v>3900</v>
      </c>
      <c r="G248" s="4">
        <v>3900</v>
      </c>
      <c r="H248" s="4">
        <v>3900</v>
      </c>
      <c r="I248" s="4">
        <v>3900</v>
      </c>
    </row>
    <row r="249" spans="1:9" x14ac:dyDescent="0.25">
      <c r="A249" s="3" t="s">
        <v>9</v>
      </c>
      <c r="B249" s="3" t="s">
        <v>129</v>
      </c>
      <c r="C249" s="3" t="s">
        <v>130</v>
      </c>
      <c r="D249" s="3" t="s">
        <v>20</v>
      </c>
      <c r="E249" s="3" t="s">
        <v>21</v>
      </c>
      <c r="F249" s="4">
        <v>10536.86</v>
      </c>
      <c r="G249" s="4">
        <v>10536.86</v>
      </c>
      <c r="H249" s="4">
        <v>10536.86</v>
      </c>
      <c r="I249" s="4">
        <v>10536.86</v>
      </c>
    </row>
    <row r="250" spans="1:9" x14ac:dyDescent="0.25">
      <c r="A250" s="3" t="s">
        <v>9</v>
      </c>
      <c r="B250" s="3" t="s">
        <v>129</v>
      </c>
      <c r="C250" s="3" t="s">
        <v>130</v>
      </c>
      <c r="D250" s="3" t="s">
        <v>22</v>
      </c>
      <c r="E250" s="3" t="s">
        <v>23</v>
      </c>
      <c r="F250" s="4">
        <v>364307.86</v>
      </c>
      <c r="G250" s="4">
        <v>451086.17930000002</v>
      </c>
      <c r="H250" s="4">
        <v>450907.90950000001</v>
      </c>
      <c r="I250" s="4">
        <v>450907.90950000001</v>
      </c>
    </row>
    <row r="251" spans="1:9" x14ac:dyDescent="0.25">
      <c r="A251" s="3" t="s">
        <v>9</v>
      </c>
      <c r="B251" s="3" t="s">
        <v>129</v>
      </c>
      <c r="C251" s="3" t="s">
        <v>130</v>
      </c>
      <c r="D251" s="3" t="s">
        <v>24</v>
      </c>
      <c r="E251" s="3" t="s">
        <v>25</v>
      </c>
      <c r="F251" s="4">
        <v>13976.73</v>
      </c>
      <c r="G251" s="4">
        <v>19297.554</v>
      </c>
      <c r="H251" s="4">
        <v>19121.357599999999</v>
      </c>
      <c r="I251" s="4">
        <v>19121.357599999999</v>
      </c>
    </row>
    <row r="252" spans="1:9" x14ac:dyDescent="0.25">
      <c r="A252" s="3" t="s">
        <v>9</v>
      </c>
      <c r="B252" s="3" t="s">
        <v>129</v>
      </c>
      <c r="C252" s="3" t="s">
        <v>130</v>
      </c>
      <c r="D252" s="3" t="s">
        <v>30</v>
      </c>
      <c r="E252" s="3" t="s">
        <v>31</v>
      </c>
      <c r="F252" s="4">
        <v>392987.52</v>
      </c>
      <c r="G252" s="4">
        <v>485329.90519999998</v>
      </c>
      <c r="H252" s="4">
        <v>485411.80290000001</v>
      </c>
      <c r="I252" s="4">
        <v>485411.80290000001</v>
      </c>
    </row>
    <row r="253" spans="1:9" x14ac:dyDescent="0.25">
      <c r="A253" s="3" t="s">
        <v>9</v>
      </c>
      <c r="B253" s="3" t="s">
        <v>131</v>
      </c>
      <c r="C253" s="3" t="s">
        <v>132</v>
      </c>
      <c r="D253" s="3" t="s">
        <v>30</v>
      </c>
      <c r="E253" s="3" t="s">
        <v>31</v>
      </c>
      <c r="F253" s="4">
        <v>3654.03</v>
      </c>
      <c r="G253" s="4">
        <v>4716.3010999999997</v>
      </c>
      <c r="H253" s="4">
        <v>4716.3010999999997</v>
      </c>
      <c r="I253" s="4">
        <v>4716.3010999999997</v>
      </c>
    </row>
    <row r="254" spans="1:9" x14ac:dyDescent="0.25">
      <c r="A254" s="3" t="s">
        <v>9</v>
      </c>
      <c r="B254" s="3" t="s">
        <v>133</v>
      </c>
      <c r="C254" s="3" t="s">
        <v>134</v>
      </c>
      <c r="D254" s="3" t="s">
        <v>12</v>
      </c>
      <c r="E254" s="3" t="s">
        <v>13</v>
      </c>
      <c r="F254" s="4">
        <v>2669.06</v>
      </c>
      <c r="G254" s="4">
        <v>3398.8690999999999</v>
      </c>
      <c r="H254" s="4">
        <v>3172.806</v>
      </c>
      <c r="I254" s="4">
        <v>3172.806</v>
      </c>
    </row>
    <row r="255" spans="1:9" x14ac:dyDescent="0.25">
      <c r="A255" s="3" t="s">
        <v>9</v>
      </c>
      <c r="B255" s="3" t="s">
        <v>133</v>
      </c>
      <c r="C255" s="3" t="s">
        <v>134</v>
      </c>
      <c r="D255" s="3" t="s">
        <v>30</v>
      </c>
      <c r="E255" s="3" t="s">
        <v>31</v>
      </c>
      <c r="F255" s="4">
        <v>163265.92000000001</v>
      </c>
      <c r="G255" s="4">
        <v>202602.72380000001</v>
      </c>
      <c r="H255" s="4">
        <v>202602.73509999999</v>
      </c>
      <c r="I255" s="4">
        <v>202602.73509999999</v>
      </c>
    </row>
    <row r="256" spans="1:9" x14ac:dyDescent="0.25">
      <c r="A256" s="3" t="s">
        <v>9</v>
      </c>
      <c r="B256" s="3" t="s">
        <v>135</v>
      </c>
      <c r="C256" s="3" t="s">
        <v>136</v>
      </c>
      <c r="D256" s="3" t="s">
        <v>12</v>
      </c>
      <c r="E256" s="3" t="s">
        <v>13</v>
      </c>
      <c r="F256" s="4">
        <v>3540494.3</v>
      </c>
      <c r="G256" s="4">
        <v>4334289.5695000002</v>
      </c>
      <c r="H256" s="4">
        <v>4284079.8843999999</v>
      </c>
      <c r="I256" s="4">
        <v>4284079.8843999999</v>
      </c>
    </row>
    <row r="257" spans="1:9" x14ac:dyDescent="0.25">
      <c r="A257" s="3" t="s">
        <v>9</v>
      </c>
      <c r="B257" s="3" t="s">
        <v>135</v>
      </c>
      <c r="C257" s="3" t="s">
        <v>136</v>
      </c>
      <c r="D257" s="3" t="s">
        <v>14</v>
      </c>
      <c r="E257" s="3" t="s">
        <v>15</v>
      </c>
      <c r="F257" s="4">
        <v>1759741.21</v>
      </c>
      <c r="G257" s="4">
        <v>2147569.3468999998</v>
      </c>
      <c r="H257" s="4">
        <v>2064308.6756</v>
      </c>
      <c r="I257" s="4">
        <v>2064308.6756</v>
      </c>
    </row>
    <row r="258" spans="1:9" x14ac:dyDescent="0.25">
      <c r="A258" s="3" t="s">
        <v>9</v>
      </c>
      <c r="B258" s="3" t="s">
        <v>135</v>
      </c>
      <c r="C258" s="3" t="s">
        <v>136</v>
      </c>
      <c r="D258" s="3" t="s">
        <v>16</v>
      </c>
      <c r="E258" s="3" t="s">
        <v>17</v>
      </c>
      <c r="F258" s="4">
        <v>175976.91</v>
      </c>
      <c r="G258" s="4">
        <v>206439.7537</v>
      </c>
      <c r="H258" s="4">
        <v>206776.48790000001</v>
      </c>
      <c r="I258" s="4">
        <v>206776.48790000001</v>
      </c>
    </row>
    <row r="259" spans="1:9" x14ac:dyDescent="0.25">
      <c r="A259" s="3" t="s">
        <v>9</v>
      </c>
      <c r="B259" s="3" t="s">
        <v>135</v>
      </c>
      <c r="C259" s="3" t="s">
        <v>136</v>
      </c>
      <c r="D259" s="3" t="s">
        <v>22</v>
      </c>
      <c r="E259" s="3" t="s">
        <v>23</v>
      </c>
      <c r="F259" s="4">
        <v>802117.69</v>
      </c>
      <c r="G259" s="4">
        <v>950998.14370000002</v>
      </c>
      <c r="H259" s="4">
        <v>937676.83779999998</v>
      </c>
      <c r="I259" s="4">
        <v>937676.83779999998</v>
      </c>
    </row>
    <row r="260" spans="1:9" x14ac:dyDescent="0.25">
      <c r="A260" s="3" t="s">
        <v>9</v>
      </c>
      <c r="B260" s="3" t="s">
        <v>135</v>
      </c>
      <c r="C260" s="3" t="s">
        <v>136</v>
      </c>
      <c r="D260" s="3" t="s">
        <v>24</v>
      </c>
      <c r="E260" s="3" t="s">
        <v>25</v>
      </c>
      <c r="F260" s="4">
        <v>294739.42</v>
      </c>
      <c r="G260" s="4">
        <v>341499.10019999999</v>
      </c>
      <c r="H260" s="4">
        <v>340622.50030000001</v>
      </c>
      <c r="I260" s="4">
        <v>340622.50030000001</v>
      </c>
    </row>
    <row r="261" spans="1:9" x14ac:dyDescent="0.25">
      <c r="A261" s="3" t="s">
        <v>9</v>
      </c>
      <c r="B261" s="3" t="s">
        <v>135</v>
      </c>
      <c r="C261" s="3" t="s">
        <v>136</v>
      </c>
      <c r="D261" s="3" t="s">
        <v>30</v>
      </c>
      <c r="E261" s="3" t="s">
        <v>31</v>
      </c>
      <c r="F261" s="4">
        <v>193183.61</v>
      </c>
      <c r="G261" s="4">
        <v>231236.73759999999</v>
      </c>
      <c r="H261" s="4">
        <v>231236.7507</v>
      </c>
      <c r="I261" s="4">
        <v>231236.7507</v>
      </c>
    </row>
    <row r="262" spans="1:9" x14ac:dyDescent="0.25">
      <c r="A262" s="3" t="s">
        <v>9</v>
      </c>
      <c r="B262" s="3" t="s">
        <v>137</v>
      </c>
      <c r="C262" s="3" t="s">
        <v>138</v>
      </c>
      <c r="D262" s="3" t="s">
        <v>12</v>
      </c>
      <c r="E262" s="3" t="s">
        <v>13</v>
      </c>
      <c r="F262" s="4">
        <v>1503461.13</v>
      </c>
      <c r="G262" s="4">
        <v>1822396.1142</v>
      </c>
      <c r="H262" s="4">
        <v>1823991.2338</v>
      </c>
      <c r="I262" s="4">
        <v>1823991.2338</v>
      </c>
    </row>
    <row r="263" spans="1:9" x14ac:dyDescent="0.25">
      <c r="A263" s="3" t="s">
        <v>9</v>
      </c>
      <c r="B263" s="3" t="s">
        <v>137</v>
      </c>
      <c r="C263" s="3" t="s">
        <v>138</v>
      </c>
      <c r="D263" s="3" t="s">
        <v>22</v>
      </c>
      <c r="E263" s="3" t="s">
        <v>23</v>
      </c>
      <c r="F263" s="4">
        <v>61919.199999999997</v>
      </c>
      <c r="G263" s="4">
        <v>76829.025999999998</v>
      </c>
      <c r="H263" s="4">
        <v>77303.017600000006</v>
      </c>
      <c r="I263" s="4">
        <v>77303.017600000006</v>
      </c>
    </row>
    <row r="264" spans="1:9" x14ac:dyDescent="0.25">
      <c r="A264" s="3" t="s">
        <v>9</v>
      </c>
      <c r="B264" s="3" t="s">
        <v>137</v>
      </c>
      <c r="C264" s="3" t="s">
        <v>138</v>
      </c>
      <c r="D264" s="3" t="s">
        <v>24</v>
      </c>
      <c r="E264" s="3" t="s">
        <v>25</v>
      </c>
      <c r="F264" s="4">
        <v>227.23</v>
      </c>
      <c r="G264" s="4">
        <v>333.3981</v>
      </c>
      <c r="H264" s="4">
        <v>315.78440000000001</v>
      </c>
      <c r="I264" s="4">
        <v>315.78440000000001</v>
      </c>
    </row>
    <row r="265" spans="1:9" x14ac:dyDescent="0.25">
      <c r="A265" s="3" t="s">
        <v>9</v>
      </c>
      <c r="B265" s="3" t="s">
        <v>137</v>
      </c>
      <c r="C265" s="3" t="s">
        <v>138</v>
      </c>
      <c r="D265" s="3" t="s">
        <v>30</v>
      </c>
      <c r="E265" s="3" t="s">
        <v>31</v>
      </c>
      <c r="F265" s="4">
        <v>499777.84</v>
      </c>
      <c r="G265" s="4">
        <v>607970.51269999996</v>
      </c>
      <c r="H265" s="4">
        <v>607970.54879999999</v>
      </c>
      <c r="I265" s="4">
        <v>607970.54879999999</v>
      </c>
    </row>
    <row r="266" spans="1:9" x14ac:dyDescent="0.25">
      <c r="A266" s="3" t="s">
        <v>9</v>
      </c>
      <c r="B266" s="3" t="s">
        <v>139</v>
      </c>
      <c r="C266" s="3" t="s">
        <v>140</v>
      </c>
      <c r="D266" s="3" t="s">
        <v>38</v>
      </c>
      <c r="E266" s="3" t="s">
        <v>38</v>
      </c>
      <c r="F266" s="4">
        <v>0</v>
      </c>
      <c r="G266" s="4">
        <v>0</v>
      </c>
      <c r="H266" s="4">
        <v>0</v>
      </c>
      <c r="I266" s="4">
        <v>0</v>
      </c>
    </row>
    <row r="267" spans="1:9" x14ac:dyDescent="0.25">
      <c r="A267" s="3" t="s">
        <v>9</v>
      </c>
      <c r="B267" s="3" t="s">
        <v>139</v>
      </c>
      <c r="C267" s="3" t="s">
        <v>140</v>
      </c>
      <c r="D267" s="3" t="s">
        <v>12</v>
      </c>
      <c r="E267" s="3" t="s">
        <v>13</v>
      </c>
      <c r="F267" s="4">
        <v>1022.75</v>
      </c>
      <c r="G267" s="4">
        <v>1551.5917999999999</v>
      </c>
      <c r="H267" s="4">
        <v>4070.9362999999998</v>
      </c>
      <c r="I267" s="4">
        <v>4070.9362999999998</v>
      </c>
    </row>
    <row r="268" spans="1:9" x14ac:dyDescent="0.25">
      <c r="A268" s="3" t="s">
        <v>9</v>
      </c>
      <c r="B268" s="3" t="s">
        <v>141</v>
      </c>
      <c r="C268" s="3" t="s">
        <v>142</v>
      </c>
      <c r="D268" s="3" t="s">
        <v>12</v>
      </c>
      <c r="E268" s="3" t="s">
        <v>13</v>
      </c>
      <c r="F268" s="4">
        <v>6404.98</v>
      </c>
      <c r="G268" s="4">
        <v>6404.98</v>
      </c>
      <c r="H268" s="4">
        <v>6404.98</v>
      </c>
      <c r="I268" s="4">
        <v>6404.98</v>
      </c>
    </row>
    <row r="269" spans="1:9" x14ac:dyDescent="0.25">
      <c r="A269" s="3" t="s">
        <v>9</v>
      </c>
      <c r="B269" s="3" t="s">
        <v>141</v>
      </c>
      <c r="C269" s="3" t="s">
        <v>142</v>
      </c>
      <c r="D269" s="3" t="s">
        <v>16</v>
      </c>
      <c r="E269" s="3" t="s">
        <v>17</v>
      </c>
      <c r="F269" s="4">
        <v>1987.2</v>
      </c>
      <c r="G269" s="4">
        <v>1987.2</v>
      </c>
      <c r="H269" s="4">
        <v>1987.2</v>
      </c>
      <c r="I269" s="4">
        <v>1987.2</v>
      </c>
    </row>
    <row r="270" spans="1:9" x14ac:dyDescent="0.25">
      <c r="A270" s="3" t="s">
        <v>9</v>
      </c>
      <c r="B270" s="3" t="s">
        <v>141</v>
      </c>
      <c r="C270" s="3" t="s">
        <v>142</v>
      </c>
      <c r="D270" s="3" t="s">
        <v>34</v>
      </c>
      <c r="E270" s="3" t="s">
        <v>35</v>
      </c>
      <c r="F270" s="4">
        <v>1386.08</v>
      </c>
      <c r="G270" s="4">
        <v>1386.08</v>
      </c>
      <c r="H270" s="4">
        <v>1386.08</v>
      </c>
      <c r="I270" s="4">
        <v>1386.08</v>
      </c>
    </row>
    <row r="271" spans="1:9" x14ac:dyDescent="0.25">
      <c r="A271" s="3" t="s">
        <v>9</v>
      </c>
      <c r="B271" s="3" t="s">
        <v>143</v>
      </c>
      <c r="C271" s="3" t="s">
        <v>142</v>
      </c>
      <c r="D271" s="3" t="s">
        <v>12</v>
      </c>
      <c r="E271" s="3" t="s">
        <v>13</v>
      </c>
      <c r="F271" s="4">
        <v>0</v>
      </c>
      <c r="G271" s="4">
        <v>-1270.8567</v>
      </c>
      <c r="H271" s="4">
        <v>-1270.8567</v>
      </c>
      <c r="I271" s="4">
        <v>-1270.8567</v>
      </c>
    </row>
    <row r="272" spans="1:9" x14ac:dyDescent="0.25">
      <c r="A272" s="3" t="s">
        <v>9</v>
      </c>
      <c r="B272" s="3" t="s">
        <v>144</v>
      </c>
      <c r="C272" s="3" t="s">
        <v>145</v>
      </c>
      <c r="D272" s="3" t="s">
        <v>38</v>
      </c>
      <c r="E272" s="3" t="s">
        <v>38</v>
      </c>
      <c r="F272" s="4">
        <v>15145744.800000001</v>
      </c>
      <c r="G272" s="4">
        <v>17921997.5605</v>
      </c>
      <c r="H272" s="4">
        <v>17856964.905699998</v>
      </c>
      <c r="I272" s="4">
        <v>17856964.905699998</v>
      </c>
    </row>
    <row r="273" spans="1:9" x14ac:dyDescent="0.25">
      <c r="A273" s="3" t="s">
        <v>9</v>
      </c>
      <c r="B273" s="3" t="s">
        <v>146</v>
      </c>
      <c r="C273" s="3" t="s">
        <v>147</v>
      </c>
      <c r="D273" s="3" t="s">
        <v>12</v>
      </c>
      <c r="E273" s="3" t="s">
        <v>13</v>
      </c>
      <c r="F273" s="4">
        <v>9013.0400000000009</v>
      </c>
      <c r="G273" s="4">
        <v>10226.7732</v>
      </c>
      <c r="H273" s="4">
        <v>10230.875</v>
      </c>
      <c r="I273" s="4">
        <v>10230.875</v>
      </c>
    </row>
    <row r="274" spans="1:9" x14ac:dyDescent="0.25">
      <c r="A274" s="3" t="s">
        <v>9</v>
      </c>
      <c r="B274" s="3" t="s">
        <v>146</v>
      </c>
      <c r="C274" s="3" t="s">
        <v>147</v>
      </c>
      <c r="D274" s="3" t="s">
        <v>16</v>
      </c>
      <c r="E274" s="3" t="s">
        <v>17</v>
      </c>
      <c r="F274" s="4">
        <v>0</v>
      </c>
      <c r="G274" s="4">
        <v>0</v>
      </c>
      <c r="H274" s="4">
        <v>0</v>
      </c>
      <c r="I274" s="4">
        <v>0</v>
      </c>
    </row>
    <row r="275" spans="1:9" x14ac:dyDescent="0.25">
      <c r="A275" s="3" t="s">
        <v>9</v>
      </c>
      <c r="B275" s="3" t="s">
        <v>146</v>
      </c>
      <c r="C275" s="3" t="s">
        <v>147</v>
      </c>
      <c r="D275" s="3" t="s">
        <v>30</v>
      </c>
      <c r="E275" s="3" t="s">
        <v>31</v>
      </c>
      <c r="F275" s="4">
        <v>64132.42</v>
      </c>
      <c r="G275" s="4">
        <v>79397.055800000002</v>
      </c>
      <c r="H275" s="4">
        <v>79387.547000000006</v>
      </c>
      <c r="I275" s="4">
        <v>79387.547000000006</v>
      </c>
    </row>
    <row r="276" spans="1:9" x14ac:dyDescent="0.25">
      <c r="A276" s="3" t="s">
        <v>9</v>
      </c>
      <c r="B276" s="3" t="s">
        <v>148</v>
      </c>
      <c r="C276" s="3" t="s">
        <v>149</v>
      </c>
      <c r="D276" s="3" t="s">
        <v>12</v>
      </c>
      <c r="E276" s="3" t="s">
        <v>13</v>
      </c>
      <c r="F276" s="4">
        <v>12874.97</v>
      </c>
      <c r="G276" s="4">
        <v>21810.595000000001</v>
      </c>
      <c r="H276" s="4">
        <v>18931.6005</v>
      </c>
      <c r="I276" s="4">
        <v>18931.6005</v>
      </c>
    </row>
    <row r="277" spans="1:9" x14ac:dyDescent="0.25">
      <c r="A277" s="3" t="s">
        <v>9</v>
      </c>
      <c r="B277" s="3" t="s">
        <v>150</v>
      </c>
      <c r="C277" s="3" t="s">
        <v>151</v>
      </c>
      <c r="D277" s="3" t="s">
        <v>12</v>
      </c>
      <c r="E277" s="3" t="s">
        <v>13</v>
      </c>
      <c r="F277" s="4">
        <v>2529.7800000000002</v>
      </c>
      <c r="G277" s="4">
        <v>4285.5231999999996</v>
      </c>
      <c r="H277" s="4">
        <v>4285.5225</v>
      </c>
      <c r="I277" s="4">
        <v>4285.5225</v>
      </c>
    </row>
    <row r="278" spans="1:9" x14ac:dyDescent="0.25">
      <c r="A278" s="3" t="s">
        <v>9</v>
      </c>
      <c r="B278" s="3" t="s">
        <v>150</v>
      </c>
      <c r="C278" s="3" t="s">
        <v>151</v>
      </c>
      <c r="D278" s="3" t="s">
        <v>30</v>
      </c>
      <c r="E278" s="3" t="s">
        <v>31</v>
      </c>
      <c r="F278" s="4">
        <v>736.7</v>
      </c>
      <c r="G278" s="4">
        <v>1247.9945</v>
      </c>
      <c r="H278" s="4">
        <v>1089.2328</v>
      </c>
      <c r="I278" s="4">
        <v>1089.2328</v>
      </c>
    </row>
    <row r="279" spans="1:9" x14ac:dyDescent="0.25">
      <c r="A279" s="3" t="s">
        <v>152</v>
      </c>
      <c r="B279" s="3" t="s">
        <v>10</v>
      </c>
      <c r="C279" s="3" t="s">
        <v>11</v>
      </c>
      <c r="D279" s="3" t="s">
        <v>12</v>
      </c>
      <c r="E279" s="3" t="s">
        <v>13</v>
      </c>
      <c r="G279" s="4">
        <v>4321002.1293000001</v>
      </c>
      <c r="H279" s="4">
        <v>4114882.9769000001</v>
      </c>
      <c r="I279" s="4">
        <v>4114882.9769000001</v>
      </c>
    </row>
    <row r="280" spans="1:9" x14ac:dyDescent="0.25">
      <c r="A280" s="3" t="s">
        <v>152</v>
      </c>
      <c r="B280" s="3" t="s">
        <v>10</v>
      </c>
      <c r="C280" s="3" t="s">
        <v>11</v>
      </c>
      <c r="D280" s="3" t="s">
        <v>14</v>
      </c>
      <c r="E280" s="3" t="s">
        <v>15</v>
      </c>
      <c r="G280" s="4">
        <v>162802.57930000001</v>
      </c>
      <c r="H280" s="4">
        <v>162802.57930000001</v>
      </c>
      <c r="I280" s="4">
        <v>162802.57930000001</v>
      </c>
    </row>
    <row r="281" spans="1:9" x14ac:dyDescent="0.25">
      <c r="A281" s="3" t="s">
        <v>152</v>
      </c>
      <c r="B281" s="3" t="s">
        <v>10</v>
      </c>
      <c r="C281" s="3" t="s">
        <v>11</v>
      </c>
      <c r="D281" s="3" t="s">
        <v>16</v>
      </c>
      <c r="E281" s="3" t="s">
        <v>17</v>
      </c>
      <c r="G281" s="4">
        <v>100018.16989999999</v>
      </c>
      <c r="H281" s="4">
        <v>98561.546700000006</v>
      </c>
      <c r="I281" s="4">
        <v>98561.546700000006</v>
      </c>
    </row>
    <row r="282" spans="1:9" x14ac:dyDescent="0.25">
      <c r="A282" s="3" t="s">
        <v>152</v>
      </c>
      <c r="B282" s="3" t="s">
        <v>10</v>
      </c>
      <c r="C282" s="3" t="s">
        <v>11</v>
      </c>
      <c r="D282" s="3" t="s">
        <v>18</v>
      </c>
      <c r="E282" s="3" t="s">
        <v>19</v>
      </c>
      <c r="G282" s="4">
        <v>1610335.5913</v>
      </c>
      <c r="H282" s="4">
        <v>1610335.6151999999</v>
      </c>
      <c r="I282" s="4">
        <v>1610335.6151999999</v>
      </c>
    </row>
    <row r="283" spans="1:9" x14ac:dyDescent="0.25">
      <c r="A283" s="3" t="s">
        <v>152</v>
      </c>
      <c r="B283" s="3" t="s">
        <v>10</v>
      </c>
      <c r="C283" s="3" t="s">
        <v>11</v>
      </c>
      <c r="D283" s="3" t="s">
        <v>20</v>
      </c>
      <c r="E283" s="3" t="s">
        <v>21</v>
      </c>
      <c r="G283" s="4">
        <v>10536.86</v>
      </c>
      <c r="H283" s="4">
        <v>10536.86</v>
      </c>
      <c r="I283" s="4">
        <v>10536.86</v>
      </c>
    </row>
    <row r="284" spans="1:9" x14ac:dyDescent="0.25">
      <c r="A284" s="3" t="s">
        <v>152</v>
      </c>
      <c r="B284" s="3" t="s">
        <v>10</v>
      </c>
      <c r="C284" s="3" t="s">
        <v>11</v>
      </c>
      <c r="D284" s="3" t="s">
        <v>22</v>
      </c>
      <c r="E284" s="3" t="s">
        <v>23</v>
      </c>
      <c r="G284" s="4">
        <v>596861.37269999995</v>
      </c>
      <c r="H284" s="4">
        <v>598414.46259999997</v>
      </c>
      <c r="I284" s="4">
        <v>598414.46259999997</v>
      </c>
    </row>
    <row r="285" spans="1:9" x14ac:dyDescent="0.25">
      <c r="A285" s="3" t="s">
        <v>152</v>
      </c>
      <c r="B285" s="3" t="s">
        <v>10</v>
      </c>
      <c r="C285" s="3" t="s">
        <v>11</v>
      </c>
      <c r="D285" s="3" t="s">
        <v>24</v>
      </c>
      <c r="E285" s="3" t="s">
        <v>25</v>
      </c>
      <c r="G285" s="4">
        <v>123292.2699</v>
      </c>
      <c r="H285" s="4">
        <v>123665.1749</v>
      </c>
      <c r="I285" s="4">
        <v>123665.1749</v>
      </c>
    </row>
    <row r="286" spans="1:9" x14ac:dyDescent="0.25">
      <c r="A286" s="3" t="s">
        <v>152</v>
      </c>
      <c r="B286" s="3" t="s">
        <v>10</v>
      </c>
      <c r="C286" s="3" t="s">
        <v>11</v>
      </c>
      <c r="D286" s="3" t="s">
        <v>26</v>
      </c>
      <c r="E286" s="3" t="s">
        <v>27</v>
      </c>
      <c r="G286" s="4">
        <v>91800679.642800003</v>
      </c>
      <c r="H286" s="4">
        <v>86140483.183699995</v>
      </c>
      <c r="I286" s="4">
        <v>41966743.697899997</v>
      </c>
    </row>
    <row r="287" spans="1:9" x14ac:dyDescent="0.25">
      <c r="A287" s="3" t="s">
        <v>152</v>
      </c>
      <c r="B287" s="3" t="s">
        <v>10</v>
      </c>
      <c r="C287" s="3" t="s">
        <v>11</v>
      </c>
      <c r="D287" s="3" t="s">
        <v>28</v>
      </c>
      <c r="E287" s="3" t="s">
        <v>29</v>
      </c>
      <c r="G287" s="4">
        <v>4292186.1840000004</v>
      </c>
      <c r="H287" s="4">
        <v>4284662.1840000004</v>
      </c>
      <c r="I287" s="4">
        <v>4284662.1840000004</v>
      </c>
    </row>
    <row r="288" spans="1:9" x14ac:dyDescent="0.25">
      <c r="A288" s="3" t="s">
        <v>152</v>
      </c>
      <c r="B288" s="3" t="s">
        <v>10</v>
      </c>
      <c r="C288" s="3" t="s">
        <v>11</v>
      </c>
      <c r="D288" s="3" t="s">
        <v>30</v>
      </c>
      <c r="E288" s="3" t="s">
        <v>31</v>
      </c>
      <c r="G288" s="4">
        <v>505799.17080000002</v>
      </c>
      <c r="H288" s="4">
        <v>505481.52100000001</v>
      </c>
      <c r="I288" s="4">
        <v>505481.52100000001</v>
      </c>
    </row>
    <row r="289" spans="1:9" x14ac:dyDescent="0.25">
      <c r="A289" s="3" t="s">
        <v>152</v>
      </c>
      <c r="B289" s="3" t="s">
        <v>32</v>
      </c>
      <c r="C289" s="3" t="s">
        <v>33</v>
      </c>
      <c r="D289" s="3" t="s">
        <v>12</v>
      </c>
      <c r="E289" s="3" t="s">
        <v>13</v>
      </c>
      <c r="G289" s="4">
        <v>6148549.0109000001</v>
      </c>
      <c r="H289" s="4">
        <v>6182243.2693999996</v>
      </c>
      <c r="I289" s="4">
        <v>6182243.2693999996</v>
      </c>
    </row>
    <row r="290" spans="1:9" x14ac:dyDescent="0.25">
      <c r="A290" s="3" t="s">
        <v>152</v>
      </c>
      <c r="B290" s="3" t="s">
        <v>32</v>
      </c>
      <c r="C290" s="3" t="s">
        <v>33</v>
      </c>
      <c r="D290" s="3" t="s">
        <v>14</v>
      </c>
      <c r="E290" s="3" t="s">
        <v>15</v>
      </c>
      <c r="G290" s="4">
        <v>1356210.6862000001</v>
      </c>
      <c r="H290" s="4">
        <v>1346629.6927</v>
      </c>
      <c r="I290" s="4">
        <v>1346629.6927</v>
      </c>
    </row>
    <row r="291" spans="1:9" x14ac:dyDescent="0.25">
      <c r="A291" s="3" t="s">
        <v>152</v>
      </c>
      <c r="B291" s="3" t="s">
        <v>32</v>
      </c>
      <c r="C291" s="3" t="s">
        <v>33</v>
      </c>
      <c r="D291" s="3" t="s">
        <v>16</v>
      </c>
      <c r="E291" s="3" t="s">
        <v>17</v>
      </c>
      <c r="G291" s="4">
        <v>604918.88280000002</v>
      </c>
      <c r="H291" s="4">
        <v>572388.53659999999</v>
      </c>
      <c r="I291" s="4">
        <v>572388.53659999999</v>
      </c>
    </row>
    <row r="292" spans="1:9" x14ac:dyDescent="0.25">
      <c r="A292" s="3" t="s">
        <v>152</v>
      </c>
      <c r="B292" s="3" t="s">
        <v>32</v>
      </c>
      <c r="C292" s="3" t="s">
        <v>33</v>
      </c>
      <c r="D292" s="3" t="s">
        <v>18</v>
      </c>
      <c r="E292" s="3" t="s">
        <v>19</v>
      </c>
      <c r="G292" s="4">
        <v>66938.141000000003</v>
      </c>
      <c r="H292" s="4">
        <v>66971.157000000007</v>
      </c>
      <c r="I292" s="4">
        <v>66971.157000000007</v>
      </c>
    </row>
    <row r="293" spans="1:9" x14ac:dyDescent="0.25">
      <c r="A293" s="3" t="s">
        <v>152</v>
      </c>
      <c r="B293" s="3" t="s">
        <v>32</v>
      </c>
      <c r="C293" s="3" t="s">
        <v>33</v>
      </c>
      <c r="D293" s="3" t="s">
        <v>22</v>
      </c>
      <c r="E293" s="3" t="s">
        <v>23</v>
      </c>
      <c r="G293" s="4">
        <v>2352004.8717999998</v>
      </c>
      <c r="H293" s="4">
        <v>2258151.9736000001</v>
      </c>
      <c r="I293" s="4">
        <v>2258151.9736000001</v>
      </c>
    </row>
    <row r="294" spans="1:9" x14ac:dyDescent="0.25">
      <c r="A294" s="3" t="s">
        <v>152</v>
      </c>
      <c r="B294" s="3" t="s">
        <v>32</v>
      </c>
      <c r="C294" s="3" t="s">
        <v>33</v>
      </c>
      <c r="D294" s="3" t="s">
        <v>24</v>
      </c>
      <c r="E294" s="3" t="s">
        <v>25</v>
      </c>
      <c r="G294" s="4">
        <v>368380.28200000001</v>
      </c>
      <c r="H294" s="4">
        <v>372134.20299999998</v>
      </c>
      <c r="I294" s="4">
        <v>372134.20299999998</v>
      </c>
    </row>
    <row r="295" spans="1:9" x14ac:dyDescent="0.25">
      <c r="A295" s="3" t="s">
        <v>152</v>
      </c>
      <c r="B295" s="3" t="s">
        <v>32</v>
      </c>
      <c r="C295" s="3" t="s">
        <v>33</v>
      </c>
      <c r="D295" s="3" t="s">
        <v>26</v>
      </c>
      <c r="E295" s="3" t="s">
        <v>27</v>
      </c>
      <c r="G295" s="4">
        <v>36671367.018200003</v>
      </c>
      <c r="H295" s="4">
        <v>32429626.8301</v>
      </c>
      <c r="I295" s="4">
        <v>29638355.348499998</v>
      </c>
    </row>
    <row r="296" spans="1:9" x14ac:dyDescent="0.25">
      <c r="A296" s="3" t="s">
        <v>152</v>
      </c>
      <c r="B296" s="3" t="s">
        <v>32</v>
      </c>
      <c r="C296" s="3" t="s">
        <v>33</v>
      </c>
      <c r="D296" s="3" t="s">
        <v>34</v>
      </c>
      <c r="E296" s="3" t="s">
        <v>35</v>
      </c>
      <c r="G296" s="4">
        <v>104.35</v>
      </c>
      <c r="H296" s="4">
        <v>639.50940000000003</v>
      </c>
      <c r="I296" s="4">
        <v>639.50940000000003</v>
      </c>
    </row>
    <row r="297" spans="1:9" x14ac:dyDescent="0.25">
      <c r="A297" s="3" t="s">
        <v>152</v>
      </c>
      <c r="B297" s="3" t="s">
        <v>32</v>
      </c>
      <c r="C297" s="3" t="s">
        <v>33</v>
      </c>
      <c r="D297" s="3" t="s">
        <v>30</v>
      </c>
      <c r="E297" s="3" t="s">
        <v>31</v>
      </c>
      <c r="G297" s="4">
        <v>1718193.8557</v>
      </c>
      <c r="H297" s="4">
        <v>1719486.7720999999</v>
      </c>
      <c r="I297" s="4">
        <v>1719486.7720999999</v>
      </c>
    </row>
    <row r="298" spans="1:9" x14ac:dyDescent="0.25">
      <c r="A298" s="3" t="s">
        <v>152</v>
      </c>
      <c r="B298" s="3" t="s">
        <v>36</v>
      </c>
      <c r="C298" s="3" t="s">
        <v>37</v>
      </c>
      <c r="D298" s="3" t="s">
        <v>38</v>
      </c>
      <c r="E298" s="3" t="s">
        <v>38</v>
      </c>
      <c r="G298" s="4">
        <v>1481232.6791999999</v>
      </c>
      <c r="H298" s="4">
        <v>1481218.5658</v>
      </c>
      <c r="I298" s="4">
        <v>1481218.5658</v>
      </c>
    </row>
    <row r="299" spans="1:9" x14ac:dyDescent="0.25">
      <c r="A299" s="3" t="s">
        <v>152</v>
      </c>
      <c r="B299" s="3" t="s">
        <v>36</v>
      </c>
      <c r="C299" s="3" t="s">
        <v>37</v>
      </c>
      <c r="D299" s="3" t="s">
        <v>12</v>
      </c>
      <c r="E299" s="3" t="s">
        <v>13</v>
      </c>
      <c r="G299" s="4">
        <v>15830855.112299999</v>
      </c>
      <c r="H299" s="4">
        <v>15465854.9507</v>
      </c>
      <c r="I299" s="4">
        <v>15465854.9507</v>
      </c>
    </row>
    <row r="300" spans="1:9" x14ac:dyDescent="0.25">
      <c r="A300" s="3" t="s">
        <v>152</v>
      </c>
      <c r="B300" s="3" t="s">
        <v>36</v>
      </c>
      <c r="C300" s="3" t="s">
        <v>37</v>
      </c>
      <c r="D300" s="3" t="s">
        <v>14</v>
      </c>
      <c r="E300" s="3" t="s">
        <v>15</v>
      </c>
      <c r="G300" s="4">
        <v>252891.2831</v>
      </c>
      <c r="H300" s="4">
        <v>209083.68369999999</v>
      </c>
      <c r="I300" s="4">
        <v>209083.68369999999</v>
      </c>
    </row>
    <row r="301" spans="1:9" x14ac:dyDescent="0.25">
      <c r="A301" s="3" t="s">
        <v>152</v>
      </c>
      <c r="B301" s="3" t="s">
        <v>36</v>
      </c>
      <c r="C301" s="3" t="s">
        <v>37</v>
      </c>
      <c r="D301" s="3" t="s">
        <v>16</v>
      </c>
      <c r="E301" s="3" t="s">
        <v>17</v>
      </c>
      <c r="G301" s="4">
        <v>94630.352299999999</v>
      </c>
      <c r="H301" s="4">
        <v>90338.741099999999</v>
      </c>
      <c r="I301" s="4">
        <v>90338.741099999999</v>
      </c>
    </row>
    <row r="302" spans="1:9" x14ac:dyDescent="0.25">
      <c r="A302" s="3" t="s">
        <v>152</v>
      </c>
      <c r="B302" s="3" t="s">
        <v>36</v>
      </c>
      <c r="C302" s="3" t="s">
        <v>37</v>
      </c>
      <c r="D302" s="3" t="s">
        <v>22</v>
      </c>
      <c r="E302" s="3" t="s">
        <v>23</v>
      </c>
      <c r="G302" s="4">
        <v>1522166.7748</v>
      </c>
      <c r="H302" s="4">
        <v>1454238.4789</v>
      </c>
      <c r="I302" s="4">
        <v>1454238.4789</v>
      </c>
    </row>
    <row r="303" spans="1:9" x14ac:dyDescent="0.25">
      <c r="A303" s="3" t="s">
        <v>152</v>
      </c>
      <c r="B303" s="3" t="s">
        <v>36</v>
      </c>
      <c r="C303" s="3" t="s">
        <v>37</v>
      </c>
      <c r="D303" s="3" t="s">
        <v>24</v>
      </c>
      <c r="E303" s="3" t="s">
        <v>25</v>
      </c>
      <c r="G303" s="4">
        <v>169913.66130000001</v>
      </c>
      <c r="H303" s="4">
        <v>171183.23869999999</v>
      </c>
      <c r="I303" s="4">
        <v>171183.23869999999</v>
      </c>
    </row>
    <row r="304" spans="1:9" x14ac:dyDescent="0.25">
      <c r="A304" s="3" t="s">
        <v>152</v>
      </c>
      <c r="B304" s="3" t="s">
        <v>36</v>
      </c>
      <c r="C304" s="3" t="s">
        <v>37</v>
      </c>
      <c r="D304" s="3" t="s">
        <v>26</v>
      </c>
      <c r="E304" s="3" t="s">
        <v>27</v>
      </c>
      <c r="G304" s="4">
        <v>61161766.205200002</v>
      </c>
      <c r="H304" s="4">
        <v>51909905.4789</v>
      </c>
      <c r="I304" s="4">
        <v>47016173.629299998</v>
      </c>
    </row>
    <row r="305" spans="1:9" x14ac:dyDescent="0.25">
      <c r="A305" s="3" t="s">
        <v>152</v>
      </c>
      <c r="B305" s="3" t="s">
        <v>36</v>
      </c>
      <c r="C305" s="3" t="s">
        <v>37</v>
      </c>
      <c r="D305" s="3" t="s">
        <v>28</v>
      </c>
      <c r="E305" s="3" t="s">
        <v>29</v>
      </c>
      <c r="G305" s="4">
        <v>346347.05</v>
      </c>
      <c r="H305" s="4">
        <v>346347.04680000001</v>
      </c>
      <c r="I305" s="4">
        <v>346347.04680000001</v>
      </c>
    </row>
    <row r="306" spans="1:9" x14ac:dyDescent="0.25">
      <c r="A306" s="3" t="s">
        <v>152</v>
      </c>
      <c r="B306" s="3" t="s">
        <v>36</v>
      </c>
      <c r="C306" s="3" t="s">
        <v>37</v>
      </c>
      <c r="D306" s="3" t="s">
        <v>30</v>
      </c>
      <c r="E306" s="3" t="s">
        <v>31</v>
      </c>
      <c r="G306" s="4">
        <v>652379.95050000004</v>
      </c>
      <c r="H306" s="4">
        <v>652038.05350000004</v>
      </c>
      <c r="I306" s="4">
        <v>652038.05350000004</v>
      </c>
    </row>
    <row r="307" spans="1:9" x14ac:dyDescent="0.25">
      <c r="A307" s="3" t="s">
        <v>152</v>
      </c>
      <c r="B307" s="3" t="s">
        <v>39</v>
      </c>
      <c r="C307" s="3" t="s">
        <v>40</v>
      </c>
      <c r="D307" s="3" t="s">
        <v>12</v>
      </c>
      <c r="E307" s="3" t="s">
        <v>13</v>
      </c>
      <c r="G307" s="4">
        <v>3910543.6061</v>
      </c>
      <c r="H307" s="4">
        <v>3910794.2069999999</v>
      </c>
      <c r="I307" s="4">
        <v>3910794.2069999999</v>
      </c>
    </row>
    <row r="308" spans="1:9" x14ac:dyDescent="0.25">
      <c r="A308" s="3" t="s">
        <v>152</v>
      </c>
      <c r="B308" s="3" t="s">
        <v>39</v>
      </c>
      <c r="C308" s="3" t="s">
        <v>40</v>
      </c>
      <c r="D308" s="3" t="s">
        <v>14</v>
      </c>
      <c r="E308" s="3" t="s">
        <v>15</v>
      </c>
      <c r="G308" s="4">
        <v>1675035.2374</v>
      </c>
      <c r="H308" s="4">
        <v>1672458.2774</v>
      </c>
      <c r="I308" s="4">
        <v>1672458.2774</v>
      </c>
    </row>
    <row r="309" spans="1:9" x14ac:dyDescent="0.25">
      <c r="A309" s="3" t="s">
        <v>152</v>
      </c>
      <c r="B309" s="3" t="s">
        <v>39</v>
      </c>
      <c r="C309" s="3" t="s">
        <v>40</v>
      </c>
      <c r="D309" s="3" t="s">
        <v>16</v>
      </c>
      <c r="E309" s="3" t="s">
        <v>17</v>
      </c>
      <c r="G309" s="4">
        <v>245502.91589999999</v>
      </c>
      <c r="H309" s="4">
        <v>245934.3046</v>
      </c>
      <c r="I309" s="4">
        <v>245934.3046</v>
      </c>
    </row>
    <row r="310" spans="1:9" x14ac:dyDescent="0.25">
      <c r="A310" s="3" t="s">
        <v>152</v>
      </c>
      <c r="B310" s="3" t="s">
        <v>39</v>
      </c>
      <c r="C310" s="3" t="s">
        <v>40</v>
      </c>
      <c r="D310" s="3" t="s">
        <v>22</v>
      </c>
      <c r="E310" s="3" t="s">
        <v>23</v>
      </c>
      <c r="G310" s="4">
        <v>1839728.1816</v>
      </c>
      <c r="H310" s="4">
        <v>1604308.058</v>
      </c>
      <c r="I310" s="4">
        <v>1604308.058</v>
      </c>
    </row>
    <row r="311" spans="1:9" x14ac:dyDescent="0.25">
      <c r="A311" s="3" t="s">
        <v>152</v>
      </c>
      <c r="B311" s="3" t="s">
        <v>39</v>
      </c>
      <c r="C311" s="3" t="s">
        <v>40</v>
      </c>
      <c r="D311" s="3" t="s">
        <v>24</v>
      </c>
      <c r="E311" s="3" t="s">
        <v>25</v>
      </c>
      <c r="G311" s="4">
        <v>442992.88130000001</v>
      </c>
      <c r="H311" s="4">
        <v>452354.14169999998</v>
      </c>
      <c r="I311" s="4">
        <v>452354.14169999998</v>
      </c>
    </row>
    <row r="312" spans="1:9" x14ac:dyDescent="0.25">
      <c r="A312" s="3" t="s">
        <v>152</v>
      </c>
      <c r="B312" s="3" t="s">
        <v>39</v>
      </c>
      <c r="C312" s="3" t="s">
        <v>40</v>
      </c>
      <c r="D312" s="3" t="s">
        <v>26</v>
      </c>
      <c r="E312" s="3" t="s">
        <v>27</v>
      </c>
      <c r="G312" s="4">
        <v>0</v>
      </c>
      <c r="H312" s="4">
        <v>0</v>
      </c>
      <c r="I312" s="4">
        <v>0</v>
      </c>
    </row>
    <row r="313" spans="1:9" x14ac:dyDescent="0.25">
      <c r="A313" s="3" t="s">
        <v>152</v>
      </c>
      <c r="B313" s="3" t="s">
        <v>39</v>
      </c>
      <c r="C313" s="3" t="s">
        <v>40</v>
      </c>
      <c r="D313" s="3" t="s">
        <v>30</v>
      </c>
      <c r="E313" s="3" t="s">
        <v>31</v>
      </c>
      <c r="G313" s="4">
        <v>476211.4486</v>
      </c>
      <c r="H313" s="4">
        <v>475838.9742</v>
      </c>
      <c r="I313" s="4">
        <v>475838.9742</v>
      </c>
    </row>
    <row r="314" spans="1:9" x14ac:dyDescent="0.25">
      <c r="A314" s="3" t="s">
        <v>152</v>
      </c>
      <c r="B314" s="3" t="s">
        <v>41</v>
      </c>
      <c r="C314" s="3" t="s">
        <v>42</v>
      </c>
      <c r="D314" s="3" t="s">
        <v>12</v>
      </c>
      <c r="E314" s="3" t="s">
        <v>13</v>
      </c>
      <c r="G314" s="4">
        <v>3218954.2418</v>
      </c>
      <c r="H314" s="4">
        <v>3204472.0200999998</v>
      </c>
      <c r="I314" s="4">
        <v>3204472.0200999998</v>
      </c>
    </row>
    <row r="315" spans="1:9" x14ac:dyDescent="0.25">
      <c r="A315" s="3" t="s">
        <v>152</v>
      </c>
      <c r="B315" s="3" t="s">
        <v>41</v>
      </c>
      <c r="C315" s="3" t="s">
        <v>42</v>
      </c>
      <c r="D315" s="3" t="s">
        <v>14</v>
      </c>
      <c r="E315" s="3" t="s">
        <v>15</v>
      </c>
      <c r="G315" s="4">
        <v>149798.81820000001</v>
      </c>
      <c r="H315" s="4">
        <v>150356.2801</v>
      </c>
      <c r="I315" s="4">
        <v>150356.2801</v>
      </c>
    </row>
    <row r="316" spans="1:9" x14ac:dyDescent="0.25">
      <c r="A316" s="3" t="s">
        <v>152</v>
      </c>
      <c r="B316" s="3" t="s">
        <v>41</v>
      </c>
      <c r="C316" s="3" t="s">
        <v>42</v>
      </c>
      <c r="D316" s="3" t="s">
        <v>16</v>
      </c>
      <c r="E316" s="3" t="s">
        <v>17</v>
      </c>
      <c r="G316" s="4">
        <v>14487.671</v>
      </c>
      <c r="H316" s="4">
        <v>13844.579400000001</v>
      </c>
      <c r="I316" s="4">
        <v>13844.579400000001</v>
      </c>
    </row>
    <row r="317" spans="1:9" x14ac:dyDescent="0.25">
      <c r="A317" s="3" t="s">
        <v>152</v>
      </c>
      <c r="B317" s="3" t="s">
        <v>41</v>
      </c>
      <c r="C317" s="3" t="s">
        <v>42</v>
      </c>
      <c r="D317" s="3" t="s">
        <v>18</v>
      </c>
      <c r="E317" s="3" t="s">
        <v>19</v>
      </c>
      <c r="G317" s="4">
        <v>98061.199699999997</v>
      </c>
      <c r="H317" s="4">
        <v>98061.126000000004</v>
      </c>
      <c r="I317" s="4">
        <v>98061.126000000004</v>
      </c>
    </row>
    <row r="318" spans="1:9" x14ac:dyDescent="0.25">
      <c r="A318" s="3" t="s">
        <v>152</v>
      </c>
      <c r="B318" s="3" t="s">
        <v>41</v>
      </c>
      <c r="C318" s="3" t="s">
        <v>42</v>
      </c>
      <c r="D318" s="3" t="s">
        <v>20</v>
      </c>
      <c r="E318" s="3" t="s">
        <v>21</v>
      </c>
      <c r="G318" s="4">
        <v>50792.241199999997</v>
      </c>
      <c r="H318" s="4">
        <v>50614.251199999999</v>
      </c>
      <c r="I318" s="4">
        <v>50614.251199999999</v>
      </c>
    </row>
    <row r="319" spans="1:9" x14ac:dyDescent="0.25">
      <c r="A319" s="3" t="s">
        <v>152</v>
      </c>
      <c r="B319" s="3" t="s">
        <v>41</v>
      </c>
      <c r="C319" s="3" t="s">
        <v>42</v>
      </c>
      <c r="D319" s="3" t="s">
        <v>22</v>
      </c>
      <c r="E319" s="3" t="s">
        <v>23</v>
      </c>
      <c r="G319" s="4">
        <v>129967.81789999999</v>
      </c>
      <c r="H319" s="4">
        <v>123835.4621</v>
      </c>
      <c r="I319" s="4">
        <v>123835.4621</v>
      </c>
    </row>
    <row r="320" spans="1:9" x14ac:dyDescent="0.25">
      <c r="A320" s="3" t="s">
        <v>152</v>
      </c>
      <c r="B320" s="3" t="s">
        <v>41</v>
      </c>
      <c r="C320" s="3" t="s">
        <v>42</v>
      </c>
      <c r="D320" s="3" t="s">
        <v>24</v>
      </c>
      <c r="E320" s="3" t="s">
        <v>25</v>
      </c>
      <c r="G320" s="4">
        <v>9471.1026000000002</v>
      </c>
      <c r="H320" s="4">
        <v>9515.5275999999994</v>
      </c>
      <c r="I320" s="4">
        <v>9515.5275999999994</v>
      </c>
    </row>
    <row r="321" spans="1:9" x14ac:dyDescent="0.25">
      <c r="A321" s="3" t="s">
        <v>152</v>
      </c>
      <c r="B321" s="3" t="s">
        <v>41</v>
      </c>
      <c r="C321" s="3" t="s">
        <v>42</v>
      </c>
      <c r="D321" s="3" t="s">
        <v>30</v>
      </c>
      <c r="E321" s="3" t="s">
        <v>31</v>
      </c>
      <c r="G321" s="4">
        <v>86685.731799999994</v>
      </c>
      <c r="H321" s="4">
        <v>86542.391000000003</v>
      </c>
      <c r="I321" s="4">
        <v>86542.391000000003</v>
      </c>
    </row>
    <row r="322" spans="1:9" x14ac:dyDescent="0.25">
      <c r="A322" s="3" t="s">
        <v>152</v>
      </c>
      <c r="B322" s="3" t="s">
        <v>43</v>
      </c>
      <c r="C322" s="3" t="s">
        <v>44</v>
      </c>
      <c r="D322" s="3" t="s">
        <v>12</v>
      </c>
      <c r="E322" s="3" t="s">
        <v>13</v>
      </c>
      <c r="G322" s="4">
        <v>4238126.1649000002</v>
      </c>
      <c r="H322" s="4">
        <v>4147790.8185000001</v>
      </c>
      <c r="I322" s="4">
        <v>4147790.8185000001</v>
      </c>
    </row>
    <row r="323" spans="1:9" x14ac:dyDescent="0.25">
      <c r="A323" s="3" t="s">
        <v>152</v>
      </c>
      <c r="B323" s="3" t="s">
        <v>43</v>
      </c>
      <c r="C323" s="3" t="s">
        <v>44</v>
      </c>
      <c r="D323" s="3" t="s">
        <v>14</v>
      </c>
      <c r="E323" s="3" t="s">
        <v>15</v>
      </c>
      <c r="G323" s="4">
        <v>117171.4393</v>
      </c>
      <c r="H323" s="4">
        <v>116712.0297</v>
      </c>
      <c r="I323" s="4">
        <v>116712.0297</v>
      </c>
    </row>
    <row r="324" spans="1:9" x14ac:dyDescent="0.25">
      <c r="A324" s="3" t="s">
        <v>152</v>
      </c>
      <c r="B324" s="3" t="s">
        <v>43</v>
      </c>
      <c r="C324" s="3" t="s">
        <v>44</v>
      </c>
      <c r="D324" s="3" t="s">
        <v>16</v>
      </c>
      <c r="E324" s="3" t="s">
        <v>17</v>
      </c>
      <c r="G324" s="4">
        <v>82328.069199999998</v>
      </c>
      <c r="H324" s="4">
        <v>78948.524999999994</v>
      </c>
      <c r="I324" s="4">
        <v>78948.524999999994</v>
      </c>
    </row>
    <row r="325" spans="1:9" x14ac:dyDescent="0.25">
      <c r="A325" s="3" t="s">
        <v>152</v>
      </c>
      <c r="B325" s="3" t="s">
        <v>43</v>
      </c>
      <c r="C325" s="3" t="s">
        <v>44</v>
      </c>
      <c r="D325" s="3" t="s">
        <v>18</v>
      </c>
      <c r="E325" s="3" t="s">
        <v>19</v>
      </c>
      <c r="G325" s="4">
        <v>1178179.4273999999</v>
      </c>
      <c r="H325" s="4">
        <v>1170073.8544000001</v>
      </c>
      <c r="I325" s="4">
        <v>1170073.8544000001</v>
      </c>
    </row>
    <row r="326" spans="1:9" x14ac:dyDescent="0.25">
      <c r="A326" s="3" t="s">
        <v>152</v>
      </c>
      <c r="B326" s="3" t="s">
        <v>43</v>
      </c>
      <c r="C326" s="3" t="s">
        <v>44</v>
      </c>
      <c r="D326" s="3" t="s">
        <v>22</v>
      </c>
      <c r="E326" s="3" t="s">
        <v>23</v>
      </c>
      <c r="G326" s="4">
        <v>516852.8003</v>
      </c>
      <c r="H326" s="4">
        <v>507404.24699999997</v>
      </c>
      <c r="I326" s="4">
        <v>507404.24699999997</v>
      </c>
    </row>
    <row r="327" spans="1:9" x14ac:dyDescent="0.25">
      <c r="A327" s="3" t="s">
        <v>152</v>
      </c>
      <c r="B327" s="3" t="s">
        <v>43</v>
      </c>
      <c r="C327" s="3" t="s">
        <v>44</v>
      </c>
      <c r="D327" s="3" t="s">
        <v>24</v>
      </c>
      <c r="E327" s="3" t="s">
        <v>25</v>
      </c>
      <c r="G327" s="4">
        <v>8462.3670000000002</v>
      </c>
      <c r="H327" s="4">
        <v>8489.0396000000001</v>
      </c>
      <c r="I327" s="4">
        <v>8489.0396000000001</v>
      </c>
    </row>
    <row r="328" spans="1:9" x14ac:dyDescent="0.25">
      <c r="A328" s="3" t="s">
        <v>152</v>
      </c>
      <c r="B328" s="3" t="s">
        <v>43</v>
      </c>
      <c r="C328" s="3" t="s">
        <v>44</v>
      </c>
      <c r="D328" s="3" t="s">
        <v>30</v>
      </c>
      <c r="E328" s="3" t="s">
        <v>31</v>
      </c>
      <c r="G328" s="4">
        <v>444395.5036</v>
      </c>
      <c r="H328" s="4">
        <v>443765.87949999998</v>
      </c>
      <c r="I328" s="4">
        <v>443765.87949999998</v>
      </c>
    </row>
    <row r="329" spans="1:9" x14ac:dyDescent="0.25">
      <c r="A329" s="3" t="s">
        <v>152</v>
      </c>
      <c r="B329" s="3" t="s">
        <v>45</v>
      </c>
      <c r="C329" s="3" t="s">
        <v>46</v>
      </c>
      <c r="D329" s="3" t="s">
        <v>12</v>
      </c>
      <c r="E329" s="3" t="s">
        <v>13</v>
      </c>
      <c r="G329" s="4">
        <v>15354997.911</v>
      </c>
      <c r="H329" s="4">
        <v>15466742.9123</v>
      </c>
      <c r="I329" s="4">
        <v>15466742.9123</v>
      </c>
    </row>
    <row r="330" spans="1:9" x14ac:dyDescent="0.25">
      <c r="A330" s="3" t="s">
        <v>152</v>
      </c>
      <c r="B330" s="3" t="s">
        <v>45</v>
      </c>
      <c r="C330" s="3" t="s">
        <v>46</v>
      </c>
      <c r="D330" s="3" t="s">
        <v>14</v>
      </c>
      <c r="E330" s="3" t="s">
        <v>15</v>
      </c>
      <c r="G330" s="4">
        <v>711080.55429999996</v>
      </c>
      <c r="H330" s="4">
        <v>603113.59400000004</v>
      </c>
      <c r="I330" s="4">
        <v>603113.59400000004</v>
      </c>
    </row>
    <row r="331" spans="1:9" x14ac:dyDescent="0.25">
      <c r="A331" s="3" t="s">
        <v>152</v>
      </c>
      <c r="B331" s="3" t="s">
        <v>45</v>
      </c>
      <c r="C331" s="3" t="s">
        <v>46</v>
      </c>
      <c r="D331" s="3" t="s">
        <v>16</v>
      </c>
      <c r="E331" s="3" t="s">
        <v>17</v>
      </c>
      <c r="G331" s="4">
        <v>729955.2757</v>
      </c>
      <c r="H331" s="4">
        <v>723768.85230000003</v>
      </c>
      <c r="I331" s="4">
        <v>723768.85230000003</v>
      </c>
    </row>
    <row r="332" spans="1:9" x14ac:dyDescent="0.25">
      <c r="A332" s="3" t="s">
        <v>152</v>
      </c>
      <c r="B332" s="3" t="s">
        <v>45</v>
      </c>
      <c r="C332" s="3" t="s">
        <v>46</v>
      </c>
      <c r="D332" s="3" t="s">
        <v>20</v>
      </c>
      <c r="E332" s="3" t="s">
        <v>21</v>
      </c>
      <c r="G332" s="4">
        <v>60510.120900000002</v>
      </c>
      <c r="H332" s="4">
        <v>59996.880899999996</v>
      </c>
      <c r="I332" s="4">
        <v>59996.880899999996</v>
      </c>
    </row>
    <row r="333" spans="1:9" x14ac:dyDescent="0.25">
      <c r="A333" s="3" t="s">
        <v>152</v>
      </c>
      <c r="B333" s="3" t="s">
        <v>45</v>
      </c>
      <c r="C333" s="3" t="s">
        <v>46</v>
      </c>
      <c r="D333" s="3" t="s">
        <v>22</v>
      </c>
      <c r="E333" s="3" t="s">
        <v>23</v>
      </c>
      <c r="G333" s="4">
        <v>1882771.8245000001</v>
      </c>
      <c r="H333" s="4">
        <v>1679093.9774</v>
      </c>
      <c r="I333" s="4">
        <v>1679093.9774</v>
      </c>
    </row>
    <row r="334" spans="1:9" x14ac:dyDescent="0.25">
      <c r="A334" s="3" t="s">
        <v>152</v>
      </c>
      <c r="B334" s="3" t="s">
        <v>45</v>
      </c>
      <c r="C334" s="3" t="s">
        <v>46</v>
      </c>
      <c r="D334" s="3" t="s">
        <v>24</v>
      </c>
      <c r="E334" s="3" t="s">
        <v>25</v>
      </c>
      <c r="G334" s="4">
        <v>862887.80940000003</v>
      </c>
      <c r="H334" s="4">
        <v>878323.17680000002</v>
      </c>
      <c r="I334" s="4">
        <v>878323.17680000002</v>
      </c>
    </row>
    <row r="335" spans="1:9" x14ac:dyDescent="0.25">
      <c r="A335" s="3" t="s">
        <v>152</v>
      </c>
      <c r="B335" s="3" t="s">
        <v>45</v>
      </c>
      <c r="C335" s="3" t="s">
        <v>46</v>
      </c>
      <c r="D335" s="3" t="s">
        <v>30</v>
      </c>
      <c r="E335" s="3" t="s">
        <v>31</v>
      </c>
      <c r="G335" s="4">
        <v>781397.62269999995</v>
      </c>
      <c r="H335" s="4">
        <v>780356.14359999995</v>
      </c>
      <c r="I335" s="4">
        <v>780356.14359999995</v>
      </c>
    </row>
    <row r="336" spans="1:9" x14ac:dyDescent="0.25">
      <c r="A336" s="3" t="s">
        <v>152</v>
      </c>
      <c r="B336" s="3" t="s">
        <v>47</v>
      </c>
      <c r="C336" s="3" t="s">
        <v>48</v>
      </c>
      <c r="D336" s="3" t="s">
        <v>12</v>
      </c>
      <c r="E336" s="3" t="s">
        <v>13</v>
      </c>
      <c r="G336" s="4">
        <v>7291181.7335000001</v>
      </c>
      <c r="H336" s="4">
        <v>7371637.5723000001</v>
      </c>
      <c r="I336" s="4">
        <v>7371637.5723000001</v>
      </c>
    </row>
    <row r="337" spans="1:9" x14ac:dyDescent="0.25">
      <c r="A337" s="3" t="s">
        <v>152</v>
      </c>
      <c r="B337" s="3" t="s">
        <v>47</v>
      </c>
      <c r="C337" s="3" t="s">
        <v>48</v>
      </c>
      <c r="D337" s="3" t="s">
        <v>14</v>
      </c>
      <c r="E337" s="3" t="s">
        <v>15</v>
      </c>
      <c r="G337" s="4">
        <v>47875.724699999999</v>
      </c>
      <c r="H337" s="4">
        <v>47875.724699999999</v>
      </c>
      <c r="I337" s="4">
        <v>47875.724699999999</v>
      </c>
    </row>
    <row r="338" spans="1:9" x14ac:dyDescent="0.25">
      <c r="A338" s="3" t="s">
        <v>152</v>
      </c>
      <c r="B338" s="3" t="s">
        <v>47</v>
      </c>
      <c r="C338" s="3" t="s">
        <v>48</v>
      </c>
      <c r="D338" s="3" t="s">
        <v>16</v>
      </c>
      <c r="E338" s="3" t="s">
        <v>17</v>
      </c>
      <c r="G338" s="4">
        <v>14066.0095</v>
      </c>
      <c r="H338" s="4">
        <v>13855.009099999999</v>
      </c>
      <c r="I338" s="4">
        <v>13855.009099999999</v>
      </c>
    </row>
    <row r="339" spans="1:9" x14ac:dyDescent="0.25">
      <c r="A339" s="3" t="s">
        <v>152</v>
      </c>
      <c r="B339" s="3" t="s">
        <v>47</v>
      </c>
      <c r="C339" s="3" t="s">
        <v>48</v>
      </c>
      <c r="D339" s="3" t="s">
        <v>22</v>
      </c>
      <c r="E339" s="3" t="s">
        <v>23</v>
      </c>
      <c r="G339" s="4">
        <v>449793.85950000002</v>
      </c>
      <c r="H339" s="4">
        <v>419536.83</v>
      </c>
      <c r="I339" s="4">
        <v>419536.83</v>
      </c>
    </row>
    <row r="340" spans="1:9" x14ac:dyDescent="0.25">
      <c r="A340" s="3" t="s">
        <v>152</v>
      </c>
      <c r="B340" s="3" t="s">
        <v>47</v>
      </c>
      <c r="C340" s="3" t="s">
        <v>48</v>
      </c>
      <c r="D340" s="3" t="s">
        <v>24</v>
      </c>
      <c r="E340" s="3" t="s">
        <v>25</v>
      </c>
      <c r="G340" s="4">
        <v>26223.3338</v>
      </c>
      <c r="H340" s="4">
        <v>25375.8478</v>
      </c>
      <c r="I340" s="4">
        <v>25375.8478</v>
      </c>
    </row>
    <row r="341" spans="1:9" x14ac:dyDescent="0.25">
      <c r="A341" s="3" t="s">
        <v>152</v>
      </c>
      <c r="B341" s="3" t="s">
        <v>47</v>
      </c>
      <c r="C341" s="3" t="s">
        <v>48</v>
      </c>
      <c r="D341" s="3" t="s">
        <v>30</v>
      </c>
      <c r="E341" s="3" t="s">
        <v>31</v>
      </c>
      <c r="G341" s="4">
        <v>429077.1936</v>
      </c>
      <c r="H341" s="4">
        <v>428996.04710000003</v>
      </c>
      <c r="I341" s="4">
        <v>428996.04710000003</v>
      </c>
    </row>
    <row r="342" spans="1:9" x14ac:dyDescent="0.25">
      <c r="A342" s="3" t="s">
        <v>152</v>
      </c>
      <c r="B342" s="3" t="s">
        <v>49</v>
      </c>
      <c r="C342" s="3" t="s">
        <v>50</v>
      </c>
      <c r="D342" s="3" t="s">
        <v>12</v>
      </c>
      <c r="E342" s="3" t="s">
        <v>13</v>
      </c>
      <c r="G342" s="4">
        <v>1584366.4923</v>
      </c>
      <c r="H342" s="4">
        <v>1554705.5290999999</v>
      </c>
      <c r="I342" s="4">
        <v>1554705.5290999999</v>
      </c>
    </row>
    <row r="343" spans="1:9" x14ac:dyDescent="0.25">
      <c r="A343" s="3" t="s">
        <v>152</v>
      </c>
      <c r="B343" s="3" t="s">
        <v>49</v>
      </c>
      <c r="C343" s="3" t="s">
        <v>50</v>
      </c>
      <c r="D343" s="3" t="s">
        <v>14</v>
      </c>
      <c r="E343" s="3" t="s">
        <v>15</v>
      </c>
      <c r="G343" s="4">
        <v>10902.442499999999</v>
      </c>
      <c r="H343" s="4">
        <v>10902.442499999999</v>
      </c>
      <c r="I343" s="4">
        <v>10902.442499999999</v>
      </c>
    </row>
    <row r="344" spans="1:9" x14ac:dyDescent="0.25">
      <c r="A344" s="3" t="s">
        <v>152</v>
      </c>
      <c r="B344" s="3" t="s">
        <v>49</v>
      </c>
      <c r="C344" s="3" t="s">
        <v>50</v>
      </c>
      <c r="D344" s="3" t="s">
        <v>51</v>
      </c>
      <c r="E344" s="3" t="s">
        <v>52</v>
      </c>
      <c r="G344" s="4">
        <v>628087.59680000006</v>
      </c>
      <c r="H344" s="4">
        <v>610964.91680000001</v>
      </c>
      <c r="I344" s="4">
        <v>610964.91680000001</v>
      </c>
    </row>
    <row r="345" spans="1:9" x14ac:dyDescent="0.25">
      <c r="A345" s="3" t="s">
        <v>152</v>
      </c>
      <c r="B345" s="3" t="s">
        <v>49</v>
      </c>
      <c r="C345" s="3" t="s">
        <v>50</v>
      </c>
      <c r="D345" s="3" t="s">
        <v>16</v>
      </c>
      <c r="E345" s="3" t="s">
        <v>17</v>
      </c>
      <c r="G345" s="4">
        <v>184336.11979999999</v>
      </c>
      <c r="H345" s="4">
        <v>188940.75580000001</v>
      </c>
      <c r="I345" s="4">
        <v>188940.75580000001</v>
      </c>
    </row>
    <row r="346" spans="1:9" x14ac:dyDescent="0.25">
      <c r="A346" s="3" t="s">
        <v>152</v>
      </c>
      <c r="B346" s="3" t="s">
        <v>49</v>
      </c>
      <c r="C346" s="3" t="s">
        <v>50</v>
      </c>
      <c r="D346" s="3" t="s">
        <v>22</v>
      </c>
      <c r="E346" s="3" t="s">
        <v>23</v>
      </c>
      <c r="G346" s="4">
        <v>95860.596000000005</v>
      </c>
      <c r="H346" s="4">
        <v>92727.820900000006</v>
      </c>
      <c r="I346" s="4">
        <v>92727.820900000006</v>
      </c>
    </row>
    <row r="347" spans="1:9" x14ac:dyDescent="0.25">
      <c r="A347" s="3" t="s">
        <v>152</v>
      </c>
      <c r="B347" s="3" t="s">
        <v>49</v>
      </c>
      <c r="C347" s="3" t="s">
        <v>50</v>
      </c>
      <c r="D347" s="3" t="s">
        <v>24</v>
      </c>
      <c r="E347" s="3" t="s">
        <v>25</v>
      </c>
      <c r="G347" s="4">
        <v>1316.3887999999999</v>
      </c>
      <c r="H347" s="4">
        <v>1324.6088</v>
      </c>
      <c r="I347" s="4">
        <v>1324.6088</v>
      </c>
    </row>
    <row r="348" spans="1:9" x14ac:dyDescent="0.25">
      <c r="A348" s="3" t="s">
        <v>152</v>
      </c>
      <c r="B348" s="3" t="s">
        <v>49</v>
      </c>
      <c r="C348" s="3" t="s">
        <v>50</v>
      </c>
      <c r="D348" s="3" t="s">
        <v>26</v>
      </c>
      <c r="E348" s="3" t="s">
        <v>27</v>
      </c>
      <c r="G348" s="4">
        <v>1803626.9990000001</v>
      </c>
      <c r="H348" s="4">
        <v>1793286.149</v>
      </c>
      <c r="I348" s="4">
        <v>1793286.149</v>
      </c>
    </row>
    <row r="349" spans="1:9" x14ac:dyDescent="0.25">
      <c r="A349" s="3" t="s">
        <v>152</v>
      </c>
      <c r="B349" s="3" t="s">
        <v>49</v>
      </c>
      <c r="C349" s="3" t="s">
        <v>50</v>
      </c>
      <c r="D349" s="3" t="s">
        <v>30</v>
      </c>
      <c r="E349" s="3" t="s">
        <v>31</v>
      </c>
      <c r="G349" s="4">
        <v>417273.00689999998</v>
      </c>
      <c r="H349" s="4">
        <v>419449.04759999999</v>
      </c>
      <c r="I349" s="4">
        <v>419449.04759999999</v>
      </c>
    </row>
    <row r="350" spans="1:9" x14ac:dyDescent="0.25">
      <c r="A350" s="3" t="s">
        <v>152</v>
      </c>
      <c r="B350" s="3" t="s">
        <v>53</v>
      </c>
      <c r="C350" s="3" t="s">
        <v>54</v>
      </c>
      <c r="D350" s="3" t="s">
        <v>12</v>
      </c>
      <c r="E350" s="3" t="s">
        <v>13</v>
      </c>
      <c r="G350" s="4">
        <v>7649632.2165000001</v>
      </c>
      <c r="H350" s="4">
        <v>7584672.5494999997</v>
      </c>
      <c r="I350" s="4">
        <v>7584672.5494999997</v>
      </c>
    </row>
    <row r="351" spans="1:9" x14ac:dyDescent="0.25">
      <c r="A351" s="3" t="s">
        <v>152</v>
      </c>
      <c r="B351" s="3" t="s">
        <v>53</v>
      </c>
      <c r="C351" s="3" t="s">
        <v>54</v>
      </c>
      <c r="D351" s="3" t="s">
        <v>14</v>
      </c>
      <c r="E351" s="3" t="s">
        <v>15</v>
      </c>
      <c r="G351" s="4">
        <v>429680.70730000001</v>
      </c>
      <c r="H351" s="4">
        <v>430549.08429999999</v>
      </c>
      <c r="I351" s="4">
        <v>430549.08429999999</v>
      </c>
    </row>
    <row r="352" spans="1:9" x14ac:dyDescent="0.25">
      <c r="A352" s="3" t="s">
        <v>152</v>
      </c>
      <c r="B352" s="3" t="s">
        <v>53</v>
      </c>
      <c r="C352" s="3" t="s">
        <v>54</v>
      </c>
      <c r="D352" s="3" t="s">
        <v>51</v>
      </c>
      <c r="E352" s="3" t="s">
        <v>52</v>
      </c>
      <c r="G352" s="4">
        <v>145038.98000000001</v>
      </c>
      <c r="H352" s="4">
        <v>145038.97880000001</v>
      </c>
      <c r="I352" s="4">
        <v>145038.97880000001</v>
      </c>
    </row>
    <row r="353" spans="1:9" x14ac:dyDescent="0.25">
      <c r="A353" s="3" t="s">
        <v>152</v>
      </c>
      <c r="B353" s="3" t="s">
        <v>53</v>
      </c>
      <c r="C353" s="3" t="s">
        <v>54</v>
      </c>
      <c r="D353" s="3" t="s">
        <v>16</v>
      </c>
      <c r="E353" s="3" t="s">
        <v>17</v>
      </c>
      <c r="G353" s="4">
        <v>435954.02069999999</v>
      </c>
      <c r="H353" s="4">
        <v>439004.6813</v>
      </c>
      <c r="I353" s="4">
        <v>439004.6813</v>
      </c>
    </row>
    <row r="354" spans="1:9" x14ac:dyDescent="0.25">
      <c r="A354" s="3" t="s">
        <v>152</v>
      </c>
      <c r="B354" s="3" t="s">
        <v>53</v>
      </c>
      <c r="C354" s="3" t="s">
        <v>54</v>
      </c>
      <c r="D354" s="3" t="s">
        <v>55</v>
      </c>
      <c r="E354" s="3" t="s">
        <v>56</v>
      </c>
      <c r="G354" s="4">
        <v>1827316.7376999999</v>
      </c>
      <c r="H354" s="4">
        <v>1827316.7376999999</v>
      </c>
      <c r="I354" s="4">
        <v>1827316.7376999999</v>
      </c>
    </row>
    <row r="355" spans="1:9" x14ac:dyDescent="0.25">
      <c r="A355" s="3" t="s">
        <v>152</v>
      </c>
      <c r="B355" s="3" t="s">
        <v>53</v>
      </c>
      <c r="C355" s="3" t="s">
        <v>54</v>
      </c>
      <c r="D355" s="3" t="s">
        <v>57</v>
      </c>
      <c r="E355" s="3" t="s">
        <v>58</v>
      </c>
      <c r="G355" s="4">
        <v>110279.13400000001</v>
      </c>
      <c r="H355" s="4">
        <v>110279.15399999999</v>
      </c>
      <c r="I355" s="4">
        <v>110279.15399999999</v>
      </c>
    </row>
    <row r="356" spans="1:9" x14ac:dyDescent="0.25">
      <c r="A356" s="3" t="s">
        <v>152</v>
      </c>
      <c r="B356" s="3" t="s">
        <v>53</v>
      </c>
      <c r="C356" s="3" t="s">
        <v>54</v>
      </c>
      <c r="D356" s="3" t="s">
        <v>20</v>
      </c>
      <c r="E356" s="3" t="s">
        <v>21</v>
      </c>
      <c r="G356" s="4">
        <v>26311.931199999999</v>
      </c>
      <c r="H356" s="4">
        <v>26252.601200000001</v>
      </c>
      <c r="I356" s="4">
        <v>26252.601200000001</v>
      </c>
    </row>
    <row r="357" spans="1:9" x14ac:dyDescent="0.25">
      <c r="A357" s="3" t="s">
        <v>152</v>
      </c>
      <c r="B357" s="3" t="s">
        <v>53</v>
      </c>
      <c r="C357" s="3" t="s">
        <v>54</v>
      </c>
      <c r="D357" s="3" t="s">
        <v>22</v>
      </c>
      <c r="E357" s="3" t="s">
        <v>23</v>
      </c>
      <c r="G357" s="4">
        <v>901676.45889999997</v>
      </c>
      <c r="H357" s="4">
        <v>885885.40379999997</v>
      </c>
      <c r="I357" s="4">
        <v>885885.40379999997</v>
      </c>
    </row>
    <row r="358" spans="1:9" x14ac:dyDescent="0.25">
      <c r="A358" s="3" t="s">
        <v>152</v>
      </c>
      <c r="B358" s="3" t="s">
        <v>53</v>
      </c>
      <c r="C358" s="3" t="s">
        <v>54</v>
      </c>
      <c r="D358" s="3" t="s">
        <v>24</v>
      </c>
      <c r="E358" s="3" t="s">
        <v>25</v>
      </c>
      <c r="G358" s="4">
        <v>353900.84889999998</v>
      </c>
      <c r="H358" s="4">
        <v>355534.22019999998</v>
      </c>
      <c r="I358" s="4">
        <v>355534.22019999998</v>
      </c>
    </row>
    <row r="359" spans="1:9" x14ac:dyDescent="0.25">
      <c r="A359" s="3" t="s">
        <v>152</v>
      </c>
      <c r="B359" s="3" t="s">
        <v>53</v>
      </c>
      <c r="C359" s="3" t="s">
        <v>54</v>
      </c>
      <c r="D359" s="3" t="s">
        <v>26</v>
      </c>
      <c r="E359" s="3" t="s">
        <v>27</v>
      </c>
      <c r="G359" s="4">
        <v>14738987.173</v>
      </c>
      <c r="H359" s="4">
        <v>13380802.6724</v>
      </c>
      <c r="I359" s="4">
        <v>12218773.910599999</v>
      </c>
    </row>
    <row r="360" spans="1:9" x14ac:dyDescent="0.25">
      <c r="A360" s="3" t="s">
        <v>152</v>
      </c>
      <c r="B360" s="3" t="s">
        <v>53</v>
      </c>
      <c r="C360" s="3" t="s">
        <v>54</v>
      </c>
      <c r="D360" s="3" t="s">
        <v>28</v>
      </c>
      <c r="E360" s="3" t="s">
        <v>29</v>
      </c>
      <c r="G360" s="4">
        <v>2389481.1357999998</v>
      </c>
      <c r="H360" s="4">
        <v>2388479.5832000002</v>
      </c>
      <c r="I360" s="4">
        <v>2388479.5832000002</v>
      </c>
    </row>
    <row r="361" spans="1:9" x14ac:dyDescent="0.25">
      <c r="A361" s="3" t="s">
        <v>152</v>
      </c>
      <c r="B361" s="3" t="s">
        <v>53</v>
      </c>
      <c r="C361" s="3" t="s">
        <v>54</v>
      </c>
      <c r="D361" s="3" t="s">
        <v>34</v>
      </c>
      <c r="E361" s="3" t="s">
        <v>35</v>
      </c>
      <c r="G361" s="4">
        <v>3401.5288999999998</v>
      </c>
      <c r="H361" s="4">
        <v>3421.0219000000002</v>
      </c>
      <c r="I361" s="4">
        <v>3421.0219000000002</v>
      </c>
    </row>
    <row r="362" spans="1:9" x14ac:dyDescent="0.25">
      <c r="A362" s="3" t="s">
        <v>152</v>
      </c>
      <c r="B362" s="3" t="s">
        <v>53</v>
      </c>
      <c r="C362" s="3" t="s">
        <v>54</v>
      </c>
      <c r="D362" s="3" t="s">
        <v>30</v>
      </c>
      <c r="E362" s="3" t="s">
        <v>31</v>
      </c>
      <c r="G362" s="4">
        <v>715340.40850000002</v>
      </c>
      <c r="H362" s="4">
        <v>715114.30709999998</v>
      </c>
      <c r="I362" s="4">
        <v>715114.30709999998</v>
      </c>
    </row>
    <row r="363" spans="1:9" x14ac:dyDescent="0.25">
      <c r="A363" s="3" t="s">
        <v>152</v>
      </c>
      <c r="B363" s="3" t="s">
        <v>59</v>
      </c>
      <c r="C363" s="3" t="s">
        <v>60</v>
      </c>
      <c r="D363" s="3" t="s">
        <v>12</v>
      </c>
      <c r="E363" s="3" t="s">
        <v>13</v>
      </c>
      <c r="G363" s="4">
        <v>2399425.2620000001</v>
      </c>
      <c r="H363" s="4">
        <v>2438873.3766999999</v>
      </c>
      <c r="I363" s="4">
        <v>2438873.3766999999</v>
      </c>
    </row>
    <row r="364" spans="1:9" x14ac:dyDescent="0.25">
      <c r="A364" s="3" t="s">
        <v>152</v>
      </c>
      <c r="B364" s="3" t="s">
        <v>59</v>
      </c>
      <c r="C364" s="3" t="s">
        <v>60</v>
      </c>
      <c r="D364" s="3" t="s">
        <v>14</v>
      </c>
      <c r="E364" s="3" t="s">
        <v>15</v>
      </c>
      <c r="G364" s="4">
        <v>9285.7556000000004</v>
      </c>
      <c r="H364" s="4">
        <v>9285.7556000000004</v>
      </c>
      <c r="I364" s="4">
        <v>9285.7556000000004</v>
      </c>
    </row>
    <row r="365" spans="1:9" x14ac:dyDescent="0.25">
      <c r="A365" s="3" t="s">
        <v>152</v>
      </c>
      <c r="B365" s="3" t="s">
        <v>59</v>
      </c>
      <c r="C365" s="3" t="s">
        <v>60</v>
      </c>
      <c r="D365" s="3" t="s">
        <v>16</v>
      </c>
      <c r="E365" s="3" t="s">
        <v>17</v>
      </c>
      <c r="G365" s="4">
        <v>52780.995799999997</v>
      </c>
      <c r="H365" s="4">
        <v>52545.720099999999</v>
      </c>
      <c r="I365" s="4">
        <v>52545.720099999999</v>
      </c>
    </row>
    <row r="366" spans="1:9" x14ac:dyDescent="0.25">
      <c r="A366" s="3" t="s">
        <v>152</v>
      </c>
      <c r="B366" s="3" t="s">
        <v>59</v>
      </c>
      <c r="C366" s="3" t="s">
        <v>60</v>
      </c>
      <c r="D366" s="3" t="s">
        <v>22</v>
      </c>
      <c r="E366" s="3" t="s">
        <v>23</v>
      </c>
      <c r="G366" s="4">
        <v>743046.70460000006</v>
      </c>
      <c r="H366" s="4">
        <v>740606.52960000001</v>
      </c>
      <c r="I366" s="4">
        <v>740606.52960000001</v>
      </c>
    </row>
    <row r="367" spans="1:9" x14ac:dyDescent="0.25">
      <c r="A367" s="3" t="s">
        <v>152</v>
      </c>
      <c r="B367" s="3" t="s">
        <v>59</v>
      </c>
      <c r="C367" s="3" t="s">
        <v>60</v>
      </c>
      <c r="D367" s="3" t="s">
        <v>24</v>
      </c>
      <c r="E367" s="3" t="s">
        <v>25</v>
      </c>
      <c r="G367" s="4">
        <v>12801.532999999999</v>
      </c>
      <c r="H367" s="4">
        <v>12933.406000000001</v>
      </c>
      <c r="I367" s="4">
        <v>12933.406000000001</v>
      </c>
    </row>
    <row r="368" spans="1:9" x14ac:dyDescent="0.25">
      <c r="A368" s="3" t="s">
        <v>152</v>
      </c>
      <c r="B368" s="3" t="s">
        <v>59</v>
      </c>
      <c r="C368" s="3" t="s">
        <v>60</v>
      </c>
      <c r="D368" s="3" t="s">
        <v>30</v>
      </c>
      <c r="E368" s="3" t="s">
        <v>31</v>
      </c>
      <c r="G368" s="4">
        <v>475569.1618</v>
      </c>
      <c r="H368" s="4">
        <v>475560.1017</v>
      </c>
      <c r="I368" s="4">
        <v>475560.1017</v>
      </c>
    </row>
    <row r="369" spans="1:9" x14ac:dyDescent="0.25">
      <c r="A369" s="3" t="s">
        <v>152</v>
      </c>
      <c r="B369" s="3" t="s">
        <v>61</v>
      </c>
      <c r="C369" s="3" t="s">
        <v>62</v>
      </c>
      <c r="D369" s="3" t="s">
        <v>12</v>
      </c>
      <c r="E369" s="3" t="s">
        <v>13</v>
      </c>
      <c r="G369" s="4">
        <v>3434069.2607999998</v>
      </c>
      <c r="H369" s="4">
        <v>3452846.9298</v>
      </c>
      <c r="I369" s="4">
        <v>3452846.9298</v>
      </c>
    </row>
    <row r="370" spans="1:9" x14ac:dyDescent="0.25">
      <c r="A370" s="3" t="s">
        <v>152</v>
      </c>
      <c r="B370" s="3" t="s">
        <v>61</v>
      </c>
      <c r="C370" s="3" t="s">
        <v>62</v>
      </c>
      <c r="D370" s="3" t="s">
        <v>14</v>
      </c>
      <c r="E370" s="3" t="s">
        <v>15</v>
      </c>
      <c r="G370" s="4">
        <v>32003.353999999999</v>
      </c>
      <c r="H370" s="4">
        <v>32003.353999999999</v>
      </c>
      <c r="I370" s="4">
        <v>32003.353999999999</v>
      </c>
    </row>
    <row r="371" spans="1:9" x14ac:dyDescent="0.25">
      <c r="A371" s="3" t="s">
        <v>152</v>
      </c>
      <c r="B371" s="3" t="s">
        <v>61</v>
      </c>
      <c r="C371" s="3" t="s">
        <v>62</v>
      </c>
      <c r="D371" s="3" t="s">
        <v>16</v>
      </c>
      <c r="E371" s="3" t="s">
        <v>17</v>
      </c>
      <c r="G371" s="4">
        <v>11528.0591</v>
      </c>
      <c r="H371" s="4">
        <v>11490.944600000001</v>
      </c>
      <c r="I371" s="4">
        <v>11490.944600000001</v>
      </c>
    </row>
    <row r="372" spans="1:9" x14ac:dyDescent="0.25">
      <c r="A372" s="3" t="s">
        <v>152</v>
      </c>
      <c r="B372" s="3" t="s">
        <v>61</v>
      </c>
      <c r="C372" s="3" t="s">
        <v>62</v>
      </c>
      <c r="D372" s="3" t="s">
        <v>18</v>
      </c>
      <c r="E372" s="3" t="s">
        <v>19</v>
      </c>
      <c r="G372" s="4">
        <v>70900.146500000003</v>
      </c>
      <c r="H372" s="4">
        <v>70900.189799999993</v>
      </c>
      <c r="I372" s="4">
        <v>70900.189799999993</v>
      </c>
    </row>
    <row r="373" spans="1:9" x14ac:dyDescent="0.25">
      <c r="A373" s="3" t="s">
        <v>152</v>
      </c>
      <c r="B373" s="3" t="s">
        <v>61</v>
      </c>
      <c r="C373" s="3" t="s">
        <v>62</v>
      </c>
      <c r="D373" s="3" t="s">
        <v>57</v>
      </c>
      <c r="E373" s="3" t="s">
        <v>58</v>
      </c>
      <c r="G373" s="4">
        <v>87613.495200000005</v>
      </c>
      <c r="H373" s="4">
        <v>87613.495200000005</v>
      </c>
      <c r="I373" s="4">
        <v>87613.495200000005</v>
      </c>
    </row>
    <row r="374" spans="1:9" x14ac:dyDescent="0.25">
      <c r="A374" s="3" t="s">
        <v>152</v>
      </c>
      <c r="B374" s="3" t="s">
        <v>61</v>
      </c>
      <c r="C374" s="3" t="s">
        <v>62</v>
      </c>
      <c r="D374" s="3" t="s">
        <v>22</v>
      </c>
      <c r="E374" s="3" t="s">
        <v>23</v>
      </c>
      <c r="G374" s="4">
        <v>358016.03269999998</v>
      </c>
      <c r="H374" s="4">
        <v>353836.50339999999</v>
      </c>
      <c r="I374" s="4">
        <v>353836.50339999999</v>
      </c>
    </row>
    <row r="375" spans="1:9" x14ac:dyDescent="0.25">
      <c r="A375" s="3" t="s">
        <v>152</v>
      </c>
      <c r="B375" s="3" t="s">
        <v>61</v>
      </c>
      <c r="C375" s="3" t="s">
        <v>62</v>
      </c>
      <c r="D375" s="3" t="s">
        <v>24</v>
      </c>
      <c r="E375" s="3" t="s">
        <v>25</v>
      </c>
      <c r="G375" s="4">
        <v>23824.302100000001</v>
      </c>
      <c r="H375" s="4">
        <v>24116.5062</v>
      </c>
      <c r="I375" s="4">
        <v>24116.5062</v>
      </c>
    </row>
    <row r="376" spans="1:9" x14ac:dyDescent="0.25">
      <c r="A376" s="3" t="s">
        <v>152</v>
      </c>
      <c r="B376" s="3" t="s">
        <v>61</v>
      </c>
      <c r="C376" s="3" t="s">
        <v>62</v>
      </c>
      <c r="D376" s="3" t="s">
        <v>34</v>
      </c>
      <c r="E376" s="3" t="s">
        <v>35</v>
      </c>
      <c r="G376" s="4">
        <v>72.819999999999993</v>
      </c>
      <c r="H376" s="4">
        <v>72.819999999999993</v>
      </c>
      <c r="I376" s="4">
        <v>72.819999999999993</v>
      </c>
    </row>
    <row r="377" spans="1:9" x14ac:dyDescent="0.25">
      <c r="A377" s="3" t="s">
        <v>152</v>
      </c>
      <c r="B377" s="3" t="s">
        <v>61</v>
      </c>
      <c r="C377" s="3" t="s">
        <v>62</v>
      </c>
      <c r="D377" s="3" t="s">
        <v>30</v>
      </c>
      <c r="E377" s="3" t="s">
        <v>31</v>
      </c>
      <c r="G377" s="4">
        <v>268500.72350000002</v>
      </c>
      <c r="H377" s="4">
        <v>268704.29729999998</v>
      </c>
      <c r="I377" s="4">
        <v>268704.29729999998</v>
      </c>
    </row>
    <row r="378" spans="1:9" x14ac:dyDescent="0.25">
      <c r="A378" s="3" t="s">
        <v>152</v>
      </c>
      <c r="B378" s="3" t="s">
        <v>63</v>
      </c>
      <c r="C378" s="3" t="s">
        <v>64</v>
      </c>
      <c r="D378" s="3" t="s">
        <v>12</v>
      </c>
      <c r="E378" s="3" t="s">
        <v>13</v>
      </c>
      <c r="G378" s="4">
        <v>877304.86199999996</v>
      </c>
      <c r="H378" s="4">
        <v>874746.87459999998</v>
      </c>
      <c r="I378" s="4">
        <v>874746.87459999998</v>
      </c>
    </row>
    <row r="379" spans="1:9" x14ac:dyDescent="0.25">
      <c r="A379" s="3" t="s">
        <v>152</v>
      </c>
      <c r="B379" s="3" t="s">
        <v>63</v>
      </c>
      <c r="C379" s="3" t="s">
        <v>64</v>
      </c>
      <c r="D379" s="3" t="s">
        <v>14</v>
      </c>
      <c r="E379" s="3" t="s">
        <v>15</v>
      </c>
      <c r="G379" s="4">
        <v>41054.322500000002</v>
      </c>
      <c r="H379" s="4">
        <v>41195.422500000001</v>
      </c>
      <c r="I379" s="4">
        <v>41195.422500000001</v>
      </c>
    </row>
    <row r="380" spans="1:9" x14ac:dyDescent="0.25">
      <c r="A380" s="3" t="s">
        <v>152</v>
      </c>
      <c r="B380" s="3" t="s">
        <v>63</v>
      </c>
      <c r="C380" s="3" t="s">
        <v>64</v>
      </c>
      <c r="D380" s="3" t="s">
        <v>16</v>
      </c>
      <c r="E380" s="3" t="s">
        <v>17</v>
      </c>
      <c r="G380" s="4">
        <v>55689.334699999999</v>
      </c>
      <c r="H380" s="4">
        <v>49195.313999999998</v>
      </c>
      <c r="I380" s="4">
        <v>49195.313999999998</v>
      </c>
    </row>
    <row r="381" spans="1:9" x14ac:dyDescent="0.25">
      <c r="A381" s="3" t="s">
        <v>152</v>
      </c>
      <c r="B381" s="3" t="s">
        <v>63</v>
      </c>
      <c r="C381" s="3" t="s">
        <v>64</v>
      </c>
      <c r="D381" s="3" t="s">
        <v>22</v>
      </c>
      <c r="E381" s="3" t="s">
        <v>23</v>
      </c>
      <c r="G381" s="4">
        <v>207930.39230000001</v>
      </c>
      <c r="H381" s="4">
        <v>213811.28539999999</v>
      </c>
      <c r="I381" s="4">
        <v>213811.28539999999</v>
      </c>
    </row>
    <row r="382" spans="1:9" x14ac:dyDescent="0.25">
      <c r="A382" s="3" t="s">
        <v>152</v>
      </c>
      <c r="B382" s="3" t="s">
        <v>63</v>
      </c>
      <c r="C382" s="3" t="s">
        <v>64</v>
      </c>
      <c r="D382" s="3" t="s">
        <v>24</v>
      </c>
      <c r="E382" s="3" t="s">
        <v>25</v>
      </c>
      <c r="G382" s="4">
        <v>1347.5822000000001</v>
      </c>
      <c r="H382" s="4">
        <v>1546.9267</v>
      </c>
      <c r="I382" s="4">
        <v>1546.9267</v>
      </c>
    </row>
    <row r="383" spans="1:9" x14ac:dyDescent="0.25">
      <c r="A383" s="3" t="s">
        <v>152</v>
      </c>
      <c r="B383" s="3" t="s">
        <v>63</v>
      </c>
      <c r="C383" s="3" t="s">
        <v>64</v>
      </c>
      <c r="D383" s="3" t="s">
        <v>30</v>
      </c>
      <c r="E383" s="3" t="s">
        <v>31</v>
      </c>
      <c r="G383" s="4">
        <v>273454.3236</v>
      </c>
      <c r="H383" s="4">
        <v>273527.53019999998</v>
      </c>
      <c r="I383" s="4">
        <v>273527.53019999998</v>
      </c>
    </row>
    <row r="384" spans="1:9" x14ac:dyDescent="0.25">
      <c r="A384" s="3" t="s">
        <v>152</v>
      </c>
      <c r="B384" s="3" t="s">
        <v>65</v>
      </c>
      <c r="C384" s="3" t="s">
        <v>66</v>
      </c>
      <c r="D384" s="3" t="s">
        <v>12</v>
      </c>
      <c r="E384" s="3" t="s">
        <v>13</v>
      </c>
      <c r="G384" s="4">
        <v>981600.53280000004</v>
      </c>
      <c r="H384" s="4">
        <v>960703.29469999997</v>
      </c>
      <c r="I384" s="4">
        <v>960703.29469999997</v>
      </c>
    </row>
    <row r="385" spans="1:9" x14ac:dyDescent="0.25">
      <c r="A385" s="3" t="s">
        <v>152</v>
      </c>
      <c r="B385" s="3" t="s">
        <v>65</v>
      </c>
      <c r="C385" s="3" t="s">
        <v>66</v>
      </c>
      <c r="D385" s="3" t="s">
        <v>22</v>
      </c>
      <c r="E385" s="3" t="s">
        <v>23</v>
      </c>
      <c r="G385" s="4">
        <v>143704.10190000001</v>
      </c>
      <c r="H385" s="4">
        <v>143801.2991</v>
      </c>
      <c r="I385" s="4">
        <v>143801.2991</v>
      </c>
    </row>
    <row r="386" spans="1:9" x14ac:dyDescent="0.25">
      <c r="A386" s="3" t="s">
        <v>152</v>
      </c>
      <c r="B386" s="3" t="s">
        <v>65</v>
      </c>
      <c r="C386" s="3" t="s">
        <v>66</v>
      </c>
      <c r="D386" s="3" t="s">
        <v>24</v>
      </c>
      <c r="E386" s="3" t="s">
        <v>25</v>
      </c>
      <c r="G386" s="4">
        <v>6573.0191999999997</v>
      </c>
      <c r="H386" s="4">
        <v>6959.3692000000001</v>
      </c>
      <c r="I386" s="4">
        <v>6959.3692000000001</v>
      </c>
    </row>
    <row r="387" spans="1:9" x14ac:dyDescent="0.25">
      <c r="A387" s="3" t="s">
        <v>152</v>
      </c>
      <c r="B387" s="3" t="s">
        <v>65</v>
      </c>
      <c r="C387" s="3" t="s">
        <v>66</v>
      </c>
      <c r="D387" s="3" t="s">
        <v>26</v>
      </c>
      <c r="E387" s="3" t="s">
        <v>27</v>
      </c>
      <c r="G387" s="4">
        <v>49799862.937799998</v>
      </c>
      <c r="H387" s="4">
        <v>47741057.764399998</v>
      </c>
      <c r="I387" s="4">
        <v>47528982.8222</v>
      </c>
    </row>
    <row r="388" spans="1:9" x14ac:dyDescent="0.25">
      <c r="A388" s="3" t="s">
        <v>152</v>
      </c>
      <c r="B388" s="3" t="s">
        <v>65</v>
      </c>
      <c r="C388" s="3" t="s">
        <v>66</v>
      </c>
      <c r="D388" s="3" t="s">
        <v>30</v>
      </c>
      <c r="E388" s="3" t="s">
        <v>31</v>
      </c>
      <c r="G388" s="4">
        <v>101846.9387</v>
      </c>
      <c r="H388" s="4">
        <v>101696.8143</v>
      </c>
      <c r="I388" s="4">
        <v>101696.8143</v>
      </c>
    </row>
    <row r="389" spans="1:9" x14ac:dyDescent="0.25">
      <c r="A389" s="3" t="s">
        <v>152</v>
      </c>
      <c r="B389" s="3" t="s">
        <v>67</v>
      </c>
      <c r="C389" s="3" t="s">
        <v>68</v>
      </c>
      <c r="D389" s="3" t="s">
        <v>12</v>
      </c>
      <c r="E389" s="3" t="s">
        <v>13</v>
      </c>
      <c r="G389" s="4">
        <v>75951.949399999998</v>
      </c>
      <c r="H389" s="4">
        <v>77548.865300000005</v>
      </c>
      <c r="I389" s="4">
        <v>77548.865300000005</v>
      </c>
    </row>
    <row r="390" spans="1:9" x14ac:dyDescent="0.25">
      <c r="A390" s="3" t="s">
        <v>152</v>
      </c>
      <c r="B390" s="3" t="s">
        <v>67</v>
      </c>
      <c r="C390" s="3" t="s">
        <v>68</v>
      </c>
      <c r="D390" s="3" t="s">
        <v>26</v>
      </c>
      <c r="E390" s="3" t="s">
        <v>27</v>
      </c>
      <c r="G390" s="4">
        <v>7565849.5845999997</v>
      </c>
      <c r="H390" s="4">
        <v>7540148.1645999998</v>
      </c>
      <c r="I390" s="4">
        <v>7540148.1645999998</v>
      </c>
    </row>
    <row r="391" spans="1:9" x14ac:dyDescent="0.25">
      <c r="A391" s="3" t="s">
        <v>152</v>
      </c>
      <c r="B391" s="3" t="s">
        <v>67</v>
      </c>
      <c r="C391" s="3" t="s">
        <v>68</v>
      </c>
      <c r="D391" s="3" t="s">
        <v>28</v>
      </c>
      <c r="E391" s="3" t="s">
        <v>29</v>
      </c>
      <c r="G391" s="4">
        <v>121206.4964</v>
      </c>
      <c r="H391" s="4">
        <v>121206.55009999999</v>
      </c>
      <c r="I391" s="4">
        <v>121206.55009999999</v>
      </c>
    </row>
    <row r="392" spans="1:9" x14ac:dyDescent="0.25">
      <c r="A392" s="3" t="s">
        <v>152</v>
      </c>
      <c r="B392" s="3" t="s">
        <v>67</v>
      </c>
      <c r="C392" s="3" t="s">
        <v>68</v>
      </c>
      <c r="D392" s="3" t="s">
        <v>30</v>
      </c>
      <c r="E392" s="3" t="s">
        <v>31</v>
      </c>
      <c r="G392" s="4">
        <v>13174.8938</v>
      </c>
      <c r="H392" s="4">
        <v>13174.8446</v>
      </c>
      <c r="I392" s="4">
        <v>13174.8446</v>
      </c>
    </row>
    <row r="393" spans="1:9" x14ac:dyDescent="0.25">
      <c r="A393" s="3" t="s">
        <v>152</v>
      </c>
      <c r="B393" s="3" t="s">
        <v>69</v>
      </c>
      <c r="C393" s="3" t="s">
        <v>70</v>
      </c>
      <c r="D393" s="3" t="s">
        <v>12</v>
      </c>
      <c r="E393" s="3" t="s">
        <v>13</v>
      </c>
      <c r="G393" s="4">
        <v>5997926.5389999999</v>
      </c>
      <c r="H393" s="4">
        <v>6266679.6163999997</v>
      </c>
      <c r="I393" s="4">
        <v>6266679.6163999997</v>
      </c>
    </row>
    <row r="394" spans="1:9" x14ac:dyDescent="0.25">
      <c r="A394" s="3" t="s">
        <v>152</v>
      </c>
      <c r="B394" s="3" t="s">
        <v>69</v>
      </c>
      <c r="C394" s="3" t="s">
        <v>70</v>
      </c>
      <c r="D394" s="3" t="s">
        <v>14</v>
      </c>
      <c r="E394" s="3" t="s">
        <v>15</v>
      </c>
      <c r="G394" s="4">
        <v>208905.9964</v>
      </c>
      <c r="H394" s="4">
        <v>208872.87270000001</v>
      </c>
      <c r="I394" s="4">
        <v>208872.87270000001</v>
      </c>
    </row>
    <row r="395" spans="1:9" x14ac:dyDescent="0.25">
      <c r="A395" s="3" t="s">
        <v>152</v>
      </c>
      <c r="B395" s="3" t="s">
        <v>69</v>
      </c>
      <c r="C395" s="3" t="s">
        <v>70</v>
      </c>
      <c r="D395" s="3" t="s">
        <v>16</v>
      </c>
      <c r="E395" s="3" t="s">
        <v>17</v>
      </c>
      <c r="G395" s="4">
        <v>169434.57070000001</v>
      </c>
      <c r="H395" s="4">
        <v>170440.28159999999</v>
      </c>
      <c r="I395" s="4">
        <v>170440.28159999999</v>
      </c>
    </row>
    <row r="396" spans="1:9" x14ac:dyDescent="0.25">
      <c r="A396" s="3" t="s">
        <v>152</v>
      </c>
      <c r="B396" s="3" t="s">
        <v>69</v>
      </c>
      <c r="C396" s="3" t="s">
        <v>70</v>
      </c>
      <c r="D396" s="3" t="s">
        <v>20</v>
      </c>
      <c r="E396" s="3" t="s">
        <v>21</v>
      </c>
      <c r="G396" s="4">
        <v>85417.229500000001</v>
      </c>
      <c r="H396" s="4">
        <v>85120.579500000007</v>
      </c>
      <c r="I396" s="4">
        <v>85120.579500000007</v>
      </c>
    </row>
    <row r="397" spans="1:9" x14ac:dyDescent="0.25">
      <c r="A397" s="3" t="s">
        <v>152</v>
      </c>
      <c r="B397" s="3" t="s">
        <v>69</v>
      </c>
      <c r="C397" s="3" t="s">
        <v>70</v>
      </c>
      <c r="D397" s="3" t="s">
        <v>22</v>
      </c>
      <c r="E397" s="3" t="s">
        <v>23</v>
      </c>
      <c r="G397" s="4">
        <v>1453187.4611</v>
      </c>
      <c r="H397" s="4">
        <v>1443123.8178999999</v>
      </c>
      <c r="I397" s="4">
        <v>1443123.8178999999</v>
      </c>
    </row>
    <row r="398" spans="1:9" x14ac:dyDescent="0.25">
      <c r="A398" s="3" t="s">
        <v>152</v>
      </c>
      <c r="B398" s="3" t="s">
        <v>69</v>
      </c>
      <c r="C398" s="3" t="s">
        <v>70</v>
      </c>
      <c r="D398" s="3" t="s">
        <v>24</v>
      </c>
      <c r="E398" s="3" t="s">
        <v>25</v>
      </c>
      <c r="G398" s="4">
        <v>521707.39600000001</v>
      </c>
      <c r="H398" s="4">
        <v>524948.68460000004</v>
      </c>
      <c r="I398" s="4">
        <v>524948.68460000004</v>
      </c>
    </row>
    <row r="399" spans="1:9" x14ac:dyDescent="0.25">
      <c r="A399" s="3" t="s">
        <v>152</v>
      </c>
      <c r="B399" s="3" t="s">
        <v>69</v>
      </c>
      <c r="C399" s="3" t="s">
        <v>70</v>
      </c>
      <c r="D399" s="3" t="s">
        <v>26</v>
      </c>
      <c r="E399" s="3" t="s">
        <v>27</v>
      </c>
      <c r="G399" s="4">
        <v>97286965.653999999</v>
      </c>
      <c r="H399" s="4">
        <v>95849936.162599996</v>
      </c>
      <c r="I399" s="4">
        <v>92497878.093600005</v>
      </c>
    </row>
    <row r="400" spans="1:9" x14ac:dyDescent="0.25">
      <c r="A400" s="3" t="s">
        <v>152</v>
      </c>
      <c r="B400" s="3" t="s">
        <v>69</v>
      </c>
      <c r="C400" s="3" t="s">
        <v>70</v>
      </c>
      <c r="D400" s="3" t="s">
        <v>28</v>
      </c>
      <c r="E400" s="3" t="s">
        <v>29</v>
      </c>
      <c r="G400" s="4">
        <v>263829.88099999999</v>
      </c>
      <c r="H400" s="4">
        <v>263829.88099999999</v>
      </c>
      <c r="I400" s="4">
        <v>263829.88099999999</v>
      </c>
    </row>
    <row r="401" spans="1:9" x14ac:dyDescent="0.25">
      <c r="A401" s="3" t="s">
        <v>152</v>
      </c>
      <c r="B401" s="3" t="s">
        <v>69</v>
      </c>
      <c r="C401" s="3" t="s">
        <v>70</v>
      </c>
      <c r="D401" s="3" t="s">
        <v>34</v>
      </c>
      <c r="E401" s="3" t="s">
        <v>35</v>
      </c>
      <c r="G401" s="4">
        <v>4528.6774999999998</v>
      </c>
      <c r="H401" s="4">
        <v>6897.6713</v>
      </c>
      <c r="I401" s="4">
        <v>6897.6713</v>
      </c>
    </row>
    <row r="402" spans="1:9" x14ac:dyDescent="0.25">
      <c r="A402" s="3" t="s">
        <v>152</v>
      </c>
      <c r="B402" s="3" t="s">
        <v>69</v>
      </c>
      <c r="C402" s="3" t="s">
        <v>70</v>
      </c>
      <c r="D402" s="3" t="s">
        <v>30</v>
      </c>
      <c r="E402" s="3" t="s">
        <v>31</v>
      </c>
      <c r="G402" s="4">
        <v>385689.41440000001</v>
      </c>
      <c r="H402" s="4">
        <v>385568.1544</v>
      </c>
      <c r="I402" s="4">
        <v>385568.1544</v>
      </c>
    </row>
    <row r="403" spans="1:9" x14ac:dyDescent="0.25">
      <c r="A403" s="3" t="s">
        <v>152</v>
      </c>
      <c r="B403" s="3" t="s">
        <v>71</v>
      </c>
      <c r="C403" s="3" t="s">
        <v>72</v>
      </c>
      <c r="D403" s="3" t="s">
        <v>12</v>
      </c>
      <c r="E403" s="3" t="s">
        <v>13</v>
      </c>
      <c r="G403" s="4">
        <v>3919687.4149000002</v>
      </c>
      <c r="H403" s="4">
        <v>3806674.2793999999</v>
      </c>
      <c r="I403" s="4">
        <v>3806674.2793999999</v>
      </c>
    </row>
    <row r="404" spans="1:9" x14ac:dyDescent="0.25">
      <c r="A404" s="3" t="s">
        <v>152</v>
      </c>
      <c r="B404" s="3" t="s">
        <v>71</v>
      </c>
      <c r="C404" s="3" t="s">
        <v>72</v>
      </c>
      <c r="D404" s="3" t="s">
        <v>14</v>
      </c>
      <c r="E404" s="3" t="s">
        <v>15</v>
      </c>
      <c r="G404" s="4">
        <v>234184.78330000001</v>
      </c>
      <c r="H404" s="4">
        <v>84992.715299999996</v>
      </c>
      <c r="I404" s="4">
        <v>84992.715299999996</v>
      </c>
    </row>
    <row r="405" spans="1:9" x14ac:dyDescent="0.25">
      <c r="A405" s="3" t="s">
        <v>152</v>
      </c>
      <c r="B405" s="3" t="s">
        <v>71</v>
      </c>
      <c r="C405" s="3" t="s">
        <v>72</v>
      </c>
      <c r="D405" s="3" t="s">
        <v>16</v>
      </c>
      <c r="E405" s="3" t="s">
        <v>17</v>
      </c>
      <c r="G405" s="4">
        <v>116655.2934</v>
      </c>
      <c r="H405" s="4">
        <v>126689.51</v>
      </c>
      <c r="I405" s="4">
        <v>126689.51</v>
      </c>
    </row>
    <row r="406" spans="1:9" x14ac:dyDescent="0.25">
      <c r="A406" s="3" t="s">
        <v>152</v>
      </c>
      <c r="B406" s="3" t="s">
        <v>71</v>
      </c>
      <c r="C406" s="3" t="s">
        <v>72</v>
      </c>
      <c r="D406" s="3" t="s">
        <v>57</v>
      </c>
      <c r="E406" s="3" t="s">
        <v>58</v>
      </c>
      <c r="G406" s="4">
        <v>8373237.2554000001</v>
      </c>
      <c r="H406" s="4">
        <v>8373245.6553999996</v>
      </c>
      <c r="I406" s="4">
        <v>8373245.6553999996</v>
      </c>
    </row>
    <row r="407" spans="1:9" x14ac:dyDescent="0.25">
      <c r="A407" s="3" t="s">
        <v>152</v>
      </c>
      <c r="B407" s="3" t="s">
        <v>71</v>
      </c>
      <c r="C407" s="3" t="s">
        <v>72</v>
      </c>
      <c r="D407" s="3" t="s">
        <v>20</v>
      </c>
      <c r="E407" s="3" t="s">
        <v>21</v>
      </c>
      <c r="G407" s="4">
        <v>3196893.9172</v>
      </c>
      <c r="H407" s="4">
        <v>3192368.3972</v>
      </c>
      <c r="I407" s="4">
        <v>3192368.3972</v>
      </c>
    </row>
    <row r="408" spans="1:9" x14ac:dyDescent="0.25">
      <c r="A408" s="3" t="s">
        <v>152</v>
      </c>
      <c r="B408" s="3" t="s">
        <v>71</v>
      </c>
      <c r="C408" s="3" t="s">
        <v>72</v>
      </c>
      <c r="D408" s="3" t="s">
        <v>22</v>
      </c>
      <c r="E408" s="3" t="s">
        <v>23</v>
      </c>
      <c r="G408" s="4">
        <v>691912.4889</v>
      </c>
      <c r="H408" s="4">
        <v>686111.13340000005</v>
      </c>
      <c r="I408" s="4">
        <v>686111.13340000005</v>
      </c>
    </row>
    <row r="409" spans="1:9" x14ac:dyDescent="0.25">
      <c r="A409" s="3" t="s">
        <v>152</v>
      </c>
      <c r="B409" s="3" t="s">
        <v>71</v>
      </c>
      <c r="C409" s="3" t="s">
        <v>72</v>
      </c>
      <c r="D409" s="3" t="s">
        <v>24</v>
      </c>
      <c r="E409" s="3" t="s">
        <v>25</v>
      </c>
      <c r="G409" s="4">
        <v>107835.2852</v>
      </c>
      <c r="H409" s="4">
        <v>110752.0589</v>
      </c>
      <c r="I409" s="4">
        <v>110752.0589</v>
      </c>
    </row>
    <row r="410" spans="1:9" x14ac:dyDescent="0.25">
      <c r="A410" s="3" t="s">
        <v>152</v>
      </c>
      <c r="B410" s="3" t="s">
        <v>71</v>
      </c>
      <c r="C410" s="3" t="s">
        <v>72</v>
      </c>
      <c r="D410" s="3" t="s">
        <v>26</v>
      </c>
      <c r="E410" s="3" t="s">
        <v>27</v>
      </c>
      <c r="G410" s="4">
        <v>269379071.08639997</v>
      </c>
      <c r="H410" s="4">
        <v>264644980.75119999</v>
      </c>
      <c r="I410" s="4">
        <v>258052529.7588</v>
      </c>
    </row>
    <row r="411" spans="1:9" x14ac:dyDescent="0.25">
      <c r="A411" s="3" t="s">
        <v>152</v>
      </c>
      <c r="B411" s="3" t="s">
        <v>71</v>
      </c>
      <c r="C411" s="3" t="s">
        <v>72</v>
      </c>
      <c r="D411" s="3" t="s">
        <v>28</v>
      </c>
      <c r="E411" s="3" t="s">
        <v>29</v>
      </c>
      <c r="G411" s="4">
        <v>1026089.9</v>
      </c>
      <c r="H411" s="4">
        <v>1026089.9</v>
      </c>
      <c r="I411" s="4">
        <v>1026089.9</v>
      </c>
    </row>
    <row r="412" spans="1:9" x14ac:dyDescent="0.25">
      <c r="A412" s="3" t="s">
        <v>152</v>
      </c>
      <c r="B412" s="3" t="s">
        <v>71</v>
      </c>
      <c r="C412" s="3" t="s">
        <v>72</v>
      </c>
      <c r="D412" s="3" t="s">
        <v>30</v>
      </c>
      <c r="E412" s="3" t="s">
        <v>31</v>
      </c>
      <c r="G412" s="4">
        <v>290282.43920000002</v>
      </c>
      <c r="H412" s="4">
        <v>290051.19939999998</v>
      </c>
      <c r="I412" s="4">
        <v>290051.19939999998</v>
      </c>
    </row>
    <row r="413" spans="1:9" x14ac:dyDescent="0.25">
      <c r="A413" s="3" t="s">
        <v>152</v>
      </c>
      <c r="B413" s="3" t="s">
        <v>73</v>
      </c>
      <c r="C413" s="3" t="s">
        <v>74</v>
      </c>
      <c r="D413" s="3" t="s">
        <v>12</v>
      </c>
      <c r="E413" s="3" t="s">
        <v>13</v>
      </c>
      <c r="G413" s="4">
        <v>3191963.2192000002</v>
      </c>
      <c r="H413" s="4">
        <v>3137995.9372</v>
      </c>
      <c r="I413" s="4">
        <v>3137995.9372</v>
      </c>
    </row>
    <row r="414" spans="1:9" x14ac:dyDescent="0.25">
      <c r="A414" s="3" t="s">
        <v>152</v>
      </c>
      <c r="B414" s="3" t="s">
        <v>73</v>
      </c>
      <c r="C414" s="3" t="s">
        <v>74</v>
      </c>
      <c r="D414" s="3" t="s">
        <v>16</v>
      </c>
      <c r="E414" s="3" t="s">
        <v>17</v>
      </c>
      <c r="G414" s="4">
        <v>5697.6140999999998</v>
      </c>
      <c r="H414" s="4">
        <v>5749.2834000000003</v>
      </c>
      <c r="I414" s="4">
        <v>5749.2834000000003</v>
      </c>
    </row>
    <row r="415" spans="1:9" x14ac:dyDescent="0.25">
      <c r="A415" s="3" t="s">
        <v>152</v>
      </c>
      <c r="B415" s="3" t="s">
        <v>73</v>
      </c>
      <c r="C415" s="3" t="s">
        <v>74</v>
      </c>
      <c r="D415" s="3" t="s">
        <v>22</v>
      </c>
      <c r="E415" s="3" t="s">
        <v>23</v>
      </c>
      <c r="G415" s="4">
        <v>20900.460299999999</v>
      </c>
      <c r="H415" s="4">
        <v>20255.454900000001</v>
      </c>
      <c r="I415" s="4">
        <v>20255.454900000001</v>
      </c>
    </row>
    <row r="416" spans="1:9" x14ac:dyDescent="0.25">
      <c r="A416" s="3" t="s">
        <v>152</v>
      </c>
      <c r="B416" s="3" t="s">
        <v>73</v>
      </c>
      <c r="C416" s="3" t="s">
        <v>74</v>
      </c>
      <c r="D416" s="3" t="s">
        <v>24</v>
      </c>
      <c r="E416" s="3" t="s">
        <v>25</v>
      </c>
      <c r="G416" s="4">
        <v>1176.4159</v>
      </c>
      <c r="H416" s="4">
        <v>1202.1164000000001</v>
      </c>
      <c r="I416" s="4">
        <v>1202.1164000000001</v>
      </c>
    </row>
    <row r="417" spans="1:9" x14ac:dyDescent="0.25">
      <c r="A417" s="3" t="s">
        <v>152</v>
      </c>
      <c r="B417" s="3" t="s">
        <v>73</v>
      </c>
      <c r="C417" s="3" t="s">
        <v>74</v>
      </c>
      <c r="D417" s="3" t="s">
        <v>30</v>
      </c>
      <c r="E417" s="3" t="s">
        <v>31</v>
      </c>
      <c r="G417" s="4">
        <v>54672.237300000001</v>
      </c>
      <c r="H417" s="4">
        <v>54642.450400000002</v>
      </c>
      <c r="I417" s="4">
        <v>54642.450400000002</v>
      </c>
    </row>
    <row r="418" spans="1:9" x14ac:dyDescent="0.25">
      <c r="A418" s="3" t="s">
        <v>152</v>
      </c>
      <c r="B418" s="3" t="s">
        <v>75</v>
      </c>
      <c r="C418" s="3" t="s">
        <v>76</v>
      </c>
      <c r="D418" s="3" t="s">
        <v>12</v>
      </c>
      <c r="E418" s="3" t="s">
        <v>13</v>
      </c>
      <c r="G418" s="4">
        <v>1118018.8213</v>
      </c>
      <c r="H418" s="4">
        <v>1320592.3085</v>
      </c>
      <c r="I418" s="4">
        <v>1320592.3085</v>
      </c>
    </row>
    <row r="419" spans="1:9" x14ac:dyDescent="0.25">
      <c r="A419" s="3" t="s">
        <v>152</v>
      </c>
      <c r="B419" s="3" t="s">
        <v>75</v>
      </c>
      <c r="C419" s="3" t="s">
        <v>76</v>
      </c>
      <c r="D419" s="3" t="s">
        <v>30</v>
      </c>
      <c r="E419" s="3" t="s">
        <v>31</v>
      </c>
      <c r="G419" s="4">
        <v>14340.8441</v>
      </c>
      <c r="H419" s="4">
        <v>14340.793</v>
      </c>
      <c r="I419" s="4">
        <v>14340.793</v>
      </c>
    </row>
    <row r="420" spans="1:9" x14ac:dyDescent="0.25">
      <c r="A420" s="3" t="s">
        <v>152</v>
      </c>
      <c r="B420" s="3" t="s">
        <v>77</v>
      </c>
      <c r="C420" s="3" t="s">
        <v>78</v>
      </c>
      <c r="D420" s="3" t="s">
        <v>12</v>
      </c>
      <c r="E420" s="3" t="s">
        <v>13</v>
      </c>
      <c r="G420" s="4">
        <v>965971.63049999997</v>
      </c>
      <c r="H420" s="4">
        <v>927959.5919</v>
      </c>
      <c r="I420" s="4">
        <v>927959.5919</v>
      </c>
    </row>
    <row r="421" spans="1:9" x14ac:dyDescent="0.25">
      <c r="A421" s="3" t="s">
        <v>152</v>
      </c>
      <c r="B421" s="3" t="s">
        <v>77</v>
      </c>
      <c r="C421" s="3" t="s">
        <v>78</v>
      </c>
      <c r="D421" s="3" t="s">
        <v>16</v>
      </c>
      <c r="E421" s="3" t="s">
        <v>17</v>
      </c>
      <c r="G421" s="4">
        <v>2294.1257999999998</v>
      </c>
      <c r="H421" s="4">
        <v>2324.7957999999999</v>
      </c>
      <c r="I421" s="4">
        <v>2324.7957999999999</v>
      </c>
    </row>
    <row r="422" spans="1:9" x14ac:dyDescent="0.25">
      <c r="A422" s="3" t="s">
        <v>152</v>
      </c>
      <c r="B422" s="3" t="s">
        <v>77</v>
      </c>
      <c r="C422" s="3" t="s">
        <v>78</v>
      </c>
      <c r="D422" s="3" t="s">
        <v>57</v>
      </c>
      <c r="E422" s="3" t="s">
        <v>58</v>
      </c>
      <c r="G422" s="4">
        <v>209870.83730000001</v>
      </c>
      <c r="H422" s="4">
        <v>209655.5773</v>
      </c>
      <c r="I422" s="4">
        <v>209655.5773</v>
      </c>
    </row>
    <row r="423" spans="1:9" x14ac:dyDescent="0.25">
      <c r="A423" s="3" t="s">
        <v>152</v>
      </c>
      <c r="B423" s="3" t="s">
        <v>77</v>
      </c>
      <c r="C423" s="3" t="s">
        <v>78</v>
      </c>
      <c r="D423" s="3" t="s">
        <v>22</v>
      </c>
      <c r="E423" s="3" t="s">
        <v>23</v>
      </c>
      <c r="G423" s="4">
        <v>177973.46470000001</v>
      </c>
      <c r="H423" s="4">
        <v>171733.57199999999</v>
      </c>
      <c r="I423" s="4">
        <v>171733.57199999999</v>
      </c>
    </row>
    <row r="424" spans="1:9" x14ac:dyDescent="0.25">
      <c r="A424" s="3" t="s">
        <v>152</v>
      </c>
      <c r="B424" s="3" t="s">
        <v>77</v>
      </c>
      <c r="C424" s="3" t="s">
        <v>78</v>
      </c>
      <c r="D424" s="3" t="s">
        <v>24</v>
      </c>
      <c r="E424" s="3" t="s">
        <v>25</v>
      </c>
      <c r="G424" s="4">
        <v>44222.1469</v>
      </c>
      <c r="H424" s="4">
        <v>43817.210299999999</v>
      </c>
      <c r="I424" s="4">
        <v>43817.210299999999</v>
      </c>
    </row>
    <row r="425" spans="1:9" x14ac:dyDescent="0.25">
      <c r="A425" s="3" t="s">
        <v>152</v>
      </c>
      <c r="B425" s="3" t="s">
        <v>77</v>
      </c>
      <c r="C425" s="3" t="s">
        <v>78</v>
      </c>
      <c r="D425" s="3" t="s">
        <v>79</v>
      </c>
      <c r="E425" s="3" t="s">
        <v>80</v>
      </c>
      <c r="G425" s="4">
        <v>7260</v>
      </c>
      <c r="H425" s="4">
        <v>7260</v>
      </c>
      <c r="I425" s="4">
        <v>7260</v>
      </c>
    </row>
    <row r="426" spans="1:9" x14ac:dyDescent="0.25">
      <c r="A426" s="3" t="s">
        <v>152</v>
      </c>
      <c r="B426" s="3" t="s">
        <v>77</v>
      </c>
      <c r="C426" s="3" t="s">
        <v>78</v>
      </c>
      <c r="D426" s="3" t="s">
        <v>26</v>
      </c>
      <c r="E426" s="3" t="s">
        <v>27</v>
      </c>
      <c r="G426" s="4">
        <v>34790249.838799998</v>
      </c>
      <c r="H426" s="4">
        <v>34963891.323100001</v>
      </c>
      <c r="I426" s="4">
        <v>33993148.5277</v>
      </c>
    </row>
    <row r="427" spans="1:9" x14ac:dyDescent="0.25">
      <c r="A427" s="3" t="s">
        <v>152</v>
      </c>
      <c r="B427" s="3" t="s">
        <v>77</v>
      </c>
      <c r="C427" s="3" t="s">
        <v>78</v>
      </c>
      <c r="D427" s="3" t="s">
        <v>30</v>
      </c>
      <c r="E427" s="3" t="s">
        <v>31</v>
      </c>
      <c r="G427" s="4">
        <v>153767.4056</v>
      </c>
      <c r="H427" s="4">
        <v>153647.3069</v>
      </c>
      <c r="I427" s="4">
        <v>153647.3069</v>
      </c>
    </row>
    <row r="428" spans="1:9" x14ac:dyDescent="0.25">
      <c r="A428" s="3" t="s">
        <v>152</v>
      </c>
      <c r="B428" s="3" t="s">
        <v>77</v>
      </c>
      <c r="C428" s="3" t="s">
        <v>78</v>
      </c>
      <c r="D428" s="3" t="s">
        <v>81</v>
      </c>
      <c r="E428" s="3" t="s">
        <v>82</v>
      </c>
      <c r="G428" s="4">
        <v>1276.6661999999999</v>
      </c>
      <c r="H428" s="4">
        <v>812.35770000000002</v>
      </c>
      <c r="I428" s="4">
        <v>812.35770000000002</v>
      </c>
    </row>
    <row r="429" spans="1:9" x14ac:dyDescent="0.25">
      <c r="A429" s="3" t="s">
        <v>152</v>
      </c>
      <c r="B429" s="3" t="s">
        <v>83</v>
      </c>
      <c r="C429" s="3" t="s">
        <v>84</v>
      </c>
      <c r="D429" s="3" t="s">
        <v>12</v>
      </c>
      <c r="E429" s="3" t="s">
        <v>13</v>
      </c>
      <c r="G429" s="4">
        <v>39212983.240900002</v>
      </c>
      <c r="H429" s="4">
        <v>40629855.134800002</v>
      </c>
      <c r="I429" s="4">
        <v>40629855.134800002</v>
      </c>
    </row>
    <row r="430" spans="1:9" x14ac:dyDescent="0.25">
      <c r="A430" s="3" t="s">
        <v>152</v>
      </c>
      <c r="B430" s="3" t="s">
        <v>83</v>
      </c>
      <c r="C430" s="3" t="s">
        <v>84</v>
      </c>
      <c r="D430" s="3" t="s">
        <v>14</v>
      </c>
      <c r="E430" s="3" t="s">
        <v>15</v>
      </c>
      <c r="G430" s="4">
        <v>370905.80619999999</v>
      </c>
      <c r="H430" s="4">
        <v>327083.11499999999</v>
      </c>
      <c r="I430" s="4">
        <v>327083.11499999999</v>
      </c>
    </row>
    <row r="431" spans="1:9" x14ac:dyDescent="0.25">
      <c r="A431" s="3" t="s">
        <v>152</v>
      </c>
      <c r="B431" s="3" t="s">
        <v>83</v>
      </c>
      <c r="C431" s="3" t="s">
        <v>84</v>
      </c>
      <c r="D431" s="3" t="s">
        <v>16</v>
      </c>
      <c r="E431" s="3" t="s">
        <v>17</v>
      </c>
      <c r="G431" s="4">
        <v>249088.96770000001</v>
      </c>
      <c r="H431" s="4">
        <v>229122.71460000001</v>
      </c>
      <c r="I431" s="4">
        <v>229122.71460000001</v>
      </c>
    </row>
    <row r="432" spans="1:9" x14ac:dyDescent="0.25">
      <c r="A432" s="3" t="s">
        <v>152</v>
      </c>
      <c r="B432" s="3" t="s">
        <v>83</v>
      </c>
      <c r="C432" s="3" t="s">
        <v>84</v>
      </c>
      <c r="D432" s="3" t="s">
        <v>22</v>
      </c>
      <c r="E432" s="3" t="s">
        <v>23</v>
      </c>
      <c r="G432" s="4">
        <v>461722.8481</v>
      </c>
      <c r="H432" s="4">
        <v>440612.52360000001</v>
      </c>
      <c r="I432" s="4">
        <v>440612.52360000001</v>
      </c>
    </row>
    <row r="433" spans="1:9" x14ac:dyDescent="0.25">
      <c r="A433" s="3" t="s">
        <v>152</v>
      </c>
      <c r="B433" s="3" t="s">
        <v>83</v>
      </c>
      <c r="C433" s="3" t="s">
        <v>84</v>
      </c>
      <c r="D433" s="3" t="s">
        <v>24</v>
      </c>
      <c r="E433" s="3" t="s">
        <v>25</v>
      </c>
      <c r="G433" s="4">
        <v>76207.996899999998</v>
      </c>
      <c r="H433" s="4">
        <v>77996.249200000006</v>
      </c>
      <c r="I433" s="4">
        <v>77996.249200000006</v>
      </c>
    </row>
    <row r="434" spans="1:9" x14ac:dyDescent="0.25">
      <c r="A434" s="3" t="s">
        <v>152</v>
      </c>
      <c r="B434" s="3" t="s">
        <v>83</v>
      </c>
      <c r="C434" s="3" t="s">
        <v>84</v>
      </c>
      <c r="D434" s="3" t="s">
        <v>26</v>
      </c>
      <c r="E434" s="3" t="s">
        <v>27</v>
      </c>
      <c r="G434" s="4">
        <v>317251143.83219999</v>
      </c>
      <c r="H434" s="4">
        <v>306953314.97100002</v>
      </c>
      <c r="I434" s="4">
        <v>278459878.34820002</v>
      </c>
    </row>
    <row r="435" spans="1:9" x14ac:dyDescent="0.25">
      <c r="A435" s="3" t="s">
        <v>152</v>
      </c>
      <c r="B435" s="3" t="s">
        <v>83</v>
      </c>
      <c r="C435" s="3" t="s">
        <v>84</v>
      </c>
      <c r="D435" s="3" t="s">
        <v>28</v>
      </c>
      <c r="E435" s="3" t="s">
        <v>29</v>
      </c>
      <c r="G435" s="4">
        <v>9222165.9269999992</v>
      </c>
      <c r="H435" s="4">
        <v>9192392.2060000002</v>
      </c>
      <c r="I435" s="4">
        <v>9192392.2060000002</v>
      </c>
    </row>
    <row r="436" spans="1:9" x14ac:dyDescent="0.25">
      <c r="A436" s="3" t="s">
        <v>152</v>
      </c>
      <c r="B436" s="3" t="s">
        <v>83</v>
      </c>
      <c r="C436" s="3" t="s">
        <v>84</v>
      </c>
      <c r="D436" s="3" t="s">
        <v>30</v>
      </c>
      <c r="E436" s="3" t="s">
        <v>31</v>
      </c>
      <c r="G436" s="4">
        <v>208596.4338</v>
      </c>
      <c r="H436" s="4">
        <v>208315.5477</v>
      </c>
      <c r="I436" s="4">
        <v>208315.5477</v>
      </c>
    </row>
    <row r="437" spans="1:9" x14ac:dyDescent="0.25">
      <c r="A437" s="3" t="s">
        <v>152</v>
      </c>
      <c r="B437" s="3" t="s">
        <v>85</v>
      </c>
      <c r="C437" s="3" t="s">
        <v>86</v>
      </c>
      <c r="D437" s="3" t="s">
        <v>12</v>
      </c>
      <c r="E437" s="3" t="s">
        <v>13</v>
      </c>
      <c r="G437" s="4">
        <v>82046.234899999996</v>
      </c>
      <c r="H437" s="4">
        <v>82456.802899999995</v>
      </c>
      <c r="I437" s="4">
        <v>82456.802899999995</v>
      </c>
    </row>
    <row r="438" spans="1:9" x14ac:dyDescent="0.25">
      <c r="A438" s="3" t="s">
        <v>152</v>
      </c>
      <c r="B438" s="3" t="s">
        <v>85</v>
      </c>
      <c r="C438" s="3" t="s">
        <v>86</v>
      </c>
      <c r="D438" s="3" t="s">
        <v>87</v>
      </c>
      <c r="E438" s="3" t="s">
        <v>88</v>
      </c>
      <c r="G438" s="4">
        <v>25530095.7542</v>
      </c>
      <c r="H438" s="4">
        <v>25368515.020799998</v>
      </c>
      <c r="I438" s="4">
        <v>25368515.020799998</v>
      </c>
    </row>
    <row r="439" spans="1:9" x14ac:dyDescent="0.25">
      <c r="A439" s="3" t="s">
        <v>152</v>
      </c>
      <c r="B439" s="3" t="s">
        <v>85</v>
      </c>
      <c r="C439" s="3" t="s">
        <v>86</v>
      </c>
      <c r="D439" s="3" t="s">
        <v>18</v>
      </c>
      <c r="E439" s="3" t="s">
        <v>19</v>
      </c>
      <c r="G439" s="4">
        <v>1965530.361</v>
      </c>
      <c r="H439" s="4">
        <v>1965530.3751999999</v>
      </c>
      <c r="I439" s="4">
        <v>1965530.3751999999</v>
      </c>
    </row>
    <row r="440" spans="1:9" x14ac:dyDescent="0.25">
      <c r="A440" s="3" t="s">
        <v>152</v>
      </c>
      <c r="B440" s="3" t="s">
        <v>85</v>
      </c>
      <c r="C440" s="3" t="s">
        <v>86</v>
      </c>
      <c r="D440" s="3" t="s">
        <v>26</v>
      </c>
      <c r="E440" s="3" t="s">
        <v>27</v>
      </c>
      <c r="G440" s="4">
        <v>610229.071</v>
      </c>
      <c r="H440" s="4">
        <v>604200.60959999997</v>
      </c>
      <c r="I440" s="4">
        <v>604200.60959999997</v>
      </c>
    </row>
    <row r="441" spans="1:9" x14ac:dyDescent="0.25">
      <c r="A441" s="3" t="s">
        <v>152</v>
      </c>
      <c r="B441" s="3" t="s">
        <v>85</v>
      </c>
      <c r="C441" s="3" t="s">
        <v>86</v>
      </c>
      <c r="D441" s="3" t="s">
        <v>34</v>
      </c>
      <c r="E441" s="3" t="s">
        <v>35</v>
      </c>
      <c r="G441" s="4">
        <v>1051.4000000000001</v>
      </c>
      <c r="H441" s="4">
        <v>4311.3764000000001</v>
      </c>
      <c r="I441" s="4">
        <v>4311.3764000000001</v>
      </c>
    </row>
    <row r="442" spans="1:9" x14ac:dyDescent="0.25">
      <c r="A442" s="3" t="s">
        <v>152</v>
      </c>
      <c r="B442" s="3" t="s">
        <v>85</v>
      </c>
      <c r="C442" s="3" t="s">
        <v>86</v>
      </c>
      <c r="D442" s="3" t="s">
        <v>30</v>
      </c>
      <c r="E442" s="3" t="s">
        <v>31</v>
      </c>
      <c r="G442" s="4">
        <v>36321.422500000001</v>
      </c>
      <c r="H442" s="4">
        <v>36291.825299999997</v>
      </c>
      <c r="I442" s="4">
        <v>36291.825299999997</v>
      </c>
    </row>
    <row r="443" spans="1:9" x14ac:dyDescent="0.25">
      <c r="A443" s="3" t="s">
        <v>152</v>
      </c>
      <c r="B443" s="3" t="s">
        <v>89</v>
      </c>
      <c r="C443" s="3" t="s">
        <v>90</v>
      </c>
      <c r="D443" s="3" t="s">
        <v>12</v>
      </c>
      <c r="E443" s="3" t="s">
        <v>13</v>
      </c>
      <c r="G443" s="4">
        <v>207654.8486</v>
      </c>
      <c r="H443" s="4">
        <v>215320.90179999999</v>
      </c>
      <c r="I443" s="4">
        <v>215320.90179999999</v>
      </c>
    </row>
    <row r="444" spans="1:9" x14ac:dyDescent="0.25">
      <c r="A444" s="3" t="s">
        <v>152</v>
      </c>
      <c r="B444" s="3" t="s">
        <v>89</v>
      </c>
      <c r="C444" s="3" t="s">
        <v>90</v>
      </c>
      <c r="D444" s="3" t="s">
        <v>22</v>
      </c>
      <c r="E444" s="3" t="s">
        <v>23</v>
      </c>
      <c r="G444" s="4">
        <v>1674.6147000000001</v>
      </c>
      <c r="H444" s="4">
        <v>1673.6447000000001</v>
      </c>
      <c r="I444" s="4">
        <v>1673.6447000000001</v>
      </c>
    </row>
    <row r="445" spans="1:9" x14ac:dyDescent="0.25">
      <c r="A445" s="3" t="s">
        <v>152</v>
      </c>
      <c r="B445" s="3" t="s">
        <v>89</v>
      </c>
      <c r="C445" s="3" t="s">
        <v>90</v>
      </c>
      <c r="D445" s="3" t="s">
        <v>34</v>
      </c>
      <c r="E445" s="3" t="s">
        <v>35</v>
      </c>
      <c r="G445" s="4">
        <v>406.75</v>
      </c>
      <c r="H445" s="4">
        <v>639.50940000000003</v>
      </c>
      <c r="I445" s="4">
        <v>639.50940000000003</v>
      </c>
    </row>
    <row r="446" spans="1:9" x14ac:dyDescent="0.25">
      <c r="A446" s="3" t="s">
        <v>152</v>
      </c>
      <c r="B446" s="3" t="s">
        <v>89</v>
      </c>
      <c r="C446" s="3" t="s">
        <v>90</v>
      </c>
      <c r="D446" s="3" t="s">
        <v>30</v>
      </c>
      <c r="E446" s="3" t="s">
        <v>31</v>
      </c>
      <c r="G446" s="4">
        <v>173644.64569999999</v>
      </c>
      <c r="H446" s="4">
        <v>173612.5888</v>
      </c>
      <c r="I446" s="4">
        <v>173612.5888</v>
      </c>
    </row>
    <row r="447" spans="1:9" x14ac:dyDescent="0.25">
      <c r="A447" s="3" t="s">
        <v>152</v>
      </c>
      <c r="B447" s="3" t="s">
        <v>91</v>
      </c>
      <c r="C447" s="3" t="s">
        <v>92</v>
      </c>
      <c r="D447" s="3" t="s">
        <v>12</v>
      </c>
      <c r="E447" s="3" t="s">
        <v>13</v>
      </c>
      <c r="G447" s="4">
        <v>810558.5834</v>
      </c>
      <c r="H447" s="4">
        <v>861205.61979999999</v>
      </c>
      <c r="I447" s="4">
        <v>861205.61979999999</v>
      </c>
    </row>
    <row r="448" spans="1:9" x14ac:dyDescent="0.25">
      <c r="A448" s="3" t="s">
        <v>152</v>
      </c>
      <c r="B448" s="3" t="s">
        <v>91</v>
      </c>
      <c r="C448" s="3" t="s">
        <v>92</v>
      </c>
      <c r="D448" s="3" t="s">
        <v>14</v>
      </c>
      <c r="E448" s="3" t="s">
        <v>15</v>
      </c>
      <c r="G448" s="4">
        <v>2513.7399999999998</v>
      </c>
      <c r="H448" s="4">
        <v>2513.7399999999998</v>
      </c>
      <c r="I448" s="4">
        <v>2513.7399999999998</v>
      </c>
    </row>
    <row r="449" spans="1:9" x14ac:dyDescent="0.25">
      <c r="A449" s="3" t="s">
        <v>152</v>
      </c>
      <c r="B449" s="3" t="s">
        <v>91</v>
      </c>
      <c r="C449" s="3" t="s">
        <v>92</v>
      </c>
      <c r="D449" s="3" t="s">
        <v>16</v>
      </c>
      <c r="E449" s="3" t="s">
        <v>17</v>
      </c>
      <c r="G449" s="4">
        <v>55903.028899999998</v>
      </c>
      <c r="H449" s="4">
        <v>53429.2356</v>
      </c>
      <c r="I449" s="4">
        <v>53429.2356</v>
      </c>
    </row>
    <row r="450" spans="1:9" x14ac:dyDescent="0.25">
      <c r="A450" s="3" t="s">
        <v>152</v>
      </c>
      <c r="B450" s="3" t="s">
        <v>91</v>
      </c>
      <c r="C450" s="3" t="s">
        <v>92</v>
      </c>
      <c r="D450" s="3" t="s">
        <v>22</v>
      </c>
      <c r="E450" s="3" t="s">
        <v>23</v>
      </c>
      <c r="G450" s="4">
        <v>266023.54320000001</v>
      </c>
      <c r="H450" s="4">
        <v>254745.10219999999</v>
      </c>
      <c r="I450" s="4">
        <v>254745.10219999999</v>
      </c>
    </row>
    <row r="451" spans="1:9" x14ac:dyDescent="0.25">
      <c r="A451" s="3" t="s">
        <v>152</v>
      </c>
      <c r="B451" s="3" t="s">
        <v>91</v>
      </c>
      <c r="C451" s="3" t="s">
        <v>92</v>
      </c>
      <c r="D451" s="3" t="s">
        <v>24</v>
      </c>
      <c r="E451" s="3" t="s">
        <v>25</v>
      </c>
      <c r="G451" s="4">
        <v>44372.597300000001</v>
      </c>
      <c r="H451" s="4">
        <v>45361</v>
      </c>
      <c r="I451" s="4">
        <v>45361</v>
      </c>
    </row>
    <row r="452" spans="1:9" x14ac:dyDescent="0.25">
      <c r="A452" s="3" t="s">
        <v>152</v>
      </c>
      <c r="B452" s="3" t="s">
        <v>91</v>
      </c>
      <c r="C452" s="3" t="s">
        <v>92</v>
      </c>
      <c r="D452" s="3" t="s">
        <v>30</v>
      </c>
      <c r="E452" s="3" t="s">
        <v>31</v>
      </c>
      <c r="G452" s="4">
        <v>258226.88310000001</v>
      </c>
      <c r="H452" s="4">
        <v>258519.64</v>
      </c>
      <c r="I452" s="4">
        <v>258519.64</v>
      </c>
    </row>
    <row r="453" spans="1:9" x14ac:dyDescent="0.25">
      <c r="A453" s="3" t="s">
        <v>152</v>
      </c>
      <c r="B453" s="3" t="s">
        <v>93</v>
      </c>
      <c r="C453" s="3" t="s">
        <v>94</v>
      </c>
      <c r="D453" s="3" t="s">
        <v>12</v>
      </c>
      <c r="E453" s="3" t="s">
        <v>13</v>
      </c>
      <c r="G453" s="4">
        <v>560956.28810000001</v>
      </c>
      <c r="H453" s="4">
        <v>562975.21360000002</v>
      </c>
      <c r="I453" s="4">
        <v>562975.21360000002</v>
      </c>
    </row>
    <row r="454" spans="1:9" x14ac:dyDescent="0.25">
      <c r="A454" s="3" t="s">
        <v>152</v>
      </c>
      <c r="B454" s="3" t="s">
        <v>93</v>
      </c>
      <c r="C454" s="3" t="s">
        <v>94</v>
      </c>
      <c r="D454" s="3" t="s">
        <v>16</v>
      </c>
      <c r="E454" s="3" t="s">
        <v>17</v>
      </c>
      <c r="G454" s="4">
        <v>2143.5189999999998</v>
      </c>
      <c r="H454" s="4">
        <v>2055.9389999999999</v>
      </c>
      <c r="I454" s="4">
        <v>2055.9389999999999</v>
      </c>
    </row>
    <row r="455" spans="1:9" x14ac:dyDescent="0.25">
      <c r="A455" s="3" t="s">
        <v>152</v>
      </c>
      <c r="B455" s="3" t="s">
        <v>93</v>
      </c>
      <c r="C455" s="3" t="s">
        <v>94</v>
      </c>
      <c r="D455" s="3" t="s">
        <v>22</v>
      </c>
      <c r="E455" s="3" t="s">
        <v>23</v>
      </c>
      <c r="G455" s="4">
        <v>25019.7124</v>
      </c>
      <c r="H455" s="4">
        <v>24727.412899999999</v>
      </c>
      <c r="I455" s="4">
        <v>24727.412899999999</v>
      </c>
    </row>
    <row r="456" spans="1:9" x14ac:dyDescent="0.25">
      <c r="A456" s="3" t="s">
        <v>152</v>
      </c>
      <c r="B456" s="3" t="s">
        <v>93</v>
      </c>
      <c r="C456" s="3" t="s">
        <v>94</v>
      </c>
      <c r="D456" s="3" t="s">
        <v>24</v>
      </c>
      <c r="E456" s="3" t="s">
        <v>25</v>
      </c>
      <c r="G456" s="4">
        <v>74.25</v>
      </c>
      <c r="H456" s="4">
        <v>159.5</v>
      </c>
      <c r="I456" s="4">
        <v>159.5</v>
      </c>
    </row>
    <row r="457" spans="1:9" x14ac:dyDescent="0.25">
      <c r="A457" s="3" t="s">
        <v>152</v>
      </c>
      <c r="B457" s="3" t="s">
        <v>93</v>
      </c>
      <c r="C457" s="3" t="s">
        <v>94</v>
      </c>
      <c r="D457" s="3" t="s">
        <v>30</v>
      </c>
      <c r="E457" s="3" t="s">
        <v>31</v>
      </c>
      <c r="G457" s="4">
        <v>158266.05379999999</v>
      </c>
      <c r="H457" s="4">
        <v>158118.20730000001</v>
      </c>
      <c r="I457" s="4">
        <v>158118.20730000001</v>
      </c>
    </row>
    <row r="458" spans="1:9" x14ac:dyDescent="0.25">
      <c r="A458" s="3" t="s">
        <v>152</v>
      </c>
      <c r="B458" s="3" t="s">
        <v>95</v>
      </c>
      <c r="C458" s="3" t="s">
        <v>96</v>
      </c>
      <c r="D458" s="3" t="s">
        <v>12</v>
      </c>
      <c r="E458" s="3" t="s">
        <v>13</v>
      </c>
      <c r="G458" s="4">
        <v>10667.9838</v>
      </c>
      <c r="H458" s="4">
        <v>10669.9501</v>
      </c>
      <c r="I458" s="4">
        <v>10669.9501</v>
      </c>
    </row>
    <row r="459" spans="1:9" x14ac:dyDescent="0.25">
      <c r="A459" s="3" t="s">
        <v>152</v>
      </c>
      <c r="B459" s="3" t="s">
        <v>95</v>
      </c>
      <c r="C459" s="3" t="s">
        <v>96</v>
      </c>
      <c r="D459" s="3" t="s">
        <v>30</v>
      </c>
      <c r="E459" s="3" t="s">
        <v>31</v>
      </c>
      <c r="G459" s="4">
        <v>17412.689699999999</v>
      </c>
      <c r="H459" s="4">
        <v>17412.649799999999</v>
      </c>
      <c r="I459" s="4">
        <v>17412.649799999999</v>
      </c>
    </row>
    <row r="460" spans="1:9" x14ac:dyDescent="0.25">
      <c r="A460" s="3" t="s">
        <v>152</v>
      </c>
      <c r="B460" s="3" t="s">
        <v>97</v>
      </c>
      <c r="C460" s="3" t="s">
        <v>98</v>
      </c>
      <c r="D460" s="3" t="s">
        <v>12</v>
      </c>
      <c r="E460" s="3" t="s">
        <v>13</v>
      </c>
      <c r="G460" s="4">
        <v>10897.3362</v>
      </c>
      <c r="H460" s="4">
        <v>9132.1268</v>
      </c>
      <c r="I460" s="4">
        <v>9132.1268</v>
      </c>
    </row>
    <row r="461" spans="1:9" x14ac:dyDescent="0.25">
      <c r="A461" s="3" t="s">
        <v>152</v>
      </c>
      <c r="B461" s="3" t="s">
        <v>97</v>
      </c>
      <c r="C461" s="3" t="s">
        <v>98</v>
      </c>
      <c r="D461" s="3" t="s">
        <v>34</v>
      </c>
      <c r="E461" s="3" t="s">
        <v>35</v>
      </c>
      <c r="G461" s="4">
        <v>32411.970799999999</v>
      </c>
      <c r="H461" s="4">
        <v>33752.428899999999</v>
      </c>
      <c r="I461" s="4">
        <v>33752.428899999999</v>
      </c>
    </row>
    <row r="462" spans="1:9" x14ac:dyDescent="0.25">
      <c r="A462" s="3" t="s">
        <v>152</v>
      </c>
      <c r="B462" s="3" t="s">
        <v>97</v>
      </c>
      <c r="C462" s="3" t="s">
        <v>98</v>
      </c>
      <c r="D462" s="3" t="s">
        <v>30</v>
      </c>
      <c r="E462" s="3" t="s">
        <v>31</v>
      </c>
      <c r="G462" s="4">
        <v>10038.484700000001</v>
      </c>
      <c r="H462" s="4">
        <v>10038.4869</v>
      </c>
      <c r="I462" s="4">
        <v>10038.4869</v>
      </c>
    </row>
    <row r="463" spans="1:9" x14ac:dyDescent="0.25">
      <c r="A463" s="3" t="s">
        <v>152</v>
      </c>
      <c r="B463" s="3" t="s">
        <v>99</v>
      </c>
      <c r="C463" s="3" t="s">
        <v>100</v>
      </c>
      <c r="D463" s="3" t="s">
        <v>12</v>
      </c>
      <c r="E463" s="3" t="s">
        <v>13</v>
      </c>
      <c r="G463" s="4">
        <v>182351.18659999999</v>
      </c>
      <c r="H463" s="4">
        <v>178304.80489999999</v>
      </c>
      <c r="I463" s="4">
        <v>178304.80489999999</v>
      </c>
    </row>
    <row r="464" spans="1:9" x14ac:dyDescent="0.25">
      <c r="A464" s="3" t="s">
        <v>152</v>
      </c>
      <c r="B464" s="3" t="s">
        <v>99</v>
      </c>
      <c r="C464" s="3" t="s">
        <v>100</v>
      </c>
      <c r="D464" s="3" t="s">
        <v>22</v>
      </c>
      <c r="E464" s="3" t="s">
        <v>23</v>
      </c>
      <c r="G464" s="4">
        <v>20832.7683</v>
      </c>
      <c r="H464" s="4">
        <v>20808.520400000001</v>
      </c>
      <c r="I464" s="4">
        <v>20808.520400000001</v>
      </c>
    </row>
    <row r="465" spans="1:9" x14ac:dyDescent="0.25">
      <c r="A465" s="3" t="s">
        <v>152</v>
      </c>
      <c r="B465" s="3" t="s">
        <v>99</v>
      </c>
      <c r="C465" s="3" t="s">
        <v>100</v>
      </c>
      <c r="D465" s="3" t="s">
        <v>26</v>
      </c>
      <c r="E465" s="3" t="s">
        <v>27</v>
      </c>
      <c r="G465" s="4">
        <v>167804.56880000001</v>
      </c>
      <c r="H465" s="4">
        <v>163395.179</v>
      </c>
      <c r="I465" s="4">
        <v>163395.179</v>
      </c>
    </row>
    <row r="466" spans="1:9" x14ac:dyDescent="0.25">
      <c r="A466" s="3" t="s">
        <v>152</v>
      </c>
      <c r="B466" s="3" t="s">
        <v>99</v>
      </c>
      <c r="C466" s="3" t="s">
        <v>100</v>
      </c>
      <c r="D466" s="3" t="s">
        <v>30</v>
      </c>
      <c r="E466" s="3" t="s">
        <v>31</v>
      </c>
      <c r="G466" s="4">
        <v>23383.252499999999</v>
      </c>
      <c r="H466" s="4">
        <v>23353.682199999999</v>
      </c>
      <c r="I466" s="4">
        <v>23353.682199999999</v>
      </c>
    </row>
    <row r="467" spans="1:9" x14ac:dyDescent="0.25">
      <c r="A467" s="3" t="s">
        <v>152</v>
      </c>
      <c r="B467" s="3" t="s">
        <v>101</v>
      </c>
      <c r="C467" s="3" t="s">
        <v>102</v>
      </c>
      <c r="D467" s="3" t="s">
        <v>12</v>
      </c>
      <c r="E467" s="3" t="s">
        <v>13</v>
      </c>
      <c r="G467" s="4">
        <v>973252.81099999999</v>
      </c>
      <c r="H467" s="4">
        <v>947122.99080000003</v>
      </c>
      <c r="I467" s="4">
        <v>947122.99080000003</v>
      </c>
    </row>
    <row r="468" spans="1:9" x14ac:dyDescent="0.25">
      <c r="A468" s="3" t="s">
        <v>152</v>
      </c>
      <c r="B468" s="3" t="s">
        <v>101</v>
      </c>
      <c r="C468" s="3" t="s">
        <v>102</v>
      </c>
      <c r="D468" s="3" t="s">
        <v>14</v>
      </c>
      <c r="E468" s="3" t="s">
        <v>15</v>
      </c>
      <c r="G468" s="4">
        <v>14446.6538</v>
      </c>
      <c r="H468" s="4">
        <v>14494.3238</v>
      </c>
      <c r="I468" s="4">
        <v>14494.3238</v>
      </c>
    </row>
    <row r="469" spans="1:9" x14ac:dyDescent="0.25">
      <c r="A469" s="3" t="s">
        <v>152</v>
      </c>
      <c r="B469" s="3" t="s">
        <v>101</v>
      </c>
      <c r="C469" s="3" t="s">
        <v>102</v>
      </c>
      <c r="D469" s="3" t="s">
        <v>16</v>
      </c>
      <c r="E469" s="3" t="s">
        <v>17</v>
      </c>
      <c r="G469" s="4">
        <v>2523.9731999999999</v>
      </c>
      <c r="H469" s="4">
        <v>2483.6651999999999</v>
      </c>
      <c r="I469" s="4">
        <v>2483.6651999999999</v>
      </c>
    </row>
    <row r="470" spans="1:9" x14ac:dyDescent="0.25">
      <c r="A470" s="3" t="s">
        <v>152</v>
      </c>
      <c r="B470" s="3" t="s">
        <v>101</v>
      </c>
      <c r="C470" s="3" t="s">
        <v>102</v>
      </c>
      <c r="D470" s="3" t="s">
        <v>20</v>
      </c>
      <c r="E470" s="3" t="s">
        <v>21</v>
      </c>
      <c r="G470" s="4">
        <v>17849.440900000001</v>
      </c>
      <c r="H470" s="4">
        <v>17849.440900000001</v>
      </c>
      <c r="I470" s="4">
        <v>17849.440900000001</v>
      </c>
    </row>
    <row r="471" spans="1:9" x14ac:dyDescent="0.25">
      <c r="A471" s="3" t="s">
        <v>152</v>
      </c>
      <c r="B471" s="3" t="s">
        <v>101</v>
      </c>
      <c r="C471" s="3" t="s">
        <v>102</v>
      </c>
      <c r="D471" s="3" t="s">
        <v>22</v>
      </c>
      <c r="E471" s="3" t="s">
        <v>23</v>
      </c>
      <c r="G471" s="4">
        <v>334027.01760000002</v>
      </c>
      <c r="H471" s="4">
        <v>330103.2144</v>
      </c>
      <c r="I471" s="4">
        <v>330103.2144</v>
      </c>
    </row>
    <row r="472" spans="1:9" x14ac:dyDescent="0.25">
      <c r="A472" s="3" t="s">
        <v>152</v>
      </c>
      <c r="B472" s="3" t="s">
        <v>101</v>
      </c>
      <c r="C472" s="3" t="s">
        <v>102</v>
      </c>
      <c r="D472" s="3" t="s">
        <v>24</v>
      </c>
      <c r="E472" s="3" t="s">
        <v>25</v>
      </c>
      <c r="G472" s="4">
        <v>5539.1251000000002</v>
      </c>
      <c r="H472" s="4">
        <v>5489.6064999999999</v>
      </c>
      <c r="I472" s="4">
        <v>5489.6064999999999</v>
      </c>
    </row>
    <row r="473" spans="1:9" x14ac:dyDescent="0.25">
      <c r="A473" s="3" t="s">
        <v>152</v>
      </c>
      <c r="B473" s="3" t="s">
        <v>101</v>
      </c>
      <c r="C473" s="3" t="s">
        <v>102</v>
      </c>
      <c r="D473" s="3" t="s">
        <v>30</v>
      </c>
      <c r="E473" s="3" t="s">
        <v>31</v>
      </c>
      <c r="G473" s="4">
        <v>182912.36559999999</v>
      </c>
      <c r="H473" s="4">
        <v>182853.26930000001</v>
      </c>
      <c r="I473" s="4">
        <v>182853.26930000001</v>
      </c>
    </row>
    <row r="474" spans="1:9" x14ac:dyDescent="0.25">
      <c r="A474" s="3" t="s">
        <v>152</v>
      </c>
      <c r="B474" s="3" t="s">
        <v>103</v>
      </c>
      <c r="C474" s="3" t="s">
        <v>104</v>
      </c>
      <c r="D474" s="3" t="s">
        <v>12</v>
      </c>
      <c r="E474" s="3" t="s">
        <v>13</v>
      </c>
      <c r="G474" s="4">
        <v>31605346.403999999</v>
      </c>
      <c r="H474" s="4">
        <v>31759279.278299998</v>
      </c>
      <c r="I474" s="4">
        <v>31759279.278299998</v>
      </c>
    </row>
    <row r="475" spans="1:9" x14ac:dyDescent="0.25">
      <c r="A475" s="3" t="s">
        <v>152</v>
      </c>
      <c r="B475" s="3" t="s">
        <v>103</v>
      </c>
      <c r="C475" s="3" t="s">
        <v>104</v>
      </c>
      <c r="D475" s="3" t="s">
        <v>14</v>
      </c>
      <c r="E475" s="3" t="s">
        <v>15</v>
      </c>
      <c r="G475" s="4">
        <v>472118.49129999999</v>
      </c>
      <c r="H475" s="4">
        <v>451498.77140000003</v>
      </c>
      <c r="I475" s="4">
        <v>451498.77140000003</v>
      </c>
    </row>
    <row r="476" spans="1:9" x14ac:dyDescent="0.25">
      <c r="A476" s="3" t="s">
        <v>152</v>
      </c>
      <c r="B476" s="3" t="s">
        <v>103</v>
      </c>
      <c r="C476" s="3" t="s">
        <v>104</v>
      </c>
      <c r="D476" s="3" t="s">
        <v>16</v>
      </c>
      <c r="E476" s="3" t="s">
        <v>17</v>
      </c>
      <c r="G476" s="4">
        <v>82437.145699999994</v>
      </c>
      <c r="H476" s="4">
        <v>79006.905499999993</v>
      </c>
      <c r="I476" s="4">
        <v>79006.905499999993</v>
      </c>
    </row>
    <row r="477" spans="1:9" x14ac:dyDescent="0.25">
      <c r="A477" s="3" t="s">
        <v>152</v>
      </c>
      <c r="B477" s="3" t="s">
        <v>103</v>
      </c>
      <c r="C477" s="3" t="s">
        <v>104</v>
      </c>
      <c r="D477" s="3" t="s">
        <v>55</v>
      </c>
      <c r="E477" s="3" t="s">
        <v>56</v>
      </c>
      <c r="G477" s="4">
        <v>149280.8088</v>
      </c>
      <c r="H477" s="4">
        <v>149549.36869999999</v>
      </c>
      <c r="I477" s="4">
        <v>149549.36869999999</v>
      </c>
    </row>
    <row r="478" spans="1:9" x14ac:dyDescent="0.25">
      <c r="A478" s="3" t="s">
        <v>152</v>
      </c>
      <c r="B478" s="3" t="s">
        <v>103</v>
      </c>
      <c r="C478" s="3" t="s">
        <v>104</v>
      </c>
      <c r="D478" s="3" t="s">
        <v>20</v>
      </c>
      <c r="E478" s="3" t="s">
        <v>21</v>
      </c>
      <c r="G478" s="4">
        <v>14794.98</v>
      </c>
      <c r="H478" s="4">
        <v>14616.99</v>
      </c>
      <c r="I478" s="4">
        <v>14616.99</v>
      </c>
    </row>
    <row r="479" spans="1:9" x14ac:dyDescent="0.25">
      <c r="A479" s="3" t="s">
        <v>152</v>
      </c>
      <c r="B479" s="3" t="s">
        <v>103</v>
      </c>
      <c r="C479" s="3" t="s">
        <v>104</v>
      </c>
      <c r="D479" s="3" t="s">
        <v>22</v>
      </c>
      <c r="E479" s="3" t="s">
        <v>23</v>
      </c>
      <c r="G479" s="4">
        <v>3712511.1264</v>
      </c>
      <c r="H479" s="4">
        <v>3463721.71</v>
      </c>
      <c r="I479" s="4">
        <v>3463721.71</v>
      </c>
    </row>
    <row r="480" spans="1:9" x14ac:dyDescent="0.25">
      <c r="A480" s="3" t="s">
        <v>152</v>
      </c>
      <c r="B480" s="3" t="s">
        <v>103</v>
      </c>
      <c r="C480" s="3" t="s">
        <v>104</v>
      </c>
      <c r="D480" s="3" t="s">
        <v>24</v>
      </c>
      <c r="E480" s="3" t="s">
        <v>25</v>
      </c>
      <c r="G480" s="4">
        <v>6802005.2180000003</v>
      </c>
      <c r="H480" s="4">
        <v>6829683.1298000002</v>
      </c>
      <c r="I480" s="4">
        <v>6829683.1298000002</v>
      </c>
    </row>
    <row r="481" spans="1:9" x14ac:dyDescent="0.25">
      <c r="A481" s="3" t="s">
        <v>152</v>
      </c>
      <c r="B481" s="3" t="s">
        <v>103</v>
      </c>
      <c r="C481" s="3" t="s">
        <v>104</v>
      </c>
      <c r="D481" s="3" t="s">
        <v>26</v>
      </c>
      <c r="E481" s="3" t="s">
        <v>27</v>
      </c>
      <c r="G481" s="4">
        <v>265734232.59900001</v>
      </c>
      <c r="H481" s="4">
        <v>270594095.15149999</v>
      </c>
      <c r="I481" s="4">
        <v>250272515.2766</v>
      </c>
    </row>
    <row r="482" spans="1:9" x14ac:dyDescent="0.25">
      <c r="A482" s="3" t="s">
        <v>152</v>
      </c>
      <c r="B482" s="3" t="s">
        <v>103</v>
      </c>
      <c r="C482" s="3" t="s">
        <v>104</v>
      </c>
      <c r="D482" s="3" t="s">
        <v>28</v>
      </c>
      <c r="E482" s="3" t="s">
        <v>29</v>
      </c>
      <c r="G482" s="4">
        <v>28501663.390000001</v>
      </c>
      <c r="H482" s="4">
        <v>28961808.3774</v>
      </c>
      <c r="I482" s="4">
        <v>28961808.3774</v>
      </c>
    </row>
    <row r="483" spans="1:9" x14ac:dyDescent="0.25">
      <c r="A483" s="3" t="s">
        <v>152</v>
      </c>
      <c r="B483" s="3" t="s">
        <v>103</v>
      </c>
      <c r="C483" s="3" t="s">
        <v>104</v>
      </c>
      <c r="D483" s="3" t="s">
        <v>34</v>
      </c>
      <c r="E483" s="3" t="s">
        <v>35</v>
      </c>
      <c r="G483" s="4">
        <v>58048.898399999998</v>
      </c>
      <c r="H483" s="4">
        <v>60685.2477</v>
      </c>
      <c r="I483" s="4">
        <v>60685.2477</v>
      </c>
    </row>
    <row r="484" spans="1:9" x14ac:dyDescent="0.25">
      <c r="A484" s="3" t="s">
        <v>152</v>
      </c>
      <c r="B484" s="3" t="s">
        <v>103</v>
      </c>
      <c r="C484" s="3" t="s">
        <v>104</v>
      </c>
      <c r="D484" s="3" t="s">
        <v>30</v>
      </c>
      <c r="E484" s="3" t="s">
        <v>31</v>
      </c>
      <c r="G484" s="4">
        <v>668620.6361</v>
      </c>
      <c r="H484" s="4">
        <v>668426.96620000002</v>
      </c>
      <c r="I484" s="4">
        <v>668426.96620000002</v>
      </c>
    </row>
    <row r="485" spans="1:9" x14ac:dyDescent="0.25">
      <c r="A485" s="3" t="s">
        <v>152</v>
      </c>
      <c r="B485" s="3" t="s">
        <v>105</v>
      </c>
      <c r="C485" s="3" t="s">
        <v>106</v>
      </c>
      <c r="D485" s="3" t="s">
        <v>12</v>
      </c>
      <c r="E485" s="3" t="s">
        <v>13</v>
      </c>
      <c r="G485" s="4">
        <v>6129.0478999999996</v>
      </c>
      <c r="H485" s="4">
        <v>6062.5824000000002</v>
      </c>
      <c r="I485" s="4">
        <v>6062.5824000000002</v>
      </c>
    </row>
    <row r="486" spans="1:9" x14ac:dyDescent="0.25">
      <c r="A486" s="3" t="s">
        <v>152</v>
      </c>
      <c r="B486" s="3" t="s">
        <v>105</v>
      </c>
      <c r="C486" s="3" t="s">
        <v>106</v>
      </c>
      <c r="D486" s="3" t="s">
        <v>26</v>
      </c>
      <c r="E486" s="3" t="s">
        <v>27</v>
      </c>
      <c r="G486" s="4">
        <v>0</v>
      </c>
      <c r="H486" s="4">
        <v>0</v>
      </c>
      <c r="I486" s="4">
        <v>0</v>
      </c>
    </row>
    <row r="487" spans="1:9" x14ac:dyDescent="0.25">
      <c r="A487" s="3" t="s">
        <v>152</v>
      </c>
      <c r="B487" s="3" t="s">
        <v>105</v>
      </c>
      <c r="C487" s="3" t="s">
        <v>106</v>
      </c>
      <c r="D487" s="3" t="s">
        <v>34</v>
      </c>
      <c r="E487" s="3" t="s">
        <v>35</v>
      </c>
      <c r="G487" s="4">
        <v>3604.3209000000002</v>
      </c>
      <c r="H487" s="4">
        <v>8149.1364999999996</v>
      </c>
      <c r="I487" s="4">
        <v>8149.1364999999996</v>
      </c>
    </row>
    <row r="488" spans="1:9" x14ac:dyDescent="0.25">
      <c r="A488" s="3" t="s">
        <v>152</v>
      </c>
      <c r="B488" s="3" t="s">
        <v>105</v>
      </c>
      <c r="C488" s="3" t="s">
        <v>106</v>
      </c>
      <c r="D488" s="3" t="s">
        <v>30</v>
      </c>
      <c r="E488" s="3" t="s">
        <v>31</v>
      </c>
      <c r="G488" s="4">
        <v>79255.144</v>
      </c>
      <c r="H488" s="4">
        <v>79425.7454</v>
      </c>
      <c r="I488" s="4">
        <v>79425.7454</v>
      </c>
    </row>
    <row r="489" spans="1:9" x14ac:dyDescent="0.25">
      <c r="A489" s="3" t="s">
        <v>152</v>
      </c>
      <c r="B489" s="3" t="s">
        <v>107</v>
      </c>
      <c r="C489" s="3" t="s">
        <v>108</v>
      </c>
      <c r="D489" s="3" t="s">
        <v>12</v>
      </c>
      <c r="E489" s="3" t="s">
        <v>13</v>
      </c>
      <c r="G489" s="4">
        <v>328831.49430000002</v>
      </c>
      <c r="H489" s="4">
        <v>321243.1741</v>
      </c>
      <c r="I489" s="4">
        <v>321243.1741</v>
      </c>
    </row>
    <row r="490" spans="1:9" x14ac:dyDescent="0.25">
      <c r="A490" s="3" t="s">
        <v>152</v>
      </c>
      <c r="B490" s="3" t="s">
        <v>107</v>
      </c>
      <c r="C490" s="3" t="s">
        <v>108</v>
      </c>
      <c r="D490" s="3" t="s">
        <v>16</v>
      </c>
      <c r="E490" s="3" t="s">
        <v>17</v>
      </c>
      <c r="G490" s="4">
        <v>1349.2</v>
      </c>
      <c r="H490" s="4">
        <v>1356.48</v>
      </c>
      <c r="I490" s="4">
        <v>1356.48</v>
      </c>
    </row>
    <row r="491" spans="1:9" x14ac:dyDescent="0.25">
      <c r="A491" s="3" t="s">
        <v>152</v>
      </c>
      <c r="B491" s="3" t="s">
        <v>107</v>
      </c>
      <c r="C491" s="3" t="s">
        <v>108</v>
      </c>
      <c r="D491" s="3" t="s">
        <v>18</v>
      </c>
      <c r="E491" s="3" t="s">
        <v>19</v>
      </c>
      <c r="G491" s="4">
        <v>6940263.4397999998</v>
      </c>
      <c r="H491" s="4">
        <v>6948599.3102000002</v>
      </c>
      <c r="I491" s="4">
        <v>6948599.3102000002</v>
      </c>
    </row>
    <row r="492" spans="1:9" x14ac:dyDescent="0.25">
      <c r="A492" s="3" t="s">
        <v>152</v>
      </c>
      <c r="B492" s="3" t="s">
        <v>107</v>
      </c>
      <c r="C492" s="3" t="s">
        <v>108</v>
      </c>
      <c r="D492" s="3" t="s">
        <v>20</v>
      </c>
      <c r="E492" s="3" t="s">
        <v>21</v>
      </c>
      <c r="G492" s="4">
        <v>9744.66</v>
      </c>
      <c r="H492" s="4">
        <v>9744.66</v>
      </c>
      <c r="I492" s="4">
        <v>9744.66</v>
      </c>
    </row>
    <row r="493" spans="1:9" x14ac:dyDescent="0.25">
      <c r="A493" s="3" t="s">
        <v>152</v>
      </c>
      <c r="B493" s="3" t="s">
        <v>107</v>
      </c>
      <c r="C493" s="3" t="s">
        <v>108</v>
      </c>
      <c r="D493" s="3" t="s">
        <v>30</v>
      </c>
      <c r="E493" s="3" t="s">
        <v>31</v>
      </c>
      <c r="G493" s="4">
        <v>155053.0362</v>
      </c>
      <c r="H493" s="4">
        <v>154993.81649999999</v>
      </c>
      <c r="I493" s="4">
        <v>154993.81649999999</v>
      </c>
    </row>
    <row r="494" spans="1:9" x14ac:dyDescent="0.25">
      <c r="A494" s="3" t="s">
        <v>152</v>
      </c>
      <c r="B494" s="3" t="s">
        <v>109</v>
      </c>
      <c r="C494" s="3" t="s">
        <v>110</v>
      </c>
      <c r="D494" s="3" t="s">
        <v>12</v>
      </c>
      <c r="E494" s="3" t="s">
        <v>13</v>
      </c>
      <c r="G494" s="4">
        <v>50799.177900000002</v>
      </c>
      <c r="H494" s="4">
        <v>51110.678</v>
      </c>
      <c r="I494" s="4">
        <v>51110.678</v>
      </c>
    </row>
    <row r="495" spans="1:9" x14ac:dyDescent="0.25">
      <c r="A495" s="3" t="s">
        <v>152</v>
      </c>
      <c r="B495" s="3" t="s">
        <v>109</v>
      </c>
      <c r="C495" s="3" t="s">
        <v>110</v>
      </c>
      <c r="D495" s="3" t="s">
        <v>34</v>
      </c>
      <c r="E495" s="3" t="s">
        <v>35</v>
      </c>
      <c r="G495" s="4">
        <v>6403.6686</v>
      </c>
      <c r="H495" s="4">
        <v>18256.1319</v>
      </c>
      <c r="I495" s="4">
        <v>18256.1319</v>
      </c>
    </row>
    <row r="496" spans="1:9" x14ac:dyDescent="0.25">
      <c r="A496" s="3" t="s">
        <v>152</v>
      </c>
      <c r="B496" s="3" t="s">
        <v>109</v>
      </c>
      <c r="C496" s="3" t="s">
        <v>110</v>
      </c>
      <c r="D496" s="3" t="s">
        <v>30</v>
      </c>
      <c r="E496" s="3" t="s">
        <v>31</v>
      </c>
      <c r="G496" s="4">
        <v>163691.8903</v>
      </c>
      <c r="H496" s="4">
        <v>163603.07449999999</v>
      </c>
      <c r="I496" s="4">
        <v>163603.07449999999</v>
      </c>
    </row>
    <row r="497" spans="1:9" x14ac:dyDescent="0.25">
      <c r="A497" s="3" t="s">
        <v>152</v>
      </c>
      <c r="B497" s="3" t="s">
        <v>111</v>
      </c>
      <c r="C497" s="3" t="s">
        <v>112</v>
      </c>
      <c r="D497" s="3" t="s">
        <v>30</v>
      </c>
      <c r="E497" s="3" t="s">
        <v>31</v>
      </c>
      <c r="G497" s="4">
        <v>1243.6379999999999</v>
      </c>
      <c r="H497" s="4">
        <v>1243.6505999999999</v>
      </c>
      <c r="I497" s="4">
        <v>1243.6505999999999</v>
      </c>
    </row>
    <row r="498" spans="1:9" x14ac:dyDescent="0.25">
      <c r="A498" s="3" t="s">
        <v>152</v>
      </c>
      <c r="B498" s="3" t="s">
        <v>113</v>
      </c>
      <c r="C498" s="3" t="s">
        <v>114</v>
      </c>
      <c r="D498" s="3" t="s">
        <v>12</v>
      </c>
      <c r="E498" s="3" t="s">
        <v>13</v>
      </c>
      <c r="G498" s="4">
        <v>164338.6839</v>
      </c>
      <c r="H498" s="4">
        <v>164422.8872</v>
      </c>
      <c r="I498" s="4">
        <v>164422.8872</v>
      </c>
    </row>
    <row r="499" spans="1:9" x14ac:dyDescent="0.25">
      <c r="A499" s="3" t="s">
        <v>152</v>
      </c>
      <c r="B499" s="3" t="s">
        <v>113</v>
      </c>
      <c r="C499" s="3" t="s">
        <v>114</v>
      </c>
      <c r="D499" s="3" t="s">
        <v>34</v>
      </c>
      <c r="E499" s="3" t="s">
        <v>35</v>
      </c>
      <c r="G499" s="4">
        <v>314.55</v>
      </c>
      <c r="H499" s="4">
        <v>639.50940000000003</v>
      </c>
      <c r="I499" s="4">
        <v>639.50940000000003</v>
      </c>
    </row>
    <row r="500" spans="1:9" x14ac:dyDescent="0.25">
      <c r="A500" s="3" t="s">
        <v>152</v>
      </c>
      <c r="B500" s="3" t="s">
        <v>113</v>
      </c>
      <c r="C500" s="3" t="s">
        <v>114</v>
      </c>
      <c r="D500" s="3" t="s">
        <v>30</v>
      </c>
      <c r="E500" s="3" t="s">
        <v>31</v>
      </c>
      <c r="G500" s="4">
        <v>25489.069</v>
      </c>
      <c r="H500" s="4">
        <v>25489.0874</v>
      </c>
      <c r="I500" s="4">
        <v>25489.0874</v>
      </c>
    </row>
    <row r="501" spans="1:9" x14ac:dyDescent="0.25">
      <c r="A501" s="3" t="s">
        <v>152</v>
      </c>
      <c r="B501" s="3" t="s">
        <v>115</v>
      </c>
      <c r="C501" s="3" t="s">
        <v>116</v>
      </c>
      <c r="D501" s="3" t="s">
        <v>12</v>
      </c>
      <c r="E501" s="3" t="s">
        <v>13</v>
      </c>
      <c r="G501" s="4">
        <v>10896.3146</v>
      </c>
      <c r="H501" s="4">
        <v>10682.785</v>
      </c>
      <c r="I501" s="4">
        <v>10682.785</v>
      </c>
    </row>
    <row r="502" spans="1:9" x14ac:dyDescent="0.25">
      <c r="A502" s="3" t="s">
        <v>152</v>
      </c>
      <c r="B502" s="3" t="s">
        <v>115</v>
      </c>
      <c r="C502" s="3" t="s">
        <v>116</v>
      </c>
      <c r="D502" s="3" t="s">
        <v>30</v>
      </c>
      <c r="E502" s="3" t="s">
        <v>31</v>
      </c>
      <c r="G502" s="4">
        <v>23467.6767</v>
      </c>
      <c r="H502" s="4">
        <v>23467.661</v>
      </c>
      <c r="I502" s="4">
        <v>23467.661</v>
      </c>
    </row>
    <row r="503" spans="1:9" x14ac:dyDescent="0.25">
      <c r="A503" s="3" t="s">
        <v>152</v>
      </c>
      <c r="B503" s="3" t="s">
        <v>117</v>
      </c>
      <c r="C503" s="3" t="s">
        <v>118</v>
      </c>
      <c r="D503" s="3" t="s">
        <v>12</v>
      </c>
      <c r="E503" s="3" t="s">
        <v>13</v>
      </c>
      <c r="G503" s="4">
        <v>17751.749199999998</v>
      </c>
      <c r="H503" s="4">
        <v>15803.0628</v>
      </c>
      <c r="I503" s="4">
        <v>15803.0628</v>
      </c>
    </row>
    <row r="504" spans="1:9" x14ac:dyDescent="0.25">
      <c r="A504" s="3" t="s">
        <v>152</v>
      </c>
      <c r="B504" s="3" t="s">
        <v>117</v>
      </c>
      <c r="C504" s="3" t="s">
        <v>118</v>
      </c>
      <c r="D504" s="3" t="s">
        <v>22</v>
      </c>
      <c r="E504" s="3" t="s">
        <v>23</v>
      </c>
      <c r="G504" s="4">
        <v>2112.5373</v>
      </c>
      <c r="H504" s="4">
        <v>2238.9681</v>
      </c>
      <c r="I504" s="4">
        <v>2238.9681</v>
      </c>
    </row>
    <row r="505" spans="1:9" x14ac:dyDescent="0.25">
      <c r="A505" s="3" t="s">
        <v>152</v>
      </c>
      <c r="B505" s="3" t="s">
        <v>117</v>
      </c>
      <c r="C505" s="3" t="s">
        <v>118</v>
      </c>
      <c r="D505" s="3" t="s">
        <v>34</v>
      </c>
      <c r="E505" s="3" t="s">
        <v>35</v>
      </c>
      <c r="G505" s="4">
        <v>9630.8791000000001</v>
      </c>
      <c r="H505" s="4">
        <v>10395.857599999999</v>
      </c>
      <c r="I505" s="4">
        <v>10395.857599999999</v>
      </c>
    </row>
    <row r="506" spans="1:9" x14ac:dyDescent="0.25">
      <c r="A506" s="3" t="s">
        <v>152</v>
      </c>
      <c r="B506" s="3" t="s">
        <v>117</v>
      </c>
      <c r="C506" s="3" t="s">
        <v>118</v>
      </c>
      <c r="D506" s="3" t="s">
        <v>30</v>
      </c>
      <c r="E506" s="3" t="s">
        <v>31</v>
      </c>
      <c r="G506" s="4">
        <v>33029.882100000003</v>
      </c>
      <c r="H506" s="4">
        <v>33023.6783</v>
      </c>
      <c r="I506" s="4">
        <v>33023.6783</v>
      </c>
    </row>
    <row r="507" spans="1:9" x14ac:dyDescent="0.25">
      <c r="A507" s="3" t="s">
        <v>152</v>
      </c>
      <c r="B507" s="3" t="s">
        <v>119</v>
      </c>
      <c r="C507" s="3" t="s">
        <v>120</v>
      </c>
      <c r="D507" s="3" t="s">
        <v>12</v>
      </c>
      <c r="E507" s="3" t="s">
        <v>13</v>
      </c>
      <c r="G507" s="4">
        <v>8889.2435000000005</v>
      </c>
      <c r="H507" s="4">
        <v>8804.8518000000004</v>
      </c>
      <c r="I507" s="4">
        <v>8804.8518000000004</v>
      </c>
    </row>
    <row r="508" spans="1:9" x14ac:dyDescent="0.25">
      <c r="A508" s="3" t="s">
        <v>152</v>
      </c>
      <c r="B508" s="3" t="s">
        <v>119</v>
      </c>
      <c r="C508" s="3" t="s">
        <v>120</v>
      </c>
      <c r="D508" s="3" t="s">
        <v>18</v>
      </c>
      <c r="E508" s="3" t="s">
        <v>19</v>
      </c>
      <c r="G508" s="4">
        <v>4432.8501999999999</v>
      </c>
      <c r="H508" s="4">
        <v>4285.1701999999996</v>
      </c>
      <c r="I508" s="4">
        <v>4285.1701999999996</v>
      </c>
    </row>
    <row r="509" spans="1:9" x14ac:dyDescent="0.25">
      <c r="A509" s="3" t="s">
        <v>152</v>
      </c>
      <c r="B509" s="3" t="s">
        <v>119</v>
      </c>
      <c r="C509" s="3" t="s">
        <v>120</v>
      </c>
      <c r="D509" s="3" t="s">
        <v>34</v>
      </c>
      <c r="E509" s="3" t="s">
        <v>35</v>
      </c>
      <c r="G509" s="4">
        <v>14883.155000000001</v>
      </c>
      <c r="H509" s="4">
        <v>126782.5941</v>
      </c>
      <c r="I509" s="4">
        <v>126782.5941</v>
      </c>
    </row>
    <row r="510" spans="1:9" x14ac:dyDescent="0.25">
      <c r="A510" s="3" t="s">
        <v>152</v>
      </c>
      <c r="B510" s="3" t="s">
        <v>119</v>
      </c>
      <c r="C510" s="3" t="s">
        <v>120</v>
      </c>
      <c r="D510" s="3" t="s">
        <v>30</v>
      </c>
      <c r="E510" s="3" t="s">
        <v>31</v>
      </c>
      <c r="G510" s="4">
        <v>44202.2379</v>
      </c>
      <c r="H510" s="4">
        <v>44202.2428</v>
      </c>
      <c r="I510" s="4">
        <v>44202.2428</v>
      </c>
    </row>
    <row r="511" spans="1:9" x14ac:dyDescent="0.25">
      <c r="A511" s="3" t="s">
        <v>152</v>
      </c>
      <c r="B511" s="3" t="s">
        <v>121</v>
      </c>
      <c r="C511" s="3" t="s">
        <v>122</v>
      </c>
      <c r="D511" s="3" t="s">
        <v>12</v>
      </c>
      <c r="E511" s="3" t="s">
        <v>13</v>
      </c>
      <c r="G511" s="4">
        <v>17164.636699999999</v>
      </c>
      <c r="H511" s="4">
        <v>17151.956699999999</v>
      </c>
      <c r="I511" s="4">
        <v>17151.956699999999</v>
      </c>
    </row>
    <row r="512" spans="1:9" x14ac:dyDescent="0.25">
      <c r="A512" s="3" t="s">
        <v>152</v>
      </c>
      <c r="B512" s="3" t="s">
        <v>121</v>
      </c>
      <c r="C512" s="3" t="s">
        <v>122</v>
      </c>
      <c r="D512" s="3" t="s">
        <v>22</v>
      </c>
      <c r="E512" s="3" t="s">
        <v>23</v>
      </c>
      <c r="G512" s="4">
        <v>923.03</v>
      </c>
      <c r="H512" s="4">
        <v>925.83</v>
      </c>
      <c r="I512" s="4">
        <v>925.83</v>
      </c>
    </row>
    <row r="513" spans="1:9" x14ac:dyDescent="0.25">
      <c r="A513" s="3" t="s">
        <v>152</v>
      </c>
      <c r="B513" s="3" t="s">
        <v>121</v>
      </c>
      <c r="C513" s="3" t="s">
        <v>122</v>
      </c>
      <c r="D513" s="3" t="s">
        <v>24</v>
      </c>
      <c r="E513" s="3" t="s">
        <v>25</v>
      </c>
      <c r="G513" s="4">
        <v>519.07000000000005</v>
      </c>
      <c r="H513" s="4">
        <v>529.6</v>
      </c>
      <c r="I513" s="4">
        <v>529.6</v>
      </c>
    </row>
    <row r="514" spans="1:9" x14ac:dyDescent="0.25">
      <c r="A514" s="3" t="s">
        <v>152</v>
      </c>
      <c r="B514" s="3" t="s">
        <v>121</v>
      </c>
      <c r="C514" s="3" t="s">
        <v>122</v>
      </c>
      <c r="D514" s="3" t="s">
        <v>26</v>
      </c>
      <c r="E514" s="3" t="s">
        <v>27</v>
      </c>
      <c r="G514" s="4">
        <v>110487.6168</v>
      </c>
      <c r="H514" s="4">
        <v>89541.751600000003</v>
      </c>
      <c r="I514" s="4">
        <v>86353.219100000002</v>
      </c>
    </row>
    <row r="515" spans="1:9" x14ac:dyDescent="0.25">
      <c r="A515" s="3" t="s">
        <v>152</v>
      </c>
      <c r="B515" s="3" t="s">
        <v>123</v>
      </c>
      <c r="C515" s="3" t="s">
        <v>124</v>
      </c>
      <c r="D515" s="3" t="s">
        <v>12</v>
      </c>
      <c r="E515" s="3" t="s">
        <v>13</v>
      </c>
      <c r="G515" s="4">
        <v>227.61</v>
      </c>
      <c r="H515" s="4">
        <v>242.78</v>
      </c>
      <c r="I515" s="4">
        <v>242.78</v>
      </c>
    </row>
    <row r="516" spans="1:9" x14ac:dyDescent="0.25">
      <c r="A516" s="3" t="s">
        <v>152</v>
      </c>
      <c r="B516" s="3" t="s">
        <v>125</v>
      </c>
      <c r="C516" s="3" t="s">
        <v>126</v>
      </c>
      <c r="D516" s="3" t="s">
        <v>12</v>
      </c>
      <c r="E516" s="3" t="s">
        <v>13</v>
      </c>
      <c r="G516" s="4">
        <v>898710.28090000001</v>
      </c>
      <c r="H516" s="4">
        <v>896332.08900000004</v>
      </c>
      <c r="I516" s="4">
        <v>896332.08900000004</v>
      </c>
    </row>
    <row r="517" spans="1:9" x14ac:dyDescent="0.25">
      <c r="A517" s="3" t="s">
        <v>152</v>
      </c>
      <c r="B517" s="3" t="s">
        <v>125</v>
      </c>
      <c r="C517" s="3" t="s">
        <v>126</v>
      </c>
      <c r="D517" s="3" t="s">
        <v>22</v>
      </c>
      <c r="E517" s="3" t="s">
        <v>23</v>
      </c>
      <c r="G517" s="4">
        <v>18876.022400000002</v>
      </c>
      <c r="H517" s="4">
        <v>18860.258900000001</v>
      </c>
      <c r="I517" s="4">
        <v>18860.258900000001</v>
      </c>
    </row>
    <row r="518" spans="1:9" x14ac:dyDescent="0.25">
      <c r="A518" s="3" t="s">
        <v>152</v>
      </c>
      <c r="B518" s="3" t="s">
        <v>125</v>
      </c>
      <c r="C518" s="3" t="s">
        <v>126</v>
      </c>
      <c r="D518" s="3" t="s">
        <v>30</v>
      </c>
      <c r="E518" s="3" t="s">
        <v>31</v>
      </c>
      <c r="G518" s="4">
        <v>452038.56900000002</v>
      </c>
      <c r="H518" s="4">
        <v>452004.38740000001</v>
      </c>
      <c r="I518" s="4">
        <v>452004.38740000001</v>
      </c>
    </row>
    <row r="519" spans="1:9" x14ac:dyDescent="0.25">
      <c r="A519" s="3" t="s">
        <v>152</v>
      </c>
      <c r="B519" s="3" t="s">
        <v>127</v>
      </c>
      <c r="C519" s="3" t="s">
        <v>128</v>
      </c>
      <c r="D519" s="3" t="s">
        <v>12</v>
      </c>
      <c r="E519" s="3" t="s">
        <v>13</v>
      </c>
      <c r="G519" s="4">
        <v>45402.8897</v>
      </c>
      <c r="H519" s="4">
        <v>43730.196799999998</v>
      </c>
      <c r="I519" s="4">
        <v>43730.196799999998</v>
      </c>
    </row>
    <row r="520" spans="1:9" x14ac:dyDescent="0.25">
      <c r="A520" s="3" t="s">
        <v>152</v>
      </c>
      <c r="B520" s="3" t="s">
        <v>127</v>
      </c>
      <c r="C520" s="3" t="s">
        <v>128</v>
      </c>
      <c r="D520" s="3" t="s">
        <v>34</v>
      </c>
      <c r="E520" s="3" t="s">
        <v>35</v>
      </c>
      <c r="G520" s="4">
        <v>1322.3271</v>
      </c>
      <c r="H520" s="4">
        <v>1345.3597</v>
      </c>
      <c r="I520" s="4">
        <v>1345.3597</v>
      </c>
    </row>
    <row r="521" spans="1:9" x14ac:dyDescent="0.25">
      <c r="A521" s="3" t="s">
        <v>152</v>
      </c>
      <c r="B521" s="3" t="s">
        <v>127</v>
      </c>
      <c r="C521" s="3" t="s">
        <v>128</v>
      </c>
      <c r="D521" s="3" t="s">
        <v>30</v>
      </c>
      <c r="E521" s="3" t="s">
        <v>31</v>
      </c>
      <c r="G521" s="4">
        <v>95966.800199999998</v>
      </c>
      <c r="H521" s="4">
        <v>95965.663799999995</v>
      </c>
      <c r="I521" s="4">
        <v>95965.663799999995</v>
      </c>
    </row>
    <row r="522" spans="1:9" x14ac:dyDescent="0.25">
      <c r="A522" s="3" t="s">
        <v>152</v>
      </c>
      <c r="B522" s="3" t="s">
        <v>129</v>
      </c>
      <c r="C522" s="3" t="s">
        <v>130</v>
      </c>
      <c r="D522" s="3" t="s">
        <v>12</v>
      </c>
      <c r="E522" s="3" t="s">
        <v>13</v>
      </c>
      <c r="G522" s="4">
        <v>7746762.6956000002</v>
      </c>
      <c r="H522" s="4">
        <v>7408725.2368999999</v>
      </c>
      <c r="I522" s="4">
        <v>7408725.2368999999</v>
      </c>
    </row>
    <row r="523" spans="1:9" x14ac:dyDescent="0.25">
      <c r="A523" s="3" t="s">
        <v>152</v>
      </c>
      <c r="B523" s="3" t="s">
        <v>129</v>
      </c>
      <c r="C523" s="3" t="s">
        <v>130</v>
      </c>
      <c r="D523" s="3" t="s">
        <v>14</v>
      </c>
      <c r="E523" s="3" t="s">
        <v>15</v>
      </c>
      <c r="G523" s="4">
        <v>448664.23450000002</v>
      </c>
      <c r="H523" s="4">
        <v>447847.22499999998</v>
      </c>
      <c r="I523" s="4">
        <v>447847.22499999998</v>
      </c>
    </row>
    <row r="524" spans="1:9" x14ac:dyDescent="0.25">
      <c r="A524" s="3" t="s">
        <v>152</v>
      </c>
      <c r="B524" s="3" t="s">
        <v>129</v>
      </c>
      <c r="C524" s="3" t="s">
        <v>130</v>
      </c>
      <c r="D524" s="3" t="s">
        <v>16</v>
      </c>
      <c r="E524" s="3" t="s">
        <v>17</v>
      </c>
      <c r="G524" s="4">
        <v>92619.836599999995</v>
      </c>
      <c r="H524" s="4">
        <v>91175.540999999997</v>
      </c>
      <c r="I524" s="4">
        <v>91175.540999999997</v>
      </c>
    </row>
    <row r="525" spans="1:9" x14ac:dyDescent="0.25">
      <c r="A525" s="3" t="s">
        <v>152</v>
      </c>
      <c r="B525" s="3" t="s">
        <v>129</v>
      </c>
      <c r="C525" s="3" t="s">
        <v>130</v>
      </c>
      <c r="D525" s="3" t="s">
        <v>55</v>
      </c>
      <c r="E525" s="3" t="s">
        <v>56</v>
      </c>
      <c r="G525" s="4">
        <v>3900</v>
      </c>
      <c r="H525" s="4">
        <v>4292.8599999999997</v>
      </c>
      <c r="I525" s="4">
        <v>4292.8599999999997</v>
      </c>
    </row>
    <row r="526" spans="1:9" x14ac:dyDescent="0.25">
      <c r="A526" s="3" t="s">
        <v>152</v>
      </c>
      <c r="B526" s="3" t="s">
        <v>129</v>
      </c>
      <c r="C526" s="3" t="s">
        <v>130</v>
      </c>
      <c r="D526" s="3" t="s">
        <v>20</v>
      </c>
      <c r="E526" s="3" t="s">
        <v>21</v>
      </c>
      <c r="G526" s="4">
        <v>10536.86</v>
      </c>
      <c r="H526" s="4">
        <v>10536.86</v>
      </c>
      <c r="I526" s="4">
        <v>10536.86</v>
      </c>
    </row>
    <row r="527" spans="1:9" x14ac:dyDescent="0.25">
      <c r="A527" s="3" t="s">
        <v>152</v>
      </c>
      <c r="B527" s="3" t="s">
        <v>129</v>
      </c>
      <c r="C527" s="3" t="s">
        <v>130</v>
      </c>
      <c r="D527" s="3" t="s">
        <v>22</v>
      </c>
      <c r="E527" s="3" t="s">
        <v>23</v>
      </c>
      <c r="G527" s="4">
        <v>451086.17930000002</v>
      </c>
      <c r="H527" s="4">
        <v>453384.66649999999</v>
      </c>
      <c r="I527" s="4">
        <v>453384.66649999999</v>
      </c>
    </row>
    <row r="528" spans="1:9" x14ac:dyDescent="0.25">
      <c r="A528" s="3" t="s">
        <v>152</v>
      </c>
      <c r="B528" s="3" t="s">
        <v>129</v>
      </c>
      <c r="C528" s="3" t="s">
        <v>130</v>
      </c>
      <c r="D528" s="3" t="s">
        <v>24</v>
      </c>
      <c r="E528" s="3" t="s">
        <v>25</v>
      </c>
      <c r="G528" s="4">
        <v>19297.554</v>
      </c>
      <c r="H528" s="4">
        <v>21036.517599999999</v>
      </c>
      <c r="I528" s="4">
        <v>21036.517599999999</v>
      </c>
    </row>
    <row r="529" spans="1:9" x14ac:dyDescent="0.25">
      <c r="A529" s="3" t="s">
        <v>152</v>
      </c>
      <c r="B529" s="3" t="s">
        <v>129</v>
      </c>
      <c r="C529" s="3" t="s">
        <v>130</v>
      </c>
      <c r="D529" s="3" t="s">
        <v>30</v>
      </c>
      <c r="E529" s="3" t="s">
        <v>31</v>
      </c>
      <c r="G529" s="4">
        <v>485329.90519999998</v>
      </c>
      <c r="H529" s="4">
        <v>485779.51870000002</v>
      </c>
      <c r="I529" s="4">
        <v>485779.51870000002</v>
      </c>
    </row>
    <row r="530" spans="1:9" x14ac:dyDescent="0.25">
      <c r="A530" s="3" t="s">
        <v>152</v>
      </c>
      <c r="B530" s="3" t="s">
        <v>131</v>
      </c>
      <c r="C530" s="3" t="s">
        <v>132</v>
      </c>
      <c r="D530" s="3" t="s">
        <v>30</v>
      </c>
      <c r="E530" s="3" t="s">
        <v>31</v>
      </c>
      <c r="G530" s="4">
        <v>4716.3010999999997</v>
      </c>
      <c r="H530" s="4">
        <v>4716.2987000000003</v>
      </c>
      <c r="I530" s="4">
        <v>4716.2987000000003</v>
      </c>
    </row>
    <row r="531" spans="1:9" x14ac:dyDescent="0.25">
      <c r="A531" s="3" t="s">
        <v>152</v>
      </c>
      <c r="B531" s="3" t="s">
        <v>133</v>
      </c>
      <c r="C531" s="3" t="s">
        <v>134</v>
      </c>
      <c r="D531" s="3" t="s">
        <v>12</v>
      </c>
      <c r="E531" s="3" t="s">
        <v>13</v>
      </c>
      <c r="G531" s="4">
        <v>3398.8690999999999</v>
      </c>
      <c r="H531" s="4">
        <v>2381.4171000000001</v>
      </c>
      <c r="I531" s="4">
        <v>2381.4171000000001</v>
      </c>
    </row>
    <row r="532" spans="1:9" x14ac:dyDescent="0.25">
      <c r="A532" s="3" t="s">
        <v>152</v>
      </c>
      <c r="B532" s="3" t="s">
        <v>133</v>
      </c>
      <c r="C532" s="3" t="s">
        <v>134</v>
      </c>
      <c r="D532" s="3" t="s">
        <v>30</v>
      </c>
      <c r="E532" s="3" t="s">
        <v>31</v>
      </c>
      <c r="G532" s="4">
        <v>202602.72380000001</v>
      </c>
      <c r="H532" s="4">
        <v>202602.76360000001</v>
      </c>
      <c r="I532" s="4">
        <v>202602.76360000001</v>
      </c>
    </row>
    <row r="533" spans="1:9" x14ac:dyDescent="0.25">
      <c r="A533" s="3" t="s">
        <v>152</v>
      </c>
      <c r="B533" s="3" t="s">
        <v>135</v>
      </c>
      <c r="C533" s="3" t="s">
        <v>136</v>
      </c>
      <c r="D533" s="3" t="s">
        <v>12</v>
      </c>
      <c r="E533" s="3" t="s">
        <v>13</v>
      </c>
      <c r="G533" s="4">
        <v>4334289.5695000002</v>
      </c>
      <c r="H533" s="4">
        <v>4007147.0976999998</v>
      </c>
      <c r="I533" s="4">
        <v>4007147.0976999998</v>
      </c>
    </row>
    <row r="534" spans="1:9" x14ac:dyDescent="0.25">
      <c r="A534" s="3" t="s">
        <v>152</v>
      </c>
      <c r="B534" s="3" t="s">
        <v>135</v>
      </c>
      <c r="C534" s="3" t="s">
        <v>136</v>
      </c>
      <c r="D534" s="3" t="s">
        <v>14</v>
      </c>
      <c r="E534" s="3" t="s">
        <v>15</v>
      </c>
      <c r="G534" s="4">
        <v>2147569.3468999998</v>
      </c>
      <c r="H534" s="4">
        <v>1801676.4856</v>
      </c>
      <c r="I534" s="4">
        <v>1801676.4856</v>
      </c>
    </row>
    <row r="535" spans="1:9" x14ac:dyDescent="0.25">
      <c r="A535" s="3" t="s">
        <v>152</v>
      </c>
      <c r="B535" s="3" t="s">
        <v>135</v>
      </c>
      <c r="C535" s="3" t="s">
        <v>136</v>
      </c>
      <c r="D535" s="3" t="s">
        <v>16</v>
      </c>
      <c r="E535" s="3" t="s">
        <v>17</v>
      </c>
      <c r="G535" s="4">
        <v>206439.7537</v>
      </c>
      <c r="H535" s="4">
        <v>192488.6079</v>
      </c>
      <c r="I535" s="4">
        <v>192488.6079</v>
      </c>
    </row>
    <row r="536" spans="1:9" x14ac:dyDescent="0.25">
      <c r="A536" s="3" t="s">
        <v>152</v>
      </c>
      <c r="B536" s="3" t="s">
        <v>135</v>
      </c>
      <c r="C536" s="3" t="s">
        <v>136</v>
      </c>
      <c r="D536" s="3" t="s">
        <v>22</v>
      </c>
      <c r="E536" s="3" t="s">
        <v>23</v>
      </c>
      <c r="G536" s="4">
        <v>950998.14370000002</v>
      </c>
      <c r="H536" s="4">
        <v>839275.49380000005</v>
      </c>
      <c r="I536" s="4">
        <v>839275.49380000005</v>
      </c>
    </row>
    <row r="537" spans="1:9" x14ac:dyDescent="0.25">
      <c r="A537" s="3" t="s">
        <v>152</v>
      </c>
      <c r="B537" s="3" t="s">
        <v>135</v>
      </c>
      <c r="C537" s="3" t="s">
        <v>136</v>
      </c>
      <c r="D537" s="3" t="s">
        <v>24</v>
      </c>
      <c r="E537" s="3" t="s">
        <v>25</v>
      </c>
      <c r="G537" s="4">
        <v>341499.10019999999</v>
      </c>
      <c r="H537" s="4">
        <v>368956.2303</v>
      </c>
      <c r="I537" s="4">
        <v>368956.2303</v>
      </c>
    </row>
    <row r="538" spans="1:9" x14ac:dyDescent="0.25">
      <c r="A538" s="3" t="s">
        <v>152</v>
      </c>
      <c r="B538" s="3" t="s">
        <v>135</v>
      </c>
      <c r="C538" s="3" t="s">
        <v>136</v>
      </c>
      <c r="D538" s="3" t="s">
        <v>30</v>
      </c>
      <c r="E538" s="3" t="s">
        <v>31</v>
      </c>
      <c r="G538" s="4">
        <v>231236.73759999999</v>
      </c>
      <c r="H538" s="4">
        <v>230795.6587</v>
      </c>
      <c r="I538" s="4">
        <v>230795.6587</v>
      </c>
    </row>
    <row r="539" spans="1:9" x14ac:dyDescent="0.25">
      <c r="A539" s="3" t="s">
        <v>152</v>
      </c>
      <c r="B539" s="3" t="s">
        <v>137</v>
      </c>
      <c r="C539" s="3" t="s">
        <v>138</v>
      </c>
      <c r="D539" s="3" t="s">
        <v>12</v>
      </c>
      <c r="E539" s="3" t="s">
        <v>13</v>
      </c>
      <c r="G539" s="4">
        <v>1822396.1142</v>
      </c>
      <c r="H539" s="4">
        <v>1853155.5427000001</v>
      </c>
      <c r="I539" s="4">
        <v>1853155.5427000001</v>
      </c>
    </row>
    <row r="540" spans="1:9" x14ac:dyDescent="0.25">
      <c r="A540" s="3" t="s">
        <v>152</v>
      </c>
      <c r="B540" s="3" t="s">
        <v>137</v>
      </c>
      <c r="C540" s="3" t="s">
        <v>138</v>
      </c>
      <c r="D540" s="3" t="s">
        <v>22</v>
      </c>
      <c r="E540" s="3" t="s">
        <v>23</v>
      </c>
      <c r="G540" s="4">
        <v>76829.025999999998</v>
      </c>
      <c r="H540" s="4">
        <v>79066.220600000001</v>
      </c>
      <c r="I540" s="4">
        <v>79066.220600000001</v>
      </c>
    </row>
    <row r="541" spans="1:9" x14ac:dyDescent="0.25">
      <c r="A541" s="3" t="s">
        <v>152</v>
      </c>
      <c r="B541" s="3" t="s">
        <v>137</v>
      </c>
      <c r="C541" s="3" t="s">
        <v>138</v>
      </c>
      <c r="D541" s="3" t="s">
        <v>24</v>
      </c>
      <c r="E541" s="3" t="s">
        <v>25</v>
      </c>
      <c r="G541" s="4">
        <v>333.3981</v>
      </c>
      <c r="H541" s="4">
        <v>375.65440000000001</v>
      </c>
      <c r="I541" s="4">
        <v>375.65440000000001</v>
      </c>
    </row>
    <row r="542" spans="1:9" x14ac:dyDescent="0.25">
      <c r="A542" s="3" t="s">
        <v>152</v>
      </c>
      <c r="B542" s="3" t="s">
        <v>137</v>
      </c>
      <c r="C542" s="3" t="s">
        <v>138</v>
      </c>
      <c r="D542" s="3" t="s">
        <v>30</v>
      </c>
      <c r="E542" s="3" t="s">
        <v>31</v>
      </c>
      <c r="G542" s="4">
        <v>607970.51269999996</v>
      </c>
      <c r="H542" s="4">
        <v>608063.22589999996</v>
      </c>
      <c r="I542" s="4">
        <v>608063.22589999996</v>
      </c>
    </row>
    <row r="543" spans="1:9" x14ac:dyDescent="0.25">
      <c r="A543" s="3" t="s">
        <v>152</v>
      </c>
      <c r="B543" s="3" t="s">
        <v>139</v>
      </c>
      <c r="C543" s="3" t="s">
        <v>140</v>
      </c>
      <c r="D543" s="3" t="s">
        <v>38</v>
      </c>
      <c r="E543" s="3" t="s">
        <v>38</v>
      </c>
      <c r="G543" s="4">
        <v>0</v>
      </c>
      <c r="H543" s="4">
        <v>0</v>
      </c>
      <c r="I543" s="4">
        <v>0</v>
      </c>
    </row>
    <row r="544" spans="1:9" x14ac:dyDescent="0.25">
      <c r="A544" s="3" t="s">
        <v>152</v>
      </c>
      <c r="B544" s="3" t="s">
        <v>139</v>
      </c>
      <c r="C544" s="3" t="s">
        <v>140</v>
      </c>
      <c r="D544" s="3" t="s">
        <v>12</v>
      </c>
      <c r="E544" s="3" t="s">
        <v>13</v>
      </c>
      <c r="G544" s="4">
        <v>1551.5917999999999</v>
      </c>
      <c r="H544" s="4">
        <v>11331.0213</v>
      </c>
      <c r="I544" s="4">
        <v>11331.0213</v>
      </c>
    </row>
    <row r="545" spans="1:9" x14ac:dyDescent="0.25">
      <c r="A545" s="3" t="s">
        <v>152</v>
      </c>
      <c r="B545" s="3" t="s">
        <v>141</v>
      </c>
      <c r="C545" s="3" t="s">
        <v>142</v>
      </c>
      <c r="D545" s="3" t="s">
        <v>12</v>
      </c>
      <c r="E545" s="3" t="s">
        <v>13</v>
      </c>
      <c r="G545" s="4">
        <v>6404.98</v>
      </c>
      <c r="H545" s="4">
        <v>6497.06</v>
      </c>
      <c r="I545" s="4">
        <v>6497.06</v>
      </c>
    </row>
    <row r="546" spans="1:9" x14ac:dyDescent="0.25">
      <c r="A546" s="3" t="s">
        <v>152</v>
      </c>
      <c r="B546" s="3" t="s">
        <v>141</v>
      </c>
      <c r="C546" s="3" t="s">
        <v>142</v>
      </c>
      <c r="D546" s="3" t="s">
        <v>16</v>
      </c>
      <c r="E546" s="3" t="s">
        <v>17</v>
      </c>
      <c r="G546" s="4">
        <v>1987.2</v>
      </c>
      <c r="H546" s="4">
        <v>1987.2</v>
      </c>
      <c r="I546" s="4">
        <v>1987.2</v>
      </c>
    </row>
    <row r="547" spans="1:9" x14ac:dyDescent="0.25">
      <c r="A547" s="3" t="s">
        <v>152</v>
      </c>
      <c r="B547" s="3" t="s">
        <v>141</v>
      </c>
      <c r="C547" s="3" t="s">
        <v>142</v>
      </c>
      <c r="D547" s="3" t="s">
        <v>34</v>
      </c>
      <c r="E547" s="3" t="s">
        <v>35</v>
      </c>
      <c r="G547" s="4">
        <v>1386.08</v>
      </c>
      <c r="H547" s="4">
        <v>1386.08</v>
      </c>
      <c r="I547" s="4">
        <v>1386.08</v>
      </c>
    </row>
    <row r="548" spans="1:9" x14ac:dyDescent="0.25">
      <c r="A548" s="3" t="s">
        <v>152</v>
      </c>
      <c r="B548" s="3" t="s">
        <v>143</v>
      </c>
      <c r="C548" s="3" t="s">
        <v>142</v>
      </c>
      <c r="D548" s="3" t="s">
        <v>12</v>
      </c>
      <c r="E548" s="3" t="s">
        <v>13</v>
      </c>
      <c r="G548" s="4">
        <v>-1270.8567</v>
      </c>
      <c r="H548" s="4">
        <v>-1270.8567</v>
      </c>
      <c r="I548" s="4">
        <v>-1270.8567</v>
      </c>
    </row>
    <row r="549" spans="1:9" x14ac:dyDescent="0.25">
      <c r="A549" s="3" t="s">
        <v>152</v>
      </c>
      <c r="B549" s="3" t="s">
        <v>144</v>
      </c>
      <c r="C549" s="3" t="s">
        <v>145</v>
      </c>
      <c r="D549" s="3" t="s">
        <v>38</v>
      </c>
      <c r="E549" s="3" t="s">
        <v>38</v>
      </c>
      <c r="G549" s="4">
        <v>17921997.5605</v>
      </c>
      <c r="H549" s="4">
        <v>17638238.7608</v>
      </c>
      <c r="I549" s="4">
        <v>17638238.7608</v>
      </c>
    </row>
    <row r="550" spans="1:9" x14ac:dyDescent="0.25">
      <c r="A550" s="3" t="s">
        <v>152</v>
      </c>
      <c r="B550" s="3" t="s">
        <v>146</v>
      </c>
      <c r="C550" s="3" t="s">
        <v>147</v>
      </c>
      <c r="D550" s="3" t="s">
        <v>12</v>
      </c>
      <c r="E550" s="3" t="s">
        <v>13</v>
      </c>
      <c r="G550" s="4">
        <v>10226.7732</v>
      </c>
      <c r="H550" s="4">
        <v>10072.4437</v>
      </c>
      <c r="I550" s="4">
        <v>10072.4437</v>
      </c>
    </row>
    <row r="551" spans="1:9" x14ac:dyDescent="0.25">
      <c r="A551" s="3" t="s">
        <v>152</v>
      </c>
      <c r="B551" s="3" t="s">
        <v>146</v>
      </c>
      <c r="C551" s="3" t="s">
        <v>147</v>
      </c>
      <c r="D551" s="3" t="s">
        <v>16</v>
      </c>
      <c r="E551" s="3" t="s">
        <v>17</v>
      </c>
      <c r="G551" s="4">
        <v>0</v>
      </c>
      <c r="H551" s="4">
        <v>0</v>
      </c>
      <c r="I551" s="4">
        <v>0</v>
      </c>
    </row>
    <row r="552" spans="1:9" x14ac:dyDescent="0.25">
      <c r="A552" s="3" t="s">
        <v>152</v>
      </c>
      <c r="B552" s="3" t="s">
        <v>146</v>
      </c>
      <c r="C552" s="3" t="s">
        <v>147</v>
      </c>
      <c r="D552" s="3" t="s">
        <v>30</v>
      </c>
      <c r="E552" s="3" t="s">
        <v>31</v>
      </c>
      <c r="G552" s="4">
        <v>79397.055800000002</v>
      </c>
      <c r="H552" s="4">
        <v>78685.6633</v>
      </c>
      <c r="I552" s="4">
        <v>78685.6633</v>
      </c>
    </row>
    <row r="553" spans="1:9" x14ac:dyDescent="0.25">
      <c r="A553" s="3" t="s">
        <v>152</v>
      </c>
      <c r="B553" s="3" t="s">
        <v>148</v>
      </c>
      <c r="C553" s="3" t="s">
        <v>149</v>
      </c>
      <c r="D553" s="3" t="s">
        <v>12</v>
      </c>
      <c r="E553" s="3" t="s">
        <v>13</v>
      </c>
      <c r="G553" s="4">
        <v>21810.595000000001</v>
      </c>
      <c r="H553" s="4">
        <v>14783.372499999999</v>
      </c>
      <c r="I553" s="4">
        <v>14783.372499999999</v>
      </c>
    </row>
    <row r="554" spans="1:9" x14ac:dyDescent="0.25">
      <c r="A554" s="3" t="s">
        <v>152</v>
      </c>
      <c r="B554" s="3" t="s">
        <v>150</v>
      </c>
      <c r="C554" s="3" t="s">
        <v>151</v>
      </c>
      <c r="D554" s="3" t="s">
        <v>12</v>
      </c>
      <c r="E554" s="3" t="s">
        <v>13</v>
      </c>
      <c r="G554" s="4">
        <v>4285.5231999999996</v>
      </c>
      <c r="H554" s="4">
        <v>4285.5214999999998</v>
      </c>
      <c r="I554" s="4">
        <v>4285.5214999999998</v>
      </c>
    </row>
    <row r="555" spans="1:9" x14ac:dyDescent="0.25">
      <c r="A555" s="3" t="s">
        <v>152</v>
      </c>
      <c r="B555" s="3" t="s">
        <v>150</v>
      </c>
      <c r="C555" s="3" t="s">
        <v>151</v>
      </c>
      <c r="D555" s="3" t="s">
        <v>30</v>
      </c>
      <c r="E555" s="3" t="s">
        <v>31</v>
      </c>
      <c r="G555" s="4">
        <v>1247.9945</v>
      </c>
      <c r="H555" s="4">
        <v>860.48080000000004</v>
      </c>
      <c r="I555" s="4">
        <v>860.48080000000004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7991F-22E7-471C-A705-E2EB42AEFEC0}">
  <dimension ref="A1:HP88"/>
  <sheetViews>
    <sheetView workbookViewId="0">
      <pane ySplit="8" topLeftCell="A9" activePane="bottomLeft" state="frozen"/>
      <selection activeCell="B22" sqref="B22"/>
      <selection pane="bottomLeft" activeCell="B13" sqref="B13"/>
    </sheetView>
  </sheetViews>
  <sheetFormatPr defaultRowHeight="15" x14ac:dyDescent="0.25"/>
  <cols>
    <col min="1" max="1" width="20.42578125" style="14" customWidth="1"/>
    <col min="2" max="2" width="51.7109375" style="14" customWidth="1"/>
    <col min="3" max="224" width="16" style="14" customWidth="1"/>
    <col min="225" max="16384" width="9.140625" style="14"/>
  </cols>
  <sheetData>
    <row r="1" spans="1:224" x14ac:dyDescent="0.25">
      <c r="A1" s="13" t="s">
        <v>164</v>
      </c>
      <c r="B1" s="13"/>
    </row>
    <row r="2" spans="1:224" x14ac:dyDescent="0.25">
      <c r="A2" s="13" t="s">
        <v>165</v>
      </c>
      <c r="B2" s="13"/>
    </row>
    <row r="3" spans="1:224" s="15" customFormat="1" x14ac:dyDescent="0.25">
      <c r="A3" s="50" t="s">
        <v>166</v>
      </c>
      <c r="B3" s="51"/>
      <c r="F3" s="15">
        <v>1</v>
      </c>
      <c r="I3" s="15">
        <f>F3+1</f>
        <v>2</v>
      </c>
      <c r="L3" s="15">
        <f t="shared" ref="L3" si="0">I3+1</f>
        <v>3</v>
      </c>
      <c r="O3" s="15">
        <f t="shared" ref="O3" si="1">L3+1</f>
        <v>4</v>
      </c>
      <c r="R3" s="15">
        <f t="shared" ref="R3" si="2">O3+1</f>
        <v>5</v>
      </c>
      <c r="U3" s="15">
        <f t="shared" ref="U3" si="3">R3+1</f>
        <v>6</v>
      </c>
      <c r="X3" s="15">
        <f t="shared" ref="X3" si="4">U3+1</f>
        <v>7</v>
      </c>
      <c r="AA3" s="15">
        <f t="shared" ref="AA3" si="5">X3+1</f>
        <v>8</v>
      </c>
      <c r="AD3" s="15">
        <f t="shared" ref="AD3" si="6">AA3+1</f>
        <v>9</v>
      </c>
      <c r="AG3" s="15">
        <f t="shared" ref="AG3" si="7">AD3+1</f>
        <v>10</v>
      </c>
      <c r="AJ3" s="15">
        <f t="shared" ref="AJ3" si="8">AG3+1</f>
        <v>11</v>
      </c>
      <c r="AM3" s="15">
        <f t="shared" ref="AM3" si="9">AJ3+1</f>
        <v>12</v>
      </c>
      <c r="AP3" s="15">
        <f t="shared" ref="AP3" si="10">AM3+1</f>
        <v>13</v>
      </c>
      <c r="AS3" s="15">
        <f t="shared" ref="AS3" si="11">AP3+1</f>
        <v>14</v>
      </c>
      <c r="AV3" s="15">
        <f t="shared" ref="AV3" si="12">AS3+1</f>
        <v>15</v>
      </c>
      <c r="AY3" s="15">
        <f t="shared" ref="AY3" si="13">AV3+1</f>
        <v>16</v>
      </c>
      <c r="BB3" s="15">
        <f t="shared" ref="BB3" si="14">AY3+1</f>
        <v>17</v>
      </c>
      <c r="BE3" s="15">
        <f t="shared" ref="BE3" si="15">BB3+1</f>
        <v>18</v>
      </c>
      <c r="BH3" s="15">
        <f t="shared" ref="BH3" si="16">BE3+1</f>
        <v>19</v>
      </c>
      <c r="BK3" s="15">
        <f t="shared" ref="BK3" si="17">BH3+1</f>
        <v>20</v>
      </c>
      <c r="BN3" s="15">
        <f t="shared" ref="BN3" si="18">BK3+1</f>
        <v>21</v>
      </c>
      <c r="BQ3" s="15">
        <f t="shared" ref="BQ3" si="19">BN3+1</f>
        <v>22</v>
      </c>
      <c r="BT3" s="15">
        <f t="shared" ref="BT3" si="20">BQ3+1</f>
        <v>23</v>
      </c>
      <c r="BW3" s="15">
        <f t="shared" ref="BW3" si="21">BT3+1</f>
        <v>24</v>
      </c>
      <c r="BZ3" s="15">
        <f t="shared" ref="BZ3" si="22">BW3+1</f>
        <v>25</v>
      </c>
      <c r="CC3" s="15">
        <f t="shared" ref="CC3" si="23">BZ3+1</f>
        <v>26</v>
      </c>
      <c r="CF3" s="15">
        <f t="shared" ref="CF3" si="24">CC3+1</f>
        <v>27</v>
      </c>
      <c r="CI3" s="15">
        <f t="shared" ref="CI3" si="25">CF3+1</f>
        <v>28</v>
      </c>
      <c r="CL3" s="15">
        <f t="shared" ref="CL3" si="26">CI3+1</f>
        <v>29</v>
      </c>
      <c r="CO3" s="15">
        <f t="shared" ref="CO3" si="27">CL3+1</f>
        <v>30</v>
      </c>
      <c r="CR3" s="15">
        <f t="shared" ref="CR3" si="28">CO3+1</f>
        <v>31</v>
      </c>
      <c r="CU3" s="15">
        <f t="shared" ref="CU3" si="29">CR3+1</f>
        <v>32</v>
      </c>
      <c r="CX3" s="15">
        <f t="shared" ref="CX3" si="30">CU3+1</f>
        <v>33</v>
      </c>
      <c r="DA3" s="15">
        <f t="shared" ref="DA3" si="31">CX3+1</f>
        <v>34</v>
      </c>
      <c r="DD3" s="15">
        <f t="shared" ref="DD3" si="32">DA3+1</f>
        <v>35</v>
      </c>
      <c r="DG3" s="15">
        <f t="shared" ref="DG3" si="33">DD3+1</f>
        <v>36</v>
      </c>
      <c r="DJ3" s="15">
        <f t="shared" ref="DJ3" si="34">DG3+1</f>
        <v>37</v>
      </c>
      <c r="DM3" s="15">
        <f t="shared" ref="DM3" si="35">DJ3+1</f>
        <v>38</v>
      </c>
      <c r="DP3" s="15">
        <f t="shared" ref="DP3" si="36">DM3+1</f>
        <v>39</v>
      </c>
      <c r="DS3" s="15">
        <f t="shared" ref="DS3" si="37">DP3+1</f>
        <v>40</v>
      </c>
      <c r="DV3" s="15">
        <f t="shared" ref="DV3" si="38">DS3+1</f>
        <v>41</v>
      </c>
      <c r="DY3" s="15">
        <f t="shared" ref="DY3" si="39">DV3+1</f>
        <v>42</v>
      </c>
      <c r="EB3" s="15">
        <f t="shared" ref="EB3" si="40">DY3+1</f>
        <v>43</v>
      </c>
      <c r="EE3" s="15">
        <f t="shared" ref="EE3" si="41">EB3+1</f>
        <v>44</v>
      </c>
      <c r="EH3" s="15">
        <f t="shared" ref="EH3" si="42">EE3+1</f>
        <v>45</v>
      </c>
      <c r="EK3" s="15">
        <f t="shared" ref="EK3" si="43">EH3+1</f>
        <v>46</v>
      </c>
      <c r="EN3" s="15">
        <f t="shared" ref="EN3" si="44">EK3+1</f>
        <v>47</v>
      </c>
      <c r="EQ3" s="15">
        <f t="shared" ref="EQ3" si="45">EN3+1</f>
        <v>48</v>
      </c>
      <c r="ET3" s="15">
        <f t="shared" ref="ET3" si="46">EQ3+1</f>
        <v>49</v>
      </c>
      <c r="EW3" s="15">
        <f t="shared" ref="EW3" si="47">ET3+1</f>
        <v>50</v>
      </c>
      <c r="EZ3" s="15">
        <f t="shared" ref="EZ3" si="48">EW3+1</f>
        <v>51</v>
      </c>
      <c r="FC3" s="15">
        <f t="shared" ref="FC3" si="49">EZ3+1</f>
        <v>52</v>
      </c>
      <c r="FF3" s="15">
        <f t="shared" ref="FF3" si="50">FC3+1</f>
        <v>53</v>
      </c>
      <c r="FI3" s="15">
        <f t="shared" ref="FI3" si="51">FF3+1</f>
        <v>54</v>
      </c>
      <c r="FL3" s="15">
        <f t="shared" ref="FL3" si="52">FI3+1</f>
        <v>55</v>
      </c>
      <c r="FO3" s="15">
        <f t="shared" ref="FO3" si="53">FL3+1</f>
        <v>56</v>
      </c>
      <c r="FR3" s="15">
        <f t="shared" ref="FR3" si="54">FO3+1</f>
        <v>57</v>
      </c>
      <c r="FU3" s="15">
        <f t="shared" ref="FU3" si="55">FR3+1</f>
        <v>58</v>
      </c>
      <c r="FX3" s="15">
        <f t="shared" ref="FX3" si="56">FU3+1</f>
        <v>59</v>
      </c>
      <c r="GA3" s="15">
        <f t="shared" ref="GA3" si="57">FX3+1</f>
        <v>60</v>
      </c>
      <c r="GD3" s="15">
        <f t="shared" ref="GD3" si="58">GA3+1</f>
        <v>61</v>
      </c>
      <c r="GG3" s="15">
        <f t="shared" ref="GG3" si="59">GD3+1</f>
        <v>62</v>
      </c>
      <c r="GJ3" s="15">
        <f t="shared" ref="GJ3" si="60">GG3+1</f>
        <v>63</v>
      </c>
      <c r="GM3" s="15">
        <f t="shared" ref="GM3" si="61">GJ3+1</f>
        <v>64</v>
      </c>
      <c r="GP3" s="15">
        <f t="shared" ref="GP3" si="62">GM3+1</f>
        <v>65</v>
      </c>
      <c r="GS3" s="15">
        <f t="shared" ref="GS3" si="63">GP3+1</f>
        <v>66</v>
      </c>
      <c r="GV3" s="15">
        <f t="shared" ref="GV3" si="64">GS3+1</f>
        <v>67</v>
      </c>
      <c r="GY3" s="15">
        <f t="shared" ref="GY3" si="65">GV3+1</f>
        <v>68</v>
      </c>
      <c r="HB3" s="15">
        <f t="shared" ref="HB3" si="66">GY3+1</f>
        <v>69</v>
      </c>
      <c r="HE3" s="15">
        <f t="shared" ref="HE3" si="67">HB3+1</f>
        <v>70</v>
      </c>
      <c r="HH3" s="15">
        <f t="shared" ref="HH3" si="68">HE3+1</f>
        <v>71</v>
      </c>
      <c r="HK3" s="15">
        <f t="shared" ref="HK3" si="69">HH3+1</f>
        <v>72</v>
      </c>
      <c r="HN3" s="15">
        <f t="shared" ref="HN3" si="70">HK3+1</f>
        <v>73</v>
      </c>
    </row>
    <row r="4" spans="1:224" s="15" customFormat="1" x14ac:dyDescent="0.25">
      <c r="A4" s="52" t="s">
        <v>167</v>
      </c>
      <c r="B4" s="53"/>
      <c r="F4" s="15" t="s">
        <v>168</v>
      </c>
      <c r="I4" s="15" t="s">
        <v>169</v>
      </c>
      <c r="L4" s="15" t="s">
        <v>170</v>
      </c>
      <c r="O4" s="15" t="s">
        <v>171</v>
      </c>
      <c r="R4" s="15" t="s">
        <v>172</v>
      </c>
      <c r="U4" s="15" t="s">
        <v>173</v>
      </c>
      <c r="X4" s="15" t="s">
        <v>174</v>
      </c>
      <c r="AA4" s="15" t="s">
        <v>175</v>
      </c>
      <c r="AD4" s="15" t="s">
        <v>176</v>
      </c>
      <c r="AG4" s="15" t="s">
        <v>177</v>
      </c>
      <c r="AJ4" s="15" t="s">
        <v>178</v>
      </c>
      <c r="AM4" s="15" t="s">
        <v>179</v>
      </c>
      <c r="AP4" s="15" t="s">
        <v>180</v>
      </c>
      <c r="AS4" s="15" t="s">
        <v>181</v>
      </c>
      <c r="AV4" s="15" t="s">
        <v>182</v>
      </c>
      <c r="AY4" s="15" t="s">
        <v>183</v>
      </c>
      <c r="BB4" s="15" t="s">
        <v>184</v>
      </c>
      <c r="BE4" s="15" t="s">
        <v>185</v>
      </c>
      <c r="BH4" s="15" t="s">
        <v>186</v>
      </c>
      <c r="BK4" s="15" t="s">
        <v>187</v>
      </c>
      <c r="BN4" s="15" t="s">
        <v>188</v>
      </c>
      <c r="BQ4" s="15" t="s">
        <v>189</v>
      </c>
      <c r="BT4" s="15" t="s">
        <v>190</v>
      </c>
      <c r="BW4" s="15" t="s">
        <v>191</v>
      </c>
      <c r="BZ4" s="15" t="s">
        <v>192</v>
      </c>
      <c r="CC4" s="15" t="s">
        <v>193</v>
      </c>
      <c r="CF4" s="15" t="s">
        <v>194</v>
      </c>
      <c r="CI4" s="15" t="s">
        <v>195</v>
      </c>
      <c r="CL4" s="15" t="s">
        <v>196</v>
      </c>
      <c r="CO4" s="15" t="s">
        <v>197</v>
      </c>
      <c r="CR4" s="15" t="s">
        <v>198</v>
      </c>
      <c r="CU4" s="15" t="s">
        <v>199</v>
      </c>
      <c r="CX4" s="15" t="s">
        <v>200</v>
      </c>
      <c r="DA4" s="15" t="s">
        <v>201</v>
      </c>
      <c r="DD4" s="15" t="s">
        <v>202</v>
      </c>
      <c r="DG4" s="15" t="s">
        <v>203</v>
      </c>
      <c r="DJ4" s="15" t="s">
        <v>204</v>
      </c>
      <c r="DM4" s="15" t="s">
        <v>205</v>
      </c>
      <c r="DP4" s="15" t="s">
        <v>206</v>
      </c>
      <c r="DS4" s="15" t="s">
        <v>207</v>
      </c>
      <c r="DV4" s="15" t="s">
        <v>208</v>
      </c>
      <c r="DY4" s="15" t="s">
        <v>209</v>
      </c>
      <c r="EB4" s="15" t="s">
        <v>210</v>
      </c>
      <c r="EE4" s="15" t="s">
        <v>211</v>
      </c>
      <c r="EH4" s="15" t="s">
        <v>212</v>
      </c>
      <c r="EK4" s="15" t="s">
        <v>213</v>
      </c>
      <c r="EN4" s="15" t="s">
        <v>214</v>
      </c>
      <c r="EQ4" s="15" t="s">
        <v>215</v>
      </c>
      <c r="ET4" s="15" t="s">
        <v>216</v>
      </c>
      <c r="EW4" s="15" t="s">
        <v>217</v>
      </c>
      <c r="EZ4" s="15" t="s">
        <v>218</v>
      </c>
      <c r="FC4" s="15" t="s">
        <v>219</v>
      </c>
      <c r="FF4" s="15" t="s">
        <v>220</v>
      </c>
      <c r="FI4" s="15" t="s">
        <v>221</v>
      </c>
      <c r="FL4" s="15" t="s">
        <v>222</v>
      </c>
      <c r="FO4" s="15" t="s">
        <v>223</v>
      </c>
      <c r="FR4" s="15" t="s">
        <v>224</v>
      </c>
      <c r="FU4" s="15" t="s">
        <v>225</v>
      </c>
      <c r="FX4" s="15" t="s">
        <v>226</v>
      </c>
      <c r="GA4" s="15" t="s">
        <v>227</v>
      </c>
      <c r="GD4" s="15" t="s">
        <v>228</v>
      </c>
      <c r="GG4" s="15" t="s">
        <v>229</v>
      </c>
      <c r="GJ4" s="15" t="s">
        <v>230</v>
      </c>
      <c r="GM4" s="15" t="s">
        <v>231</v>
      </c>
      <c r="GP4" s="15" t="s">
        <v>232</v>
      </c>
      <c r="GS4" s="15" t="s">
        <v>233</v>
      </c>
      <c r="GV4" s="15" t="s">
        <v>234</v>
      </c>
      <c r="GY4" s="15" t="s">
        <v>235</v>
      </c>
      <c r="HB4" s="15" t="s">
        <v>236</v>
      </c>
      <c r="HE4" s="15" t="s">
        <v>237</v>
      </c>
      <c r="HH4" s="15" t="s">
        <v>238</v>
      </c>
      <c r="HK4" s="15" t="s">
        <v>239</v>
      </c>
      <c r="HN4" s="15" t="s">
        <v>240</v>
      </c>
    </row>
    <row r="5" spans="1:224" s="17" customFormat="1" ht="57" x14ac:dyDescent="0.25">
      <c r="A5" s="54" t="s">
        <v>241</v>
      </c>
      <c r="B5" s="54"/>
      <c r="C5" s="16" t="str">
        <f>C6</f>
        <v>Fakultní nemocnice Olomouc - útvary</v>
      </c>
      <c r="D5" s="16" t="str">
        <f>C5</f>
        <v>Fakultní nemocnice Olomouc - útvary</v>
      </c>
      <c r="E5" s="16" t="str">
        <f>C5</f>
        <v>Fakultní nemocnice Olomouc - útvary</v>
      </c>
      <c r="F5" s="16" t="str">
        <f t="shared" ref="F5" si="71">F6</f>
        <v>I. interní klinika - kardiologická</v>
      </c>
      <c r="G5" s="16" t="str">
        <f t="shared" ref="G5" si="72">F5</f>
        <v>I. interní klinika - kardiologická</v>
      </c>
      <c r="H5" s="16" t="str">
        <f t="shared" ref="H5" si="73">F5</f>
        <v>I. interní klinika - kardiologická</v>
      </c>
      <c r="I5" s="16" t="str">
        <f t="shared" ref="I5" si="74">I6</f>
        <v>II. interní klinika gastroenterologie a geriatrie</v>
      </c>
      <c r="J5" s="16" t="str">
        <f t="shared" ref="J5" si="75">I5</f>
        <v>II. interní klinika gastroenterologie a geriatrie</v>
      </c>
      <c r="K5" s="16" t="str">
        <f t="shared" ref="K5" si="76">I5</f>
        <v>II. interní klinika gastroenterologie a geriatrie</v>
      </c>
      <c r="L5" s="16" t="str">
        <f t="shared" ref="L5" si="77">L6</f>
        <v>III. interní klinika - nefrologická, revmatologická a endokrinologická</v>
      </c>
      <c r="M5" s="16" t="str">
        <f t="shared" ref="M5" si="78">L5</f>
        <v>III. interní klinika - nefrologická, revmatologická a endokrinologická</v>
      </c>
      <c r="N5" s="16" t="str">
        <f t="shared" ref="N5" si="79">L5</f>
        <v>III. interní klinika - nefrologická, revmatologická a endokrinologická</v>
      </c>
      <c r="O5" s="16" t="str">
        <f t="shared" ref="O5" si="80">O6</f>
        <v>I. chirurgická klinika</v>
      </c>
      <c r="P5" s="16" t="str">
        <f t="shared" ref="P5" si="81">O5</f>
        <v>I. chirurgická klinika</v>
      </c>
      <c r="Q5" s="16" t="str">
        <f t="shared" ref="Q5" si="82">O5</f>
        <v>I. chirurgická klinika</v>
      </c>
      <c r="R5" s="16" t="str">
        <f t="shared" ref="R5" si="83">R6</f>
        <v>II. chirurgická klinika - cévně-transplantační</v>
      </c>
      <c r="S5" s="16" t="str">
        <f t="shared" ref="S5" si="84">R5</f>
        <v>II. chirurgická klinika - cévně-transplantační</v>
      </c>
      <c r="T5" s="16" t="str">
        <f t="shared" ref="T5" si="85">R5</f>
        <v>II. chirurgická klinika - cévně-transplantační</v>
      </c>
      <c r="U5" s="16" t="str">
        <f t="shared" ref="U5" si="86">U6</f>
        <v>Neurochirurgická klinika</v>
      </c>
      <c r="V5" s="16" t="str">
        <f t="shared" ref="V5" si="87">U5</f>
        <v>Neurochirurgická klinika</v>
      </c>
      <c r="W5" s="16" t="str">
        <f t="shared" ref="W5" si="88">U5</f>
        <v>Neurochirurgická klinika</v>
      </c>
      <c r="X5" s="16" t="str">
        <f t="shared" ref="X5" si="89">X6</f>
        <v>Klinika anesteziologie, resuscitace a intenzivní medicíny</v>
      </c>
      <c r="Y5" s="16" t="str">
        <f t="shared" ref="Y5" si="90">X5</f>
        <v>Klinika anesteziologie, resuscitace a intenzivní medicíny</v>
      </c>
      <c r="Z5" s="16" t="str">
        <f t="shared" ref="Z5" si="91">X5</f>
        <v>Klinika anesteziologie, resuscitace a intenzivní medicíny</v>
      </c>
      <c r="AA5" s="16" t="str">
        <f t="shared" ref="AA5" si="92">AA6</f>
        <v>Porodnicko-gynekologická klinika</v>
      </c>
      <c r="AB5" s="16" t="str">
        <f t="shared" ref="AB5" si="93">AA5</f>
        <v>Porodnicko-gynekologická klinika</v>
      </c>
      <c r="AC5" s="16" t="str">
        <f t="shared" ref="AC5" si="94">AA5</f>
        <v>Porodnicko-gynekologická klinika</v>
      </c>
      <c r="AD5" s="16" t="str">
        <f t="shared" ref="AD5" si="95">AD6</f>
        <v>Novorozenecké oddělení</v>
      </c>
      <c r="AE5" s="16" t="str">
        <f t="shared" ref="AE5" si="96">AD5</f>
        <v>Novorozenecké oddělení</v>
      </c>
      <c r="AF5" s="16" t="str">
        <f t="shared" ref="AF5" si="97">AD5</f>
        <v>Novorozenecké oddělení</v>
      </c>
      <c r="AG5" s="16" t="str">
        <f t="shared" ref="AG5" si="98">AG6</f>
        <v>Dětská klinika</v>
      </c>
      <c r="AH5" s="16" t="str">
        <f t="shared" ref="AH5" si="99">AG5</f>
        <v>Dětská klinika</v>
      </c>
      <c r="AI5" s="16" t="str">
        <f t="shared" ref="AI5" si="100">AG5</f>
        <v>Dětská klinika</v>
      </c>
      <c r="AJ5" s="16" t="str">
        <f t="shared" ref="AJ5" si="101">AJ6</f>
        <v>Ortopedická klinika</v>
      </c>
      <c r="AK5" s="16" t="str">
        <f t="shared" ref="AK5" si="102">AJ5</f>
        <v>Ortopedická klinika</v>
      </c>
      <c r="AL5" s="16" t="str">
        <f t="shared" ref="AL5" si="103">AJ5</f>
        <v>Ortopedická klinika</v>
      </c>
      <c r="AM5" s="16" t="str">
        <f t="shared" ref="AM5" si="104">AM6</f>
        <v>Urologická klinika</v>
      </c>
      <c r="AN5" s="16" t="str">
        <f t="shared" ref="AN5" si="105">AM5</f>
        <v>Urologická klinika</v>
      </c>
      <c r="AO5" s="16" t="str">
        <f t="shared" ref="AO5" si="106">AM5</f>
        <v>Urologická klinika</v>
      </c>
      <c r="AP5" s="16" t="str">
        <f t="shared" ref="AP5" si="107">AP6</f>
        <v>Otolaryngologická klinika</v>
      </c>
      <c r="AQ5" s="16" t="str">
        <f t="shared" ref="AQ5" si="108">AP5</f>
        <v>Otolaryngologická klinika</v>
      </c>
      <c r="AR5" s="16" t="str">
        <f t="shared" ref="AR5" si="109">AP5</f>
        <v>Otolaryngologická klinika</v>
      </c>
      <c r="AS5" s="16" t="str">
        <f t="shared" ref="AS5" si="110">AS6</f>
        <v>Oční klinika</v>
      </c>
      <c r="AT5" s="16" t="str">
        <f t="shared" ref="AT5" si="111">AS5</f>
        <v>Oční klinika</v>
      </c>
      <c r="AU5" s="16" t="str">
        <f t="shared" ref="AU5" si="112">AS5</f>
        <v>Oční klinika</v>
      </c>
      <c r="AV5" s="16" t="str">
        <f t="shared" ref="AV5" si="113">AV6</f>
        <v>Oddělení alergologie a kl. imun.</v>
      </c>
      <c r="AW5" s="16" t="str">
        <f t="shared" ref="AW5" si="114">AV5</f>
        <v>Oddělení alergologie a kl. imun.</v>
      </c>
      <c r="AX5" s="16" t="str">
        <f t="shared" ref="AX5" si="115">AV5</f>
        <v>Oddělení alergologie a kl. imun.</v>
      </c>
      <c r="AY5" s="16" t="str">
        <f t="shared" ref="AY5" si="116">AY6</f>
        <v>Klinika plicních nemocí a tuberkulózy</v>
      </c>
      <c r="AZ5" s="16" t="str">
        <f t="shared" ref="AZ5" si="117">AY5</f>
        <v>Klinika plicních nemocí a tuberkulózy</v>
      </c>
      <c r="BA5" s="16" t="str">
        <f t="shared" ref="BA5" si="118">AY5</f>
        <v>Klinika plicních nemocí a tuberkulózy</v>
      </c>
      <c r="BB5" s="16" t="str">
        <f t="shared" ref="BB5" si="119">BB6</f>
        <v>Neurologická klinika</v>
      </c>
      <c r="BC5" s="16" t="str">
        <f t="shared" ref="BC5" si="120">BB5</f>
        <v>Neurologická klinika</v>
      </c>
      <c r="BD5" s="16" t="str">
        <f t="shared" ref="BD5" si="121">BB5</f>
        <v>Neurologická klinika</v>
      </c>
      <c r="BE5" s="16" t="str">
        <f t="shared" ref="BE5" si="122">BE6</f>
        <v>Klinika psychiatrie</v>
      </c>
      <c r="BF5" s="16" t="str">
        <f t="shared" ref="BF5" si="123">BE5</f>
        <v>Klinika psychiatrie</v>
      </c>
      <c r="BG5" s="16" t="str">
        <f t="shared" ref="BG5" si="124">BE5</f>
        <v>Klinika psychiatrie</v>
      </c>
      <c r="BH5" s="16" t="str">
        <f t="shared" ref="BH5" si="125">BH6</f>
        <v>Klinika pracovního lékařství</v>
      </c>
      <c r="BI5" s="16" t="str">
        <f t="shared" ref="BI5" si="126">BH5</f>
        <v>Klinika pracovního lékařství</v>
      </c>
      <c r="BJ5" s="16" t="str">
        <f t="shared" ref="BJ5" si="127">BH5</f>
        <v>Klinika pracovního lékařství</v>
      </c>
      <c r="BK5" s="16" t="str">
        <f t="shared" ref="BK5" si="128">BK6</f>
        <v>Klinika chorob kožních a pohlavních</v>
      </c>
      <c r="BL5" s="16" t="str">
        <f t="shared" ref="BL5" si="129">BK5</f>
        <v>Klinika chorob kožních a pohlavních</v>
      </c>
      <c r="BM5" s="16" t="str">
        <f t="shared" ref="BM5" si="130">BK5</f>
        <v>Klinika chorob kožních a pohlavních</v>
      </c>
      <c r="BN5" s="16" t="str">
        <f t="shared" ref="BN5" si="131">BN6</f>
        <v>Onkologická klinika</v>
      </c>
      <c r="BO5" s="16" t="str">
        <f t="shared" ref="BO5" si="132">BN5</f>
        <v>Onkologická klinika</v>
      </c>
      <c r="BP5" s="16" t="str">
        <f t="shared" ref="BP5" si="133">BN5</f>
        <v>Onkologická klinika</v>
      </c>
      <c r="BQ5" s="16" t="str">
        <f t="shared" ref="BQ5" si="134">BQ6</f>
        <v>Klinika nukleární medicíny</v>
      </c>
      <c r="BR5" s="16" t="str">
        <f t="shared" ref="BR5" si="135">BQ5</f>
        <v>Klinika nukleární medicíny</v>
      </c>
      <c r="BS5" s="16" t="str">
        <f t="shared" ref="BS5" si="136">BQ5</f>
        <v>Klinika nukleární medicíny</v>
      </c>
      <c r="BT5" s="16" t="str">
        <f t="shared" ref="BT5" si="137">BT6</f>
        <v>Klinika zubního lékařství</v>
      </c>
      <c r="BU5" s="16" t="str">
        <f t="shared" ref="BU5" si="138">BT5</f>
        <v>Klinika zubního lékařství</v>
      </c>
      <c r="BV5" s="16" t="str">
        <f t="shared" ref="BV5" si="139">BT5</f>
        <v>Klinika zubního lékařství</v>
      </c>
      <c r="BW5" s="16" t="str">
        <f t="shared" ref="BW5" si="140">BW6</f>
        <v>Klinika ústní,čelistní a obličejové chirurgie</v>
      </c>
      <c r="BX5" s="16" t="str">
        <f t="shared" ref="BX5" si="141">BW5</f>
        <v>Klinika ústní,čelistní a obličejové chirurgie</v>
      </c>
      <c r="BY5" s="16" t="str">
        <f t="shared" ref="BY5" si="142">BW5</f>
        <v>Klinika ústní,čelistní a obličejové chirurgie</v>
      </c>
      <c r="BZ5" s="16" t="str">
        <f t="shared" ref="BZ5" si="143">BZ6</f>
        <v>Oddělení rehabilitace</v>
      </c>
      <c r="CA5" s="16" t="str">
        <f t="shared" ref="CA5" si="144">BZ5</f>
        <v>Oddělení rehabilitace</v>
      </c>
      <c r="CB5" s="16" t="str">
        <f t="shared" ref="CB5" si="145">BZ5</f>
        <v>Oddělení rehabilitace</v>
      </c>
      <c r="CC5" s="16" t="str">
        <f t="shared" ref="CC5" si="146">CC6</f>
        <v>Klinika tělovýchovného lékařství a kardiovaskulární rehabilitace</v>
      </c>
      <c r="CD5" s="16" t="str">
        <f t="shared" ref="CD5" si="147">CC5</f>
        <v>Klinika tělovýchovného lékařství a kardiovaskulární rehabilitace</v>
      </c>
      <c r="CE5" s="16" t="str">
        <f t="shared" ref="CE5" si="148">CC5</f>
        <v>Klinika tělovýchovného lékařství a kardiovaskulární rehabilitace</v>
      </c>
      <c r="CF5" s="16" t="str">
        <f t="shared" ref="CF5" si="149">CF6</f>
        <v>Ústav lékařské genetiky</v>
      </c>
      <c r="CG5" s="16" t="str">
        <f t="shared" ref="CG5" si="150">CF5</f>
        <v>Ústav lékařské genetiky</v>
      </c>
      <c r="CH5" s="16" t="str">
        <f t="shared" ref="CH5" si="151">CF5</f>
        <v>Ústav lékařské genetiky</v>
      </c>
      <c r="CI5" s="16" t="str">
        <f t="shared" ref="CI5" si="152">CI6</f>
        <v>Oddělení plastické a estetické chirurgie</v>
      </c>
      <c r="CJ5" s="16" t="str">
        <f t="shared" ref="CJ5" si="153">CI5</f>
        <v>Oddělení plastické a estetické chirurgie</v>
      </c>
      <c r="CK5" s="16" t="str">
        <f t="shared" ref="CK5" si="154">CI5</f>
        <v>Oddělení plastické a estetické chirurgie</v>
      </c>
      <c r="CL5" s="16" t="str">
        <f t="shared" ref="CL5" si="155">CL6</f>
        <v>Traumatologická klinika</v>
      </c>
      <c r="CM5" s="16" t="str">
        <f t="shared" ref="CM5" si="156">CL5</f>
        <v>Traumatologická klinika</v>
      </c>
      <c r="CN5" s="16" t="str">
        <f t="shared" ref="CN5" si="157">CL5</f>
        <v>Traumatologická klinika</v>
      </c>
      <c r="CO5" s="16" t="str">
        <f t="shared" ref="CO5" si="158">CO6</f>
        <v>Hemato-onkologická klinika</v>
      </c>
      <c r="CP5" s="16" t="str">
        <f t="shared" ref="CP5" si="159">CO5</f>
        <v>Hemato-onkologická klinika</v>
      </c>
      <c r="CQ5" s="16" t="str">
        <f t="shared" ref="CQ5" si="160">CO5</f>
        <v>Hemato-onkologická klinika</v>
      </c>
      <c r="CR5" s="16" t="str">
        <f t="shared" ref="CR5" si="161">CR6</f>
        <v>Oddělení klinické biochemie</v>
      </c>
      <c r="CS5" s="16" t="str">
        <f t="shared" ref="CS5" si="162">CR5</f>
        <v>Oddělení klinické biochemie</v>
      </c>
      <c r="CT5" s="16" t="str">
        <f t="shared" ref="CT5" si="163">CR5</f>
        <v>Oddělení klinické biochemie</v>
      </c>
      <c r="CU5" s="16" t="str">
        <f t="shared" ref="CU5" si="164">CU6</f>
        <v>Radiologická klinika</v>
      </c>
      <c r="CV5" s="16" t="str">
        <f t="shared" ref="CV5" si="165">CU5</f>
        <v>Radiologická klinika</v>
      </c>
      <c r="CW5" s="16" t="str">
        <f t="shared" ref="CW5" si="166">CU5</f>
        <v>Radiologická klinika</v>
      </c>
      <c r="CX5" s="16" t="str">
        <f t="shared" ref="CX5" si="167">CX6</f>
        <v>Transfuzní oddělení</v>
      </c>
      <c r="CY5" s="16" t="str">
        <f t="shared" ref="CY5" si="168">CX5</f>
        <v>Transfuzní oddělení</v>
      </c>
      <c r="CZ5" s="16" t="str">
        <f t="shared" ref="CZ5" si="169">CX5</f>
        <v>Transfuzní oddělení</v>
      </c>
      <c r="DA5" s="16" t="str">
        <f t="shared" ref="DA5" si="170">DA6</f>
        <v>Oddělení klinické logopedie</v>
      </c>
      <c r="DB5" s="16" t="str">
        <f t="shared" ref="DB5" si="171">DA5</f>
        <v>Oddělení klinické logopedie</v>
      </c>
      <c r="DC5" s="16" t="str">
        <f t="shared" ref="DC5" si="172">DA5</f>
        <v>Oddělení klinické logopedie</v>
      </c>
      <c r="DD5" s="16" t="str">
        <f t="shared" ref="DD5" si="173">DD6</f>
        <v>Ústav klinické a molekulární patologie</v>
      </c>
      <c r="DE5" s="16" t="str">
        <f t="shared" ref="DE5" si="174">DD5</f>
        <v>Ústav klinické a molekulární patologie</v>
      </c>
      <c r="DF5" s="16" t="str">
        <f t="shared" ref="DF5" si="175">DD5</f>
        <v>Ústav klinické a molekulární patologie</v>
      </c>
      <c r="DG5" s="16" t="str">
        <f t="shared" ref="DG5" si="176">DG6</f>
        <v>Ústav soudního lékařství a medicínského práva</v>
      </c>
      <c r="DH5" s="16" t="str">
        <f t="shared" ref="DH5" si="177">DG5</f>
        <v>Ústav soudního lékařství a medicínského práva</v>
      </c>
      <c r="DI5" s="16" t="str">
        <f t="shared" ref="DI5" si="178">DG5</f>
        <v>Ústav soudního lékařství a medicínského práva</v>
      </c>
      <c r="DJ5" s="16" t="str">
        <f t="shared" ref="DJ5" si="179">DJ6</f>
        <v>Oddělení klinické psychologie</v>
      </c>
      <c r="DK5" s="16" t="str">
        <f t="shared" ref="DK5" si="180">DJ5</f>
        <v>Oddělení klinické psychologie</v>
      </c>
      <c r="DL5" s="16" t="str">
        <f t="shared" ref="DL5" si="181">DJ5</f>
        <v>Oddělení klinické psychologie</v>
      </c>
      <c r="DM5" s="16" t="str">
        <f t="shared" ref="DM5" si="182">DM6</f>
        <v>Ústav mikrobiologie</v>
      </c>
      <c r="DN5" s="16" t="str">
        <f t="shared" ref="DN5" si="183">DM5</f>
        <v>Ústav mikrobiologie</v>
      </c>
      <c r="DO5" s="16" t="str">
        <f t="shared" ref="DO5" si="184">DM5</f>
        <v>Ústav mikrobiologie</v>
      </c>
      <c r="DP5" s="16" t="str">
        <f t="shared" ref="DP5" si="185">DP6</f>
        <v>Ústav imunologie</v>
      </c>
      <c r="DQ5" s="16" t="str">
        <f t="shared" ref="DQ5" si="186">DP5</f>
        <v>Ústav imunologie</v>
      </c>
      <c r="DR5" s="16" t="str">
        <f t="shared" ref="DR5" si="187">DP5</f>
        <v>Ústav imunologie</v>
      </c>
      <c r="DS5" s="16" t="str">
        <f t="shared" ref="DS5" si="188">DS6</f>
        <v>Ústav farmakologie</v>
      </c>
      <c r="DT5" s="16" t="str">
        <f t="shared" ref="DT5" si="189">DS5</f>
        <v>Ústav farmakologie</v>
      </c>
      <c r="DU5" s="16" t="str">
        <f t="shared" ref="DU5" si="190">DS5</f>
        <v>Ústav farmakologie</v>
      </c>
      <c r="DV5" s="16" t="str">
        <f t="shared" ref="DV5" si="191">DV6</f>
        <v>Laboratoř experimentální medicíny</v>
      </c>
      <c r="DW5" s="16" t="str">
        <f t="shared" ref="DW5" si="192">DV5</f>
        <v>Laboratoř experimentální medicíny</v>
      </c>
      <c r="DX5" s="16" t="str">
        <f t="shared" ref="DX5" si="193">DV5</f>
        <v>Laboratoř experimentální medicíny</v>
      </c>
      <c r="DY5" s="16" t="str">
        <f t="shared" ref="DY5" si="194">DY6</f>
        <v>Sociální oddělení</v>
      </c>
      <c r="DZ5" s="16" t="str">
        <f t="shared" ref="DZ5" si="195">DY5</f>
        <v>Sociální oddělení</v>
      </c>
      <c r="EA5" s="16" t="str">
        <f t="shared" ref="EA5" si="196">DY5</f>
        <v>Sociální oddělení</v>
      </c>
      <c r="EB5" s="16" t="str">
        <f t="shared" ref="EB5" si="197">EB6</f>
        <v>Transplantační centrum</v>
      </c>
      <c r="EC5" s="16" t="str">
        <f t="shared" ref="EC5" si="198">EB5</f>
        <v>Transplantační centrum</v>
      </c>
      <c r="ED5" s="16" t="str">
        <f t="shared" ref="ED5" si="199">EB5</f>
        <v>Transplantační centrum</v>
      </c>
      <c r="EE5" s="16" t="str">
        <f t="shared" ref="EE5" si="200">EE6</f>
        <v xml:space="preserve">Centrální operační sály </v>
      </c>
      <c r="EF5" s="16" t="str">
        <f t="shared" ref="EF5" si="201">EE5</f>
        <v xml:space="preserve">Centrální operační sály </v>
      </c>
      <c r="EG5" s="16" t="str">
        <f t="shared" ref="EG5" si="202">EE5</f>
        <v xml:space="preserve">Centrální operační sály </v>
      </c>
      <c r="EH5" s="16" t="str">
        <f t="shared" ref="EH5" si="203">EH6</f>
        <v>Lékárna</v>
      </c>
      <c r="EI5" s="16" t="str">
        <f t="shared" ref="EI5" si="204">EH5</f>
        <v>Lékárna</v>
      </c>
      <c r="EJ5" s="16" t="str">
        <f t="shared" ref="EJ5" si="205">EH5</f>
        <v>Lékárna</v>
      </c>
      <c r="EK5" s="16" t="str">
        <f t="shared" ref="EK5" si="206">EK6</f>
        <v>Kardiochirurgická klinika</v>
      </c>
      <c r="EL5" s="16" t="str">
        <f t="shared" ref="EL5" si="207">EK5</f>
        <v>Kardiochirurgická klinika</v>
      </c>
      <c r="EM5" s="16" t="str">
        <f t="shared" ref="EM5" si="208">EK5</f>
        <v>Kardiochirurgická klinika</v>
      </c>
      <c r="EN5" s="16" t="str">
        <f t="shared" ref="EN5" si="209">EN6</f>
        <v>NTMC - Národní telemedicínské centrum</v>
      </c>
      <c r="EO5" s="16" t="str">
        <f t="shared" ref="EO5" si="210">EN5</f>
        <v>NTMC - Národní telemedicínské centrum</v>
      </c>
      <c r="EP5" s="16" t="str">
        <f t="shared" ref="EP5" si="211">EN5</f>
        <v>NTMC - Národní telemedicínské centrum</v>
      </c>
      <c r="EQ5" s="16" t="str">
        <f t="shared" ref="EQ5" si="212">EQ6</f>
        <v>Oddělení lékařské fyziky a radiační ochrany</v>
      </c>
      <c r="ER5" s="16" t="str">
        <f t="shared" ref="ER5" si="213">EQ5</f>
        <v>Oddělení lékařské fyziky a radiační ochrany</v>
      </c>
      <c r="ES5" s="16" t="str">
        <f t="shared" ref="ES5" si="214">EQ5</f>
        <v>Oddělení lékařské fyziky a radiační ochrany</v>
      </c>
      <c r="ET5" s="16" t="str">
        <f t="shared" ref="ET5" si="215">ET6</f>
        <v>Oddělení nemocniční hygieny</v>
      </c>
      <c r="EU5" s="16" t="str">
        <f t="shared" ref="EU5" si="216">ET5</f>
        <v>Oddělení nemocniční hygieny</v>
      </c>
      <c r="EV5" s="16" t="str">
        <f t="shared" ref="EV5" si="217">ET5</f>
        <v>Oddělení nemocniční hygieny</v>
      </c>
      <c r="EW5" s="16" t="str">
        <f t="shared" ref="EW5" si="218">EW6</f>
        <v>Oddělení centrální sterilizace</v>
      </c>
      <c r="EX5" s="16" t="str">
        <f t="shared" ref="EX5" si="219">EW5</f>
        <v>Oddělení centrální sterilizace</v>
      </c>
      <c r="EY5" s="16" t="str">
        <f t="shared" ref="EY5" si="220">EW5</f>
        <v>Oddělení centrální sterilizace</v>
      </c>
      <c r="EZ5" s="16" t="str">
        <f t="shared" ref="EZ5" si="221">EZ6</f>
        <v>Nutriční ambulance</v>
      </c>
      <c r="FA5" s="16" t="str">
        <f t="shared" ref="FA5" si="222">EZ5</f>
        <v>Nutriční ambulance</v>
      </c>
      <c r="FB5" s="16" t="str">
        <f t="shared" ref="FB5" si="223">EZ5</f>
        <v>Nutriční ambulance</v>
      </c>
      <c r="FC5" s="16" t="str">
        <f t="shared" ref="FC5" si="224">FC6</f>
        <v>Oddělení intenzivní péče chirurgických oborů</v>
      </c>
      <c r="FD5" s="16" t="str">
        <f t="shared" ref="FD5" si="225">FC5</f>
        <v>Oddělení intenzivní péče chirurgických oborů</v>
      </c>
      <c r="FE5" s="16" t="str">
        <f t="shared" ref="FE5" si="226">FC5</f>
        <v>Oddělení intenzivní péče chirurgických oborů</v>
      </c>
      <c r="FF5" s="16" t="str">
        <f t="shared" ref="FF5" si="227">FF6</f>
        <v>Oddělení urgentního příjmu</v>
      </c>
      <c r="FG5" s="16" t="str">
        <f t="shared" ref="FG5" si="228">FF5</f>
        <v>Oddělení urgentního příjmu</v>
      </c>
      <c r="FH5" s="16" t="str">
        <f t="shared" ref="FH5" si="229">FF5</f>
        <v>Oddělení urgentního příjmu</v>
      </c>
      <c r="FI5" s="16" t="str">
        <f t="shared" ref="FI5" si="230">FI6</f>
        <v>Centrum CLINREC</v>
      </c>
      <c r="FJ5" s="16" t="str">
        <f t="shared" ref="FJ5" si="231">FI5</f>
        <v>Centrum CLINREC</v>
      </c>
      <c r="FK5" s="16" t="str">
        <f t="shared" ref="FK5" si="232">FI5</f>
        <v>Centrum CLINREC</v>
      </c>
      <c r="FL5" s="16" t="str">
        <f t="shared" ref="FL5" si="233">FL6</f>
        <v>Klinická hodnocení</v>
      </c>
      <c r="FM5" s="16" t="str">
        <f t="shared" ref="FM5" si="234">FL5</f>
        <v>Klinická hodnocení</v>
      </c>
      <c r="FN5" s="16" t="str">
        <f t="shared" ref="FN5" si="235">FL5</f>
        <v>Klinická hodnocení</v>
      </c>
      <c r="FO5" s="16" t="str">
        <f t="shared" ref="FO5" si="236">FO6</f>
        <v>Granty</v>
      </c>
      <c r="FP5" s="16" t="str">
        <f t="shared" ref="FP5" si="237">FO5</f>
        <v>Granty</v>
      </c>
      <c r="FQ5" s="16" t="str">
        <f t="shared" ref="FQ5" si="238">FO5</f>
        <v>Granty</v>
      </c>
      <c r="FR5" s="16" t="str">
        <f t="shared" ref="FR5" si="239">FR6</f>
        <v>Granty</v>
      </c>
      <c r="FS5" s="16" t="str">
        <f t="shared" ref="FS5" si="240">FR5</f>
        <v>Granty</v>
      </c>
      <c r="FT5" s="16" t="str">
        <f t="shared" ref="FT5" si="241">FR5</f>
        <v>Granty</v>
      </c>
      <c r="FU5" s="16" t="str">
        <f t="shared" ref="FU5" si="242">FU6</f>
        <v>Institucionální podpora</v>
      </c>
      <c r="FV5" s="16" t="str">
        <f t="shared" ref="FV5" si="243">FU5</f>
        <v>Institucionální podpora</v>
      </c>
      <c r="FW5" s="16" t="str">
        <f t="shared" ref="FW5" si="244">FU5</f>
        <v>Institucionální podpora</v>
      </c>
      <c r="FX5" s="16" t="str">
        <f t="shared" ref="FX5" si="245">FX6</f>
        <v>pomocná střediska</v>
      </c>
      <c r="FY5" s="16" t="str">
        <f t="shared" ref="FY5" si="246">FX5</f>
        <v>pomocná střediska</v>
      </c>
      <c r="FZ5" s="16" t="str">
        <f t="shared" ref="FZ5" si="247">FX5</f>
        <v>pomocná střediska</v>
      </c>
      <c r="GA5" s="16" t="str">
        <f t="shared" ref="GA5" si="248">GA6</f>
        <v>Úsek ředitele</v>
      </c>
      <c r="GB5" s="16" t="str">
        <f t="shared" ref="GB5" si="249">GA5</f>
        <v>Úsek ředitele</v>
      </c>
      <c r="GC5" s="16" t="str">
        <f t="shared" ref="GC5" si="250">GA5</f>
        <v>Úsek ředitele</v>
      </c>
      <c r="GD5" s="16" t="str">
        <f t="shared" ref="GD5" si="251">GD6</f>
        <v>Úsek léčebné péče</v>
      </c>
      <c r="GE5" s="16" t="str">
        <f t="shared" ref="GE5" si="252">GD5</f>
        <v>Úsek léčebné péče</v>
      </c>
      <c r="GF5" s="16" t="str">
        <f t="shared" ref="GF5" si="253">GD5</f>
        <v>Úsek léčebné péče</v>
      </c>
      <c r="GG5" s="16" t="str">
        <f t="shared" ref="GG5" si="254">GG6</f>
        <v>Útvar ekonomiky a zdravotních pojišťoven</v>
      </c>
      <c r="GH5" s="16" t="str">
        <f t="shared" ref="GH5" si="255">GG5</f>
        <v>Útvar ekonomiky a zdravotních pojišťoven</v>
      </c>
      <c r="GI5" s="16" t="str">
        <f t="shared" ref="GI5" si="256">GG5</f>
        <v>Útvar ekonomiky a zdravotních pojišťoven</v>
      </c>
      <c r="GJ5" s="16" t="str">
        <f t="shared" ref="GJ5" si="257">GJ6</f>
        <v>Útvar hospodářsko technické správy</v>
      </c>
      <c r="GK5" s="16" t="str">
        <f t="shared" ref="GK5" si="258">GJ5</f>
        <v>Útvar hospodářsko technické správy</v>
      </c>
      <c r="GL5" s="16" t="str">
        <f t="shared" ref="GL5" si="259">GJ5</f>
        <v>Útvar hospodářsko technické správy</v>
      </c>
      <c r="GM5" s="16" t="str">
        <f t="shared" ref="GM5" si="260">GM6</f>
        <v>Odbor investic</v>
      </c>
      <c r="GN5" s="16" t="str">
        <f t="shared" ref="GN5" si="261">GM5</f>
        <v>Odbor investic</v>
      </c>
      <c r="GO5" s="16" t="str">
        <f t="shared" ref="GO5" si="262">GM5</f>
        <v>Odbor investic</v>
      </c>
      <c r="GP5" s="16" t="str">
        <f t="shared" ref="GP5" si="263">GP6</f>
        <v>Personální úsek</v>
      </c>
      <c r="GQ5" s="16" t="str">
        <f t="shared" ref="GQ5" si="264">GP5</f>
        <v>Personální úsek</v>
      </c>
      <c r="GR5" s="16" t="str">
        <f t="shared" ref="GR5" si="265">GP5</f>
        <v>Personální úsek</v>
      </c>
      <c r="GS5" s="16" t="str">
        <f t="shared" ref="GS5" si="266">GS6</f>
        <v>Úsek informačních technologií</v>
      </c>
      <c r="GT5" s="16" t="str">
        <f t="shared" ref="GT5" si="267">GS5</f>
        <v>Úsek informačních technologií</v>
      </c>
      <c r="GU5" s="16" t="str">
        <f t="shared" ref="GU5" si="268">GS5</f>
        <v>Úsek informačních technologií</v>
      </c>
      <c r="GV5" s="16" t="str">
        <f t="shared" ref="GV5" si="269">GV6</f>
        <v>Obchodní úsek</v>
      </c>
      <c r="GW5" s="16" t="str">
        <f t="shared" ref="GW5" si="270">GV5</f>
        <v>Obchodní úsek</v>
      </c>
      <c r="GX5" s="16" t="str">
        <f t="shared" ref="GX5" si="271">GV5</f>
        <v>Obchodní úsek</v>
      </c>
      <c r="GY5" s="16" t="str">
        <f t="shared" ref="GY5" si="272">GY6</f>
        <v>Marketingové akce FNOL</v>
      </c>
      <c r="GZ5" s="16" t="str">
        <f t="shared" ref="GZ5" si="273">GY5</f>
        <v>Marketingové akce FNOL</v>
      </c>
      <c r="HA5" s="16" t="str">
        <f t="shared" ref="HA5" si="274">GY5</f>
        <v>Marketingové akce FNOL</v>
      </c>
      <c r="HB5" s="16" t="str">
        <f t="shared" ref="HB5" si="275">HB6</f>
        <v>Údržby, provozy</v>
      </c>
      <c r="HC5" s="16" t="str">
        <f t="shared" ref="HC5" si="276">HB5</f>
        <v>Údržby, provozy</v>
      </c>
      <c r="HD5" s="16" t="str">
        <f t="shared" ref="HD5" si="277">HB5</f>
        <v>Údržby, provozy</v>
      </c>
      <c r="HE5" s="16" t="str">
        <f t="shared" ref="HE5" si="278">HE6</f>
        <v>Stavby</v>
      </c>
      <c r="HF5" s="16" t="str">
        <f t="shared" ref="HF5" si="279">HE5</f>
        <v>Stavby</v>
      </c>
      <c r="HG5" s="16" t="str">
        <f t="shared" ref="HG5" si="280">HE5</f>
        <v>Stavby</v>
      </c>
      <c r="HH5" s="16" t="str">
        <f t="shared" ref="HH5" si="281">HH6</f>
        <v>Transfery MZ ČR + refundace</v>
      </c>
      <c r="HI5" s="16" t="str">
        <f t="shared" ref="HI5" si="282">HH5</f>
        <v>Transfery MZ ČR + refundace</v>
      </c>
      <c r="HJ5" s="16" t="str">
        <f t="shared" ref="HJ5" si="283">HH5</f>
        <v>Transfery MZ ČR + refundace</v>
      </c>
      <c r="HK5" s="16" t="str">
        <f t="shared" ref="HK5" si="284">HK6</f>
        <v>Pronájmy</v>
      </c>
      <c r="HL5" s="16" t="str">
        <f t="shared" ref="HL5" si="285">HK5</f>
        <v>Pronájmy</v>
      </c>
      <c r="HM5" s="16" t="str">
        <f t="shared" ref="HM5" si="286">HK5</f>
        <v>Pronájmy</v>
      </c>
      <c r="HN5" s="16" t="str">
        <f t="shared" ref="HN5" si="287">HN6</f>
        <v>Nezařazeno</v>
      </c>
      <c r="HO5" s="16" t="str">
        <f t="shared" ref="HO5" si="288">HN5</f>
        <v>Nezařazeno</v>
      </c>
      <c r="HP5" s="16" t="str">
        <f t="shared" ref="HP5" si="289">HN5</f>
        <v>Nezařazeno</v>
      </c>
    </row>
    <row r="6" spans="1:224" s="18" customFormat="1" ht="45.75" customHeight="1" x14ac:dyDescent="0.25">
      <c r="A6" s="55"/>
      <c r="B6" s="55"/>
      <c r="C6" s="19" t="s">
        <v>242</v>
      </c>
      <c r="D6" s="20"/>
      <c r="E6" s="21"/>
      <c r="F6" s="19" t="s">
        <v>11</v>
      </c>
      <c r="G6" s="20"/>
      <c r="H6" s="21"/>
      <c r="I6" s="19" t="s">
        <v>33</v>
      </c>
      <c r="J6" s="20"/>
      <c r="K6" s="21"/>
      <c r="L6" s="19" t="s">
        <v>37</v>
      </c>
      <c r="M6" s="20"/>
      <c r="N6" s="21"/>
      <c r="O6" s="19" t="s">
        <v>40</v>
      </c>
      <c r="P6" s="20"/>
      <c r="Q6" s="21"/>
      <c r="R6" s="19" t="s">
        <v>42</v>
      </c>
      <c r="S6" s="20"/>
      <c r="T6" s="21"/>
      <c r="U6" s="19" t="s">
        <v>44</v>
      </c>
      <c r="V6" s="20"/>
      <c r="W6" s="21"/>
      <c r="X6" s="19" t="s">
        <v>46</v>
      </c>
      <c r="Y6" s="20"/>
      <c r="Z6" s="21"/>
      <c r="AA6" s="19" t="s">
        <v>48</v>
      </c>
      <c r="AB6" s="20"/>
      <c r="AC6" s="21"/>
      <c r="AD6" s="19" t="s">
        <v>50</v>
      </c>
      <c r="AE6" s="20"/>
      <c r="AF6" s="21"/>
      <c r="AG6" s="19" t="s">
        <v>54</v>
      </c>
      <c r="AH6" s="20"/>
      <c r="AI6" s="21"/>
      <c r="AJ6" s="19" t="s">
        <v>60</v>
      </c>
      <c r="AK6" s="20"/>
      <c r="AL6" s="21"/>
      <c r="AM6" s="19" t="s">
        <v>62</v>
      </c>
      <c r="AN6" s="20"/>
      <c r="AO6" s="21"/>
      <c r="AP6" s="19" t="s">
        <v>64</v>
      </c>
      <c r="AQ6" s="20"/>
      <c r="AR6" s="21"/>
      <c r="AS6" s="19" t="s">
        <v>66</v>
      </c>
      <c r="AT6" s="20"/>
      <c r="AU6" s="21"/>
      <c r="AV6" s="19" t="s">
        <v>68</v>
      </c>
      <c r="AW6" s="20"/>
      <c r="AX6" s="21"/>
      <c r="AY6" s="19" t="s">
        <v>70</v>
      </c>
      <c r="AZ6" s="20"/>
      <c r="BA6" s="21"/>
      <c r="BB6" s="19" t="s">
        <v>72</v>
      </c>
      <c r="BC6" s="20"/>
      <c r="BD6" s="21"/>
      <c r="BE6" s="19" t="s">
        <v>74</v>
      </c>
      <c r="BF6" s="20"/>
      <c r="BG6" s="21"/>
      <c r="BH6" s="19" t="s">
        <v>76</v>
      </c>
      <c r="BI6" s="20"/>
      <c r="BJ6" s="21"/>
      <c r="BK6" s="19" t="s">
        <v>78</v>
      </c>
      <c r="BL6" s="20"/>
      <c r="BM6" s="21"/>
      <c r="BN6" s="19" t="s">
        <v>84</v>
      </c>
      <c r="BO6" s="20"/>
      <c r="BP6" s="21"/>
      <c r="BQ6" s="19" t="s">
        <v>86</v>
      </c>
      <c r="BR6" s="20"/>
      <c r="BS6" s="21"/>
      <c r="BT6" s="19" t="s">
        <v>90</v>
      </c>
      <c r="BU6" s="20"/>
      <c r="BV6" s="21"/>
      <c r="BW6" s="19" t="s">
        <v>243</v>
      </c>
      <c r="BX6" s="20"/>
      <c r="BY6" s="21"/>
      <c r="BZ6" s="19" t="s">
        <v>94</v>
      </c>
      <c r="CA6" s="20"/>
      <c r="CB6" s="21"/>
      <c r="CC6" s="19" t="s">
        <v>96</v>
      </c>
      <c r="CD6" s="20"/>
      <c r="CE6" s="21"/>
      <c r="CF6" s="19" t="s">
        <v>98</v>
      </c>
      <c r="CG6" s="20"/>
      <c r="CH6" s="21"/>
      <c r="CI6" s="19" t="s">
        <v>100</v>
      </c>
      <c r="CJ6" s="20"/>
      <c r="CK6" s="21"/>
      <c r="CL6" s="19" t="s">
        <v>102</v>
      </c>
      <c r="CM6" s="20"/>
      <c r="CN6" s="21"/>
      <c r="CO6" s="19" t="s">
        <v>104</v>
      </c>
      <c r="CP6" s="20"/>
      <c r="CQ6" s="21"/>
      <c r="CR6" s="19" t="s">
        <v>106</v>
      </c>
      <c r="CS6" s="20"/>
      <c r="CT6" s="21"/>
      <c r="CU6" s="19" t="s">
        <v>108</v>
      </c>
      <c r="CV6" s="20"/>
      <c r="CW6" s="21"/>
      <c r="CX6" s="19" t="s">
        <v>110</v>
      </c>
      <c r="CY6" s="20"/>
      <c r="CZ6" s="21"/>
      <c r="DA6" s="19" t="s">
        <v>112</v>
      </c>
      <c r="DB6" s="20"/>
      <c r="DC6" s="21"/>
      <c r="DD6" s="19" t="s">
        <v>114</v>
      </c>
      <c r="DE6" s="20"/>
      <c r="DF6" s="21"/>
      <c r="DG6" s="19" t="s">
        <v>116</v>
      </c>
      <c r="DH6" s="20"/>
      <c r="DI6" s="21"/>
      <c r="DJ6" s="19" t="s">
        <v>244</v>
      </c>
      <c r="DK6" s="20"/>
      <c r="DL6" s="21"/>
      <c r="DM6" s="19" t="s">
        <v>118</v>
      </c>
      <c r="DN6" s="20"/>
      <c r="DO6" s="21"/>
      <c r="DP6" s="19" t="s">
        <v>120</v>
      </c>
      <c r="DQ6" s="20"/>
      <c r="DR6" s="21"/>
      <c r="DS6" s="19" t="s">
        <v>245</v>
      </c>
      <c r="DT6" s="20"/>
      <c r="DU6" s="21"/>
      <c r="DV6" s="19" t="s">
        <v>122</v>
      </c>
      <c r="DW6" s="20"/>
      <c r="DX6" s="21"/>
      <c r="DY6" s="19" t="s">
        <v>124</v>
      </c>
      <c r="DZ6" s="20"/>
      <c r="EA6" s="21"/>
      <c r="EB6" s="19" t="s">
        <v>246</v>
      </c>
      <c r="EC6" s="20"/>
      <c r="ED6" s="21"/>
      <c r="EE6" s="19" t="s">
        <v>247</v>
      </c>
      <c r="EF6" s="20"/>
      <c r="EG6" s="21"/>
      <c r="EH6" s="19" t="s">
        <v>128</v>
      </c>
      <c r="EI6" s="20"/>
      <c r="EJ6" s="21"/>
      <c r="EK6" s="19" t="s">
        <v>130</v>
      </c>
      <c r="EL6" s="20"/>
      <c r="EM6" s="21"/>
      <c r="EN6" s="19" t="s">
        <v>248</v>
      </c>
      <c r="EO6" s="20"/>
      <c r="EP6" s="21"/>
      <c r="EQ6" s="19" t="s">
        <v>249</v>
      </c>
      <c r="ER6" s="20"/>
      <c r="ES6" s="21"/>
      <c r="ET6" s="19" t="s">
        <v>132</v>
      </c>
      <c r="EU6" s="20"/>
      <c r="EV6" s="21"/>
      <c r="EW6" s="19" t="s">
        <v>134</v>
      </c>
      <c r="EX6" s="20"/>
      <c r="EY6" s="21"/>
      <c r="EZ6" s="19" t="s">
        <v>250</v>
      </c>
      <c r="FA6" s="20"/>
      <c r="FB6" s="21"/>
      <c r="FC6" s="19" t="s">
        <v>136</v>
      </c>
      <c r="FD6" s="20"/>
      <c r="FE6" s="21"/>
      <c r="FF6" s="19" t="s">
        <v>138</v>
      </c>
      <c r="FG6" s="20"/>
      <c r="FH6" s="21"/>
      <c r="FI6" s="19" t="s">
        <v>251</v>
      </c>
      <c r="FJ6" s="20"/>
      <c r="FK6" s="21"/>
      <c r="FL6" s="19" t="s">
        <v>140</v>
      </c>
      <c r="FM6" s="20"/>
      <c r="FN6" s="21"/>
      <c r="FO6" s="19" t="s">
        <v>142</v>
      </c>
      <c r="FP6" s="20"/>
      <c r="FQ6" s="21"/>
      <c r="FR6" s="19" t="s">
        <v>142</v>
      </c>
      <c r="FS6" s="20"/>
      <c r="FT6" s="21"/>
      <c r="FU6" s="19" t="s">
        <v>252</v>
      </c>
      <c r="FV6" s="20"/>
      <c r="FW6" s="21"/>
      <c r="FX6" s="19" t="s">
        <v>145</v>
      </c>
      <c r="FY6" s="20"/>
      <c r="FZ6" s="21"/>
      <c r="GA6" s="19" t="s">
        <v>253</v>
      </c>
      <c r="GB6" s="20"/>
      <c r="GC6" s="21"/>
      <c r="GD6" s="19" t="s">
        <v>254</v>
      </c>
      <c r="GE6" s="20"/>
      <c r="GF6" s="21"/>
      <c r="GG6" s="19" t="s">
        <v>255</v>
      </c>
      <c r="GH6" s="20"/>
      <c r="GI6" s="21"/>
      <c r="GJ6" s="19" t="s">
        <v>256</v>
      </c>
      <c r="GK6" s="20"/>
      <c r="GL6" s="21"/>
      <c r="GM6" s="19" t="s">
        <v>257</v>
      </c>
      <c r="GN6" s="20"/>
      <c r="GO6" s="21"/>
      <c r="GP6" s="19" t="s">
        <v>258</v>
      </c>
      <c r="GQ6" s="20"/>
      <c r="GR6" s="21"/>
      <c r="GS6" s="19" t="s">
        <v>259</v>
      </c>
      <c r="GT6" s="20"/>
      <c r="GU6" s="21"/>
      <c r="GV6" s="19" t="s">
        <v>260</v>
      </c>
      <c r="GW6" s="20"/>
      <c r="GX6" s="21"/>
      <c r="GY6" s="19" t="s">
        <v>149</v>
      </c>
      <c r="GZ6" s="20"/>
      <c r="HA6" s="21"/>
      <c r="HB6" s="19" t="s">
        <v>261</v>
      </c>
      <c r="HC6" s="20"/>
      <c r="HD6" s="21"/>
      <c r="HE6" s="19" t="s">
        <v>262</v>
      </c>
      <c r="HF6" s="20"/>
      <c r="HG6" s="21"/>
      <c r="HH6" s="19" t="s">
        <v>151</v>
      </c>
      <c r="HI6" s="20"/>
      <c r="HJ6" s="21"/>
      <c r="HK6" s="19" t="s">
        <v>263</v>
      </c>
      <c r="HL6" s="20"/>
      <c r="HM6" s="21"/>
      <c r="HN6" s="19" t="s">
        <v>264</v>
      </c>
      <c r="HO6" s="20"/>
      <c r="HP6" s="21"/>
    </row>
    <row r="7" spans="1:224" x14ac:dyDescent="0.25">
      <c r="A7" s="56"/>
      <c r="B7" s="56"/>
      <c r="C7" s="22" t="s">
        <v>265</v>
      </c>
      <c r="D7" s="23" t="s">
        <v>265</v>
      </c>
      <c r="E7" s="24" t="s">
        <v>265</v>
      </c>
      <c r="F7" s="22" t="s">
        <v>266</v>
      </c>
      <c r="G7" s="23" t="s">
        <v>266</v>
      </c>
      <c r="H7" s="24" t="s">
        <v>266</v>
      </c>
      <c r="I7" s="22" t="s">
        <v>267</v>
      </c>
      <c r="J7" s="23" t="s">
        <v>267</v>
      </c>
      <c r="K7" s="24" t="s">
        <v>267</v>
      </c>
      <c r="L7" s="22" t="s">
        <v>268</v>
      </c>
      <c r="M7" s="23" t="s">
        <v>268</v>
      </c>
      <c r="N7" s="24" t="s">
        <v>268</v>
      </c>
      <c r="O7" s="22" t="s">
        <v>269</v>
      </c>
      <c r="P7" s="23" t="s">
        <v>269</v>
      </c>
      <c r="Q7" s="24" t="s">
        <v>269</v>
      </c>
      <c r="R7" s="22" t="s">
        <v>270</v>
      </c>
      <c r="S7" s="23" t="s">
        <v>270</v>
      </c>
      <c r="T7" s="24" t="s">
        <v>270</v>
      </c>
      <c r="U7" s="22" t="s">
        <v>271</v>
      </c>
      <c r="V7" s="23" t="s">
        <v>271</v>
      </c>
      <c r="W7" s="24" t="s">
        <v>271</v>
      </c>
      <c r="X7" s="22" t="s">
        <v>272</v>
      </c>
      <c r="Y7" s="23" t="s">
        <v>272</v>
      </c>
      <c r="Z7" s="24" t="s">
        <v>272</v>
      </c>
      <c r="AA7" s="22" t="s">
        <v>273</v>
      </c>
      <c r="AB7" s="23" t="s">
        <v>273</v>
      </c>
      <c r="AC7" s="24" t="s">
        <v>273</v>
      </c>
      <c r="AD7" s="22" t="s">
        <v>274</v>
      </c>
      <c r="AE7" s="23" t="s">
        <v>274</v>
      </c>
      <c r="AF7" s="24" t="s">
        <v>274</v>
      </c>
      <c r="AG7" s="22" t="s">
        <v>275</v>
      </c>
      <c r="AH7" s="23" t="s">
        <v>275</v>
      </c>
      <c r="AI7" s="24" t="s">
        <v>275</v>
      </c>
      <c r="AJ7" s="22" t="s">
        <v>276</v>
      </c>
      <c r="AK7" s="23" t="s">
        <v>276</v>
      </c>
      <c r="AL7" s="24" t="s">
        <v>276</v>
      </c>
      <c r="AM7" s="22" t="s">
        <v>277</v>
      </c>
      <c r="AN7" s="23" t="s">
        <v>277</v>
      </c>
      <c r="AO7" s="24" t="s">
        <v>277</v>
      </c>
      <c r="AP7" s="22" t="s">
        <v>278</v>
      </c>
      <c r="AQ7" s="23" t="s">
        <v>278</v>
      </c>
      <c r="AR7" s="24" t="s">
        <v>278</v>
      </c>
      <c r="AS7" s="22" t="s">
        <v>279</v>
      </c>
      <c r="AT7" s="23" t="s">
        <v>279</v>
      </c>
      <c r="AU7" s="24" t="s">
        <v>279</v>
      </c>
      <c r="AV7" s="22" t="s">
        <v>280</v>
      </c>
      <c r="AW7" s="23" t="s">
        <v>280</v>
      </c>
      <c r="AX7" s="24" t="s">
        <v>280</v>
      </c>
      <c r="AY7" s="22" t="s">
        <v>281</v>
      </c>
      <c r="AZ7" s="23" t="s">
        <v>281</v>
      </c>
      <c r="BA7" s="24" t="s">
        <v>281</v>
      </c>
      <c r="BB7" s="22" t="s">
        <v>282</v>
      </c>
      <c r="BC7" s="23" t="s">
        <v>282</v>
      </c>
      <c r="BD7" s="24" t="s">
        <v>282</v>
      </c>
      <c r="BE7" s="22" t="s">
        <v>283</v>
      </c>
      <c r="BF7" s="23" t="s">
        <v>283</v>
      </c>
      <c r="BG7" s="24" t="s">
        <v>283</v>
      </c>
      <c r="BH7" s="22" t="s">
        <v>284</v>
      </c>
      <c r="BI7" s="23" t="s">
        <v>284</v>
      </c>
      <c r="BJ7" s="24" t="s">
        <v>284</v>
      </c>
      <c r="BK7" s="22" t="s">
        <v>285</v>
      </c>
      <c r="BL7" s="23" t="s">
        <v>285</v>
      </c>
      <c r="BM7" s="24" t="s">
        <v>285</v>
      </c>
      <c r="BN7" s="22" t="s">
        <v>286</v>
      </c>
      <c r="BO7" s="23" t="s">
        <v>286</v>
      </c>
      <c r="BP7" s="24" t="s">
        <v>286</v>
      </c>
      <c r="BQ7" s="22" t="s">
        <v>287</v>
      </c>
      <c r="BR7" s="23" t="s">
        <v>287</v>
      </c>
      <c r="BS7" s="24" t="s">
        <v>287</v>
      </c>
      <c r="BT7" s="22" t="s">
        <v>288</v>
      </c>
      <c r="BU7" s="23" t="s">
        <v>288</v>
      </c>
      <c r="BV7" s="24" t="s">
        <v>288</v>
      </c>
      <c r="BW7" s="22" t="s">
        <v>289</v>
      </c>
      <c r="BX7" s="23" t="s">
        <v>289</v>
      </c>
      <c r="BY7" s="24" t="s">
        <v>289</v>
      </c>
      <c r="BZ7" s="22" t="s">
        <v>290</v>
      </c>
      <c r="CA7" s="23" t="s">
        <v>290</v>
      </c>
      <c r="CB7" s="24" t="s">
        <v>290</v>
      </c>
      <c r="CC7" s="22" t="s">
        <v>291</v>
      </c>
      <c r="CD7" s="23" t="s">
        <v>291</v>
      </c>
      <c r="CE7" s="24" t="s">
        <v>291</v>
      </c>
      <c r="CF7" s="22" t="s">
        <v>292</v>
      </c>
      <c r="CG7" s="23" t="s">
        <v>292</v>
      </c>
      <c r="CH7" s="24" t="s">
        <v>292</v>
      </c>
      <c r="CI7" s="22" t="s">
        <v>293</v>
      </c>
      <c r="CJ7" s="23" t="s">
        <v>293</v>
      </c>
      <c r="CK7" s="24" t="s">
        <v>293</v>
      </c>
      <c r="CL7" s="22" t="s">
        <v>294</v>
      </c>
      <c r="CM7" s="23" t="s">
        <v>294</v>
      </c>
      <c r="CN7" s="24" t="s">
        <v>294</v>
      </c>
      <c r="CO7" s="22" t="s">
        <v>295</v>
      </c>
      <c r="CP7" s="23" t="s">
        <v>295</v>
      </c>
      <c r="CQ7" s="24" t="s">
        <v>295</v>
      </c>
      <c r="CR7" s="22" t="s">
        <v>296</v>
      </c>
      <c r="CS7" s="23" t="s">
        <v>296</v>
      </c>
      <c r="CT7" s="24" t="s">
        <v>296</v>
      </c>
      <c r="CU7" s="22" t="s">
        <v>297</v>
      </c>
      <c r="CV7" s="23" t="s">
        <v>297</v>
      </c>
      <c r="CW7" s="24" t="s">
        <v>297</v>
      </c>
      <c r="CX7" s="22" t="s">
        <v>298</v>
      </c>
      <c r="CY7" s="23" t="s">
        <v>298</v>
      </c>
      <c r="CZ7" s="24" t="s">
        <v>298</v>
      </c>
      <c r="DA7" s="22" t="s">
        <v>299</v>
      </c>
      <c r="DB7" s="23" t="s">
        <v>299</v>
      </c>
      <c r="DC7" s="24" t="s">
        <v>299</v>
      </c>
      <c r="DD7" s="22" t="s">
        <v>300</v>
      </c>
      <c r="DE7" s="23" t="s">
        <v>300</v>
      </c>
      <c r="DF7" s="24" t="s">
        <v>300</v>
      </c>
      <c r="DG7" s="22" t="s">
        <v>301</v>
      </c>
      <c r="DH7" s="23" t="s">
        <v>301</v>
      </c>
      <c r="DI7" s="24" t="s">
        <v>301</v>
      </c>
      <c r="DJ7" s="22" t="s">
        <v>302</v>
      </c>
      <c r="DK7" s="23" t="s">
        <v>302</v>
      </c>
      <c r="DL7" s="24" t="s">
        <v>302</v>
      </c>
      <c r="DM7" s="22" t="s">
        <v>303</v>
      </c>
      <c r="DN7" s="23" t="s">
        <v>303</v>
      </c>
      <c r="DO7" s="24" t="s">
        <v>303</v>
      </c>
      <c r="DP7" s="22" t="s">
        <v>304</v>
      </c>
      <c r="DQ7" s="23" t="s">
        <v>304</v>
      </c>
      <c r="DR7" s="24" t="s">
        <v>304</v>
      </c>
      <c r="DS7" s="22" t="s">
        <v>305</v>
      </c>
      <c r="DT7" s="23" t="s">
        <v>305</v>
      </c>
      <c r="DU7" s="24" t="s">
        <v>305</v>
      </c>
      <c r="DV7" s="22" t="s">
        <v>306</v>
      </c>
      <c r="DW7" s="23" t="s">
        <v>306</v>
      </c>
      <c r="DX7" s="24" t="s">
        <v>306</v>
      </c>
      <c r="DY7" s="22" t="s">
        <v>307</v>
      </c>
      <c r="DZ7" s="23" t="s">
        <v>307</v>
      </c>
      <c r="EA7" s="24" t="s">
        <v>307</v>
      </c>
      <c r="EB7" s="22" t="s">
        <v>308</v>
      </c>
      <c r="EC7" s="23" t="s">
        <v>308</v>
      </c>
      <c r="ED7" s="24" t="s">
        <v>308</v>
      </c>
      <c r="EE7" s="22" t="s">
        <v>309</v>
      </c>
      <c r="EF7" s="23" t="s">
        <v>309</v>
      </c>
      <c r="EG7" s="24" t="s">
        <v>309</v>
      </c>
      <c r="EH7" s="22" t="s">
        <v>310</v>
      </c>
      <c r="EI7" s="23" t="s">
        <v>310</v>
      </c>
      <c r="EJ7" s="24" t="s">
        <v>310</v>
      </c>
      <c r="EK7" s="22" t="s">
        <v>311</v>
      </c>
      <c r="EL7" s="23" t="s">
        <v>311</v>
      </c>
      <c r="EM7" s="24" t="s">
        <v>311</v>
      </c>
      <c r="EN7" s="22" t="s">
        <v>312</v>
      </c>
      <c r="EO7" s="23" t="s">
        <v>312</v>
      </c>
      <c r="EP7" s="24" t="s">
        <v>312</v>
      </c>
      <c r="EQ7" s="22" t="s">
        <v>313</v>
      </c>
      <c r="ER7" s="23" t="s">
        <v>313</v>
      </c>
      <c r="ES7" s="24" t="s">
        <v>313</v>
      </c>
      <c r="ET7" s="22" t="s">
        <v>314</v>
      </c>
      <c r="EU7" s="23" t="s">
        <v>314</v>
      </c>
      <c r="EV7" s="24" t="s">
        <v>314</v>
      </c>
      <c r="EW7" s="22" t="s">
        <v>315</v>
      </c>
      <c r="EX7" s="23" t="s">
        <v>315</v>
      </c>
      <c r="EY7" s="24" t="s">
        <v>315</v>
      </c>
      <c r="EZ7" s="22" t="s">
        <v>316</v>
      </c>
      <c r="FA7" s="23" t="s">
        <v>316</v>
      </c>
      <c r="FB7" s="24" t="s">
        <v>316</v>
      </c>
      <c r="FC7" s="22" t="s">
        <v>317</v>
      </c>
      <c r="FD7" s="23" t="s">
        <v>317</v>
      </c>
      <c r="FE7" s="24" t="s">
        <v>317</v>
      </c>
      <c r="FF7" s="22" t="s">
        <v>318</v>
      </c>
      <c r="FG7" s="23" t="s">
        <v>318</v>
      </c>
      <c r="FH7" s="24" t="s">
        <v>318</v>
      </c>
      <c r="FI7" s="22" t="s">
        <v>319</v>
      </c>
      <c r="FJ7" s="23" t="s">
        <v>319</v>
      </c>
      <c r="FK7" s="24" t="s">
        <v>319</v>
      </c>
      <c r="FL7" s="22" t="s">
        <v>320</v>
      </c>
      <c r="FM7" s="23" t="s">
        <v>320</v>
      </c>
      <c r="FN7" s="24" t="s">
        <v>320</v>
      </c>
      <c r="FO7" s="22" t="s">
        <v>321</v>
      </c>
      <c r="FP7" s="23" t="s">
        <v>321</v>
      </c>
      <c r="FQ7" s="24" t="s">
        <v>321</v>
      </c>
      <c r="FR7" s="22" t="s">
        <v>322</v>
      </c>
      <c r="FS7" s="23" t="s">
        <v>322</v>
      </c>
      <c r="FT7" s="24" t="s">
        <v>322</v>
      </c>
      <c r="FU7" s="22" t="s">
        <v>323</v>
      </c>
      <c r="FV7" s="23" t="s">
        <v>323</v>
      </c>
      <c r="FW7" s="24" t="s">
        <v>323</v>
      </c>
      <c r="FX7" s="22" t="s">
        <v>324</v>
      </c>
      <c r="FY7" s="23" t="s">
        <v>324</v>
      </c>
      <c r="FZ7" s="24" t="s">
        <v>324</v>
      </c>
      <c r="GA7" s="22" t="s">
        <v>325</v>
      </c>
      <c r="GB7" s="23" t="s">
        <v>325</v>
      </c>
      <c r="GC7" s="24" t="s">
        <v>325</v>
      </c>
      <c r="GD7" s="22" t="s">
        <v>326</v>
      </c>
      <c r="GE7" s="23" t="s">
        <v>326</v>
      </c>
      <c r="GF7" s="24" t="s">
        <v>326</v>
      </c>
      <c r="GG7" s="22" t="s">
        <v>327</v>
      </c>
      <c r="GH7" s="23" t="s">
        <v>327</v>
      </c>
      <c r="GI7" s="24" t="s">
        <v>327</v>
      </c>
      <c r="GJ7" s="22" t="s">
        <v>328</v>
      </c>
      <c r="GK7" s="23" t="s">
        <v>328</v>
      </c>
      <c r="GL7" s="24" t="s">
        <v>328</v>
      </c>
      <c r="GM7" s="22" t="s">
        <v>329</v>
      </c>
      <c r="GN7" s="23" t="s">
        <v>329</v>
      </c>
      <c r="GO7" s="24" t="s">
        <v>329</v>
      </c>
      <c r="GP7" s="22" t="s">
        <v>330</v>
      </c>
      <c r="GQ7" s="23" t="s">
        <v>330</v>
      </c>
      <c r="GR7" s="24" t="s">
        <v>330</v>
      </c>
      <c r="GS7" s="22" t="s">
        <v>331</v>
      </c>
      <c r="GT7" s="23" t="s">
        <v>331</v>
      </c>
      <c r="GU7" s="24" t="s">
        <v>331</v>
      </c>
      <c r="GV7" s="22" t="s">
        <v>332</v>
      </c>
      <c r="GW7" s="23" t="s">
        <v>332</v>
      </c>
      <c r="GX7" s="24" t="s">
        <v>332</v>
      </c>
      <c r="GY7" s="22" t="s">
        <v>333</v>
      </c>
      <c r="GZ7" s="23" t="s">
        <v>333</v>
      </c>
      <c r="HA7" s="24" t="s">
        <v>333</v>
      </c>
      <c r="HB7" s="22" t="s">
        <v>334</v>
      </c>
      <c r="HC7" s="23" t="s">
        <v>334</v>
      </c>
      <c r="HD7" s="24" t="s">
        <v>334</v>
      </c>
      <c r="HE7" s="22" t="s">
        <v>335</v>
      </c>
      <c r="HF7" s="23" t="s">
        <v>335</v>
      </c>
      <c r="HG7" s="24" t="s">
        <v>335</v>
      </c>
      <c r="HH7" s="22" t="s">
        <v>336</v>
      </c>
      <c r="HI7" s="23" t="s">
        <v>336</v>
      </c>
      <c r="HJ7" s="24" t="s">
        <v>336</v>
      </c>
      <c r="HK7" s="22" t="s">
        <v>337</v>
      </c>
      <c r="HL7" s="23" t="s">
        <v>337</v>
      </c>
      <c r="HM7" s="24" t="s">
        <v>337</v>
      </c>
      <c r="HN7" s="22" t="s">
        <v>338</v>
      </c>
      <c r="HO7" s="23" t="s">
        <v>338</v>
      </c>
      <c r="HP7" s="24" t="s">
        <v>338</v>
      </c>
    </row>
    <row r="8" spans="1:224" x14ac:dyDescent="0.25">
      <c r="A8" s="56"/>
      <c r="B8" s="56"/>
      <c r="C8" s="25" t="s">
        <v>339</v>
      </c>
      <c r="D8" s="26" t="s">
        <v>340</v>
      </c>
      <c r="E8" s="27" t="s">
        <v>341</v>
      </c>
      <c r="F8" s="25" t="s">
        <v>339</v>
      </c>
      <c r="G8" s="26" t="s">
        <v>340</v>
      </c>
      <c r="H8" s="27" t="s">
        <v>341</v>
      </c>
      <c r="I8" s="25" t="s">
        <v>339</v>
      </c>
      <c r="J8" s="26" t="s">
        <v>340</v>
      </c>
      <c r="K8" s="27" t="s">
        <v>341</v>
      </c>
      <c r="L8" s="25" t="s">
        <v>339</v>
      </c>
      <c r="M8" s="26" t="s">
        <v>340</v>
      </c>
      <c r="N8" s="27" t="s">
        <v>341</v>
      </c>
      <c r="O8" s="25" t="s">
        <v>339</v>
      </c>
      <c r="P8" s="26" t="s">
        <v>340</v>
      </c>
      <c r="Q8" s="27" t="s">
        <v>341</v>
      </c>
      <c r="R8" s="25" t="s">
        <v>339</v>
      </c>
      <c r="S8" s="26" t="s">
        <v>340</v>
      </c>
      <c r="T8" s="27" t="s">
        <v>341</v>
      </c>
      <c r="U8" s="25" t="s">
        <v>339</v>
      </c>
      <c r="V8" s="26" t="s">
        <v>340</v>
      </c>
      <c r="W8" s="27" t="s">
        <v>341</v>
      </c>
      <c r="X8" s="25" t="s">
        <v>339</v>
      </c>
      <c r="Y8" s="26" t="s">
        <v>340</v>
      </c>
      <c r="Z8" s="27" t="s">
        <v>341</v>
      </c>
      <c r="AA8" s="25" t="s">
        <v>339</v>
      </c>
      <c r="AB8" s="26" t="s">
        <v>340</v>
      </c>
      <c r="AC8" s="27" t="s">
        <v>341</v>
      </c>
      <c r="AD8" s="25" t="s">
        <v>339</v>
      </c>
      <c r="AE8" s="26" t="s">
        <v>340</v>
      </c>
      <c r="AF8" s="27" t="s">
        <v>341</v>
      </c>
      <c r="AG8" s="25" t="s">
        <v>339</v>
      </c>
      <c r="AH8" s="26" t="s">
        <v>340</v>
      </c>
      <c r="AI8" s="27" t="s">
        <v>341</v>
      </c>
      <c r="AJ8" s="25" t="s">
        <v>339</v>
      </c>
      <c r="AK8" s="26" t="s">
        <v>340</v>
      </c>
      <c r="AL8" s="27" t="s">
        <v>341</v>
      </c>
      <c r="AM8" s="25" t="s">
        <v>339</v>
      </c>
      <c r="AN8" s="26" t="s">
        <v>340</v>
      </c>
      <c r="AO8" s="27" t="s">
        <v>341</v>
      </c>
      <c r="AP8" s="25" t="s">
        <v>339</v>
      </c>
      <c r="AQ8" s="26" t="s">
        <v>340</v>
      </c>
      <c r="AR8" s="27" t="s">
        <v>341</v>
      </c>
      <c r="AS8" s="25" t="s">
        <v>339</v>
      </c>
      <c r="AT8" s="26" t="s">
        <v>340</v>
      </c>
      <c r="AU8" s="27" t="s">
        <v>341</v>
      </c>
      <c r="AV8" s="25" t="s">
        <v>339</v>
      </c>
      <c r="AW8" s="26" t="s">
        <v>340</v>
      </c>
      <c r="AX8" s="27" t="s">
        <v>341</v>
      </c>
      <c r="AY8" s="25" t="s">
        <v>339</v>
      </c>
      <c r="AZ8" s="26" t="s">
        <v>340</v>
      </c>
      <c r="BA8" s="27" t="s">
        <v>341</v>
      </c>
      <c r="BB8" s="25" t="s">
        <v>339</v>
      </c>
      <c r="BC8" s="26" t="s">
        <v>340</v>
      </c>
      <c r="BD8" s="27" t="s">
        <v>341</v>
      </c>
      <c r="BE8" s="25" t="s">
        <v>339</v>
      </c>
      <c r="BF8" s="26" t="s">
        <v>340</v>
      </c>
      <c r="BG8" s="27" t="s">
        <v>341</v>
      </c>
      <c r="BH8" s="25" t="s">
        <v>339</v>
      </c>
      <c r="BI8" s="26" t="s">
        <v>340</v>
      </c>
      <c r="BJ8" s="27" t="s">
        <v>341</v>
      </c>
      <c r="BK8" s="25" t="s">
        <v>339</v>
      </c>
      <c r="BL8" s="26" t="s">
        <v>340</v>
      </c>
      <c r="BM8" s="27" t="s">
        <v>341</v>
      </c>
      <c r="BN8" s="25" t="s">
        <v>339</v>
      </c>
      <c r="BO8" s="26" t="s">
        <v>340</v>
      </c>
      <c r="BP8" s="27" t="s">
        <v>341</v>
      </c>
      <c r="BQ8" s="25" t="s">
        <v>339</v>
      </c>
      <c r="BR8" s="26" t="s">
        <v>340</v>
      </c>
      <c r="BS8" s="27" t="s">
        <v>341</v>
      </c>
      <c r="BT8" s="25" t="s">
        <v>339</v>
      </c>
      <c r="BU8" s="26" t="s">
        <v>340</v>
      </c>
      <c r="BV8" s="27" t="s">
        <v>341</v>
      </c>
      <c r="BW8" s="25" t="s">
        <v>339</v>
      </c>
      <c r="BX8" s="26" t="s">
        <v>340</v>
      </c>
      <c r="BY8" s="27" t="s">
        <v>341</v>
      </c>
      <c r="BZ8" s="25" t="s">
        <v>339</v>
      </c>
      <c r="CA8" s="26" t="s">
        <v>340</v>
      </c>
      <c r="CB8" s="27" t="s">
        <v>341</v>
      </c>
      <c r="CC8" s="25" t="s">
        <v>339</v>
      </c>
      <c r="CD8" s="26" t="s">
        <v>340</v>
      </c>
      <c r="CE8" s="27" t="s">
        <v>341</v>
      </c>
      <c r="CF8" s="25" t="s">
        <v>339</v>
      </c>
      <c r="CG8" s="26" t="s">
        <v>340</v>
      </c>
      <c r="CH8" s="27" t="s">
        <v>341</v>
      </c>
      <c r="CI8" s="25" t="s">
        <v>339</v>
      </c>
      <c r="CJ8" s="26" t="s">
        <v>340</v>
      </c>
      <c r="CK8" s="27" t="s">
        <v>341</v>
      </c>
      <c r="CL8" s="25" t="s">
        <v>339</v>
      </c>
      <c r="CM8" s="26" t="s">
        <v>340</v>
      </c>
      <c r="CN8" s="27" t="s">
        <v>341</v>
      </c>
      <c r="CO8" s="25" t="s">
        <v>339</v>
      </c>
      <c r="CP8" s="26" t="s">
        <v>340</v>
      </c>
      <c r="CQ8" s="27" t="s">
        <v>341</v>
      </c>
      <c r="CR8" s="25" t="s">
        <v>339</v>
      </c>
      <c r="CS8" s="26" t="s">
        <v>340</v>
      </c>
      <c r="CT8" s="27" t="s">
        <v>341</v>
      </c>
      <c r="CU8" s="25" t="s">
        <v>339</v>
      </c>
      <c r="CV8" s="26" t="s">
        <v>340</v>
      </c>
      <c r="CW8" s="27" t="s">
        <v>341</v>
      </c>
      <c r="CX8" s="25" t="s">
        <v>339</v>
      </c>
      <c r="CY8" s="26" t="s">
        <v>340</v>
      </c>
      <c r="CZ8" s="27" t="s">
        <v>341</v>
      </c>
      <c r="DA8" s="25" t="s">
        <v>339</v>
      </c>
      <c r="DB8" s="26" t="s">
        <v>340</v>
      </c>
      <c r="DC8" s="27" t="s">
        <v>341</v>
      </c>
      <c r="DD8" s="25" t="s">
        <v>339</v>
      </c>
      <c r="DE8" s="26" t="s">
        <v>340</v>
      </c>
      <c r="DF8" s="27" t="s">
        <v>341</v>
      </c>
      <c r="DG8" s="25" t="s">
        <v>339</v>
      </c>
      <c r="DH8" s="26" t="s">
        <v>340</v>
      </c>
      <c r="DI8" s="27" t="s">
        <v>341</v>
      </c>
      <c r="DJ8" s="25" t="s">
        <v>339</v>
      </c>
      <c r="DK8" s="26" t="s">
        <v>340</v>
      </c>
      <c r="DL8" s="27" t="s">
        <v>341</v>
      </c>
      <c r="DM8" s="25" t="s">
        <v>339</v>
      </c>
      <c r="DN8" s="26" t="s">
        <v>340</v>
      </c>
      <c r="DO8" s="27" t="s">
        <v>341</v>
      </c>
      <c r="DP8" s="25" t="s">
        <v>339</v>
      </c>
      <c r="DQ8" s="26" t="s">
        <v>340</v>
      </c>
      <c r="DR8" s="27" t="s">
        <v>341</v>
      </c>
      <c r="DS8" s="25" t="s">
        <v>339</v>
      </c>
      <c r="DT8" s="26" t="s">
        <v>340</v>
      </c>
      <c r="DU8" s="27" t="s">
        <v>341</v>
      </c>
      <c r="DV8" s="25" t="s">
        <v>339</v>
      </c>
      <c r="DW8" s="26" t="s">
        <v>340</v>
      </c>
      <c r="DX8" s="27" t="s">
        <v>341</v>
      </c>
      <c r="DY8" s="25" t="s">
        <v>339</v>
      </c>
      <c r="DZ8" s="26" t="s">
        <v>340</v>
      </c>
      <c r="EA8" s="27" t="s">
        <v>341</v>
      </c>
      <c r="EB8" s="25" t="s">
        <v>339</v>
      </c>
      <c r="EC8" s="26" t="s">
        <v>340</v>
      </c>
      <c r="ED8" s="27" t="s">
        <v>341</v>
      </c>
      <c r="EE8" s="25" t="s">
        <v>339</v>
      </c>
      <c r="EF8" s="26" t="s">
        <v>340</v>
      </c>
      <c r="EG8" s="27" t="s">
        <v>341</v>
      </c>
      <c r="EH8" s="25" t="s">
        <v>339</v>
      </c>
      <c r="EI8" s="26" t="s">
        <v>340</v>
      </c>
      <c r="EJ8" s="27" t="s">
        <v>341</v>
      </c>
      <c r="EK8" s="25" t="s">
        <v>339</v>
      </c>
      <c r="EL8" s="26" t="s">
        <v>340</v>
      </c>
      <c r="EM8" s="27" t="s">
        <v>341</v>
      </c>
      <c r="EN8" s="25" t="s">
        <v>339</v>
      </c>
      <c r="EO8" s="26" t="s">
        <v>340</v>
      </c>
      <c r="EP8" s="27" t="s">
        <v>341</v>
      </c>
      <c r="EQ8" s="25" t="s">
        <v>339</v>
      </c>
      <c r="ER8" s="26" t="s">
        <v>340</v>
      </c>
      <c r="ES8" s="27" t="s">
        <v>341</v>
      </c>
      <c r="ET8" s="25" t="s">
        <v>339</v>
      </c>
      <c r="EU8" s="26" t="s">
        <v>340</v>
      </c>
      <c r="EV8" s="27" t="s">
        <v>341</v>
      </c>
      <c r="EW8" s="25" t="s">
        <v>339</v>
      </c>
      <c r="EX8" s="26" t="s">
        <v>340</v>
      </c>
      <c r="EY8" s="27" t="s">
        <v>341</v>
      </c>
      <c r="EZ8" s="25" t="s">
        <v>339</v>
      </c>
      <c r="FA8" s="26" t="s">
        <v>340</v>
      </c>
      <c r="FB8" s="27" t="s">
        <v>341</v>
      </c>
      <c r="FC8" s="25" t="s">
        <v>339</v>
      </c>
      <c r="FD8" s="26" t="s">
        <v>340</v>
      </c>
      <c r="FE8" s="27" t="s">
        <v>341</v>
      </c>
      <c r="FF8" s="25" t="s">
        <v>339</v>
      </c>
      <c r="FG8" s="26" t="s">
        <v>340</v>
      </c>
      <c r="FH8" s="27" t="s">
        <v>341</v>
      </c>
      <c r="FI8" s="25" t="s">
        <v>339</v>
      </c>
      <c r="FJ8" s="26" t="s">
        <v>340</v>
      </c>
      <c r="FK8" s="27" t="s">
        <v>341</v>
      </c>
      <c r="FL8" s="25" t="s">
        <v>339</v>
      </c>
      <c r="FM8" s="26" t="s">
        <v>340</v>
      </c>
      <c r="FN8" s="27" t="s">
        <v>341</v>
      </c>
      <c r="FO8" s="25" t="s">
        <v>339</v>
      </c>
      <c r="FP8" s="26" t="s">
        <v>340</v>
      </c>
      <c r="FQ8" s="27" t="s">
        <v>341</v>
      </c>
      <c r="FR8" s="25" t="s">
        <v>339</v>
      </c>
      <c r="FS8" s="26" t="s">
        <v>340</v>
      </c>
      <c r="FT8" s="27" t="s">
        <v>341</v>
      </c>
      <c r="FU8" s="25" t="s">
        <v>339</v>
      </c>
      <c r="FV8" s="26" t="s">
        <v>340</v>
      </c>
      <c r="FW8" s="27" t="s">
        <v>341</v>
      </c>
      <c r="FX8" s="25" t="s">
        <v>339</v>
      </c>
      <c r="FY8" s="26" t="s">
        <v>340</v>
      </c>
      <c r="FZ8" s="27" t="s">
        <v>341</v>
      </c>
      <c r="GA8" s="25" t="s">
        <v>339</v>
      </c>
      <c r="GB8" s="26" t="s">
        <v>340</v>
      </c>
      <c r="GC8" s="27" t="s">
        <v>341</v>
      </c>
      <c r="GD8" s="25" t="s">
        <v>339</v>
      </c>
      <c r="GE8" s="26" t="s">
        <v>340</v>
      </c>
      <c r="GF8" s="27" t="s">
        <v>341</v>
      </c>
      <c r="GG8" s="25" t="s">
        <v>339</v>
      </c>
      <c r="GH8" s="26" t="s">
        <v>340</v>
      </c>
      <c r="GI8" s="27" t="s">
        <v>341</v>
      </c>
      <c r="GJ8" s="25" t="s">
        <v>339</v>
      </c>
      <c r="GK8" s="26" t="s">
        <v>340</v>
      </c>
      <c r="GL8" s="27" t="s">
        <v>341</v>
      </c>
      <c r="GM8" s="25" t="s">
        <v>339</v>
      </c>
      <c r="GN8" s="26" t="s">
        <v>340</v>
      </c>
      <c r="GO8" s="27" t="s">
        <v>341</v>
      </c>
      <c r="GP8" s="25" t="s">
        <v>339</v>
      </c>
      <c r="GQ8" s="26" t="s">
        <v>340</v>
      </c>
      <c r="GR8" s="27" t="s">
        <v>341</v>
      </c>
      <c r="GS8" s="25" t="s">
        <v>339</v>
      </c>
      <c r="GT8" s="26" t="s">
        <v>340</v>
      </c>
      <c r="GU8" s="27" t="s">
        <v>341</v>
      </c>
      <c r="GV8" s="25" t="s">
        <v>339</v>
      </c>
      <c r="GW8" s="26" t="s">
        <v>340</v>
      </c>
      <c r="GX8" s="27" t="s">
        <v>341</v>
      </c>
      <c r="GY8" s="25" t="s">
        <v>339</v>
      </c>
      <c r="GZ8" s="26" t="s">
        <v>340</v>
      </c>
      <c r="HA8" s="27" t="s">
        <v>341</v>
      </c>
      <c r="HB8" s="25" t="s">
        <v>339</v>
      </c>
      <c r="HC8" s="26" t="s">
        <v>340</v>
      </c>
      <c r="HD8" s="27" t="s">
        <v>341</v>
      </c>
      <c r="HE8" s="25" t="s">
        <v>339</v>
      </c>
      <c r="HF8" s="26" t="s">
        <v>340</v>
      </c>
      <c r="HG8" s="27" t="s">
        <v>341</v>
      </c>
      <c r="HH8" s="25" t="s">
        <v>339</v>
      </c>
      <c r="HI8" s="26" t="s">
        <v>340</v>
      </c>
      <c r="HJ8" s="27" t="s">
        <v>341</v>
      </c>
      <c r="HK8" s="25" t="s">
        <v>339</v>
      </c>
      <c r="HL8" s="26" t="s">
        <v>340</v>
      </c>
      <c r="HM8" s="27" t="s">
        <v>341</v>
      </c>
      <c r="HN8" s="25" t="s">
        <v>339</v>
      </c>
      <c r="HO8" s="26" t="s">
        <v>340</v>
      </c>
      <c r="HP8" s="27" t="s">
        <v>341</v>
      </c>
    </row>
    <row r="9" spans="1:224" s="31" customFormat="1" x14ac:dyDescent="0.25">
      <c r="A9" s="57" t="s">
        <v>342</v>
      </c>
      <c r="B9" s="58" t="s">
        <v>343</v>
      </c>
      <c r="C9" s="28">
        <v>-1473358323.6500101</v>
      </c>
      <c r="D9" s="29">
        <v>-1534708211.36638</v>
      </c>
      <c r="E9" s="30">
        <f>-1940804219-20000</f>
        <v>-1940824219</v>
      </c>
      <c r="F9" s="28">
        <v>-97568577.810000002</v>
      </c>
      <c r="G9" s="29">
        <v>-94149149.198779494</v>
      </c>
      <c r="H9" s="30">
        <v>-122100000</v>
      </c>
      <c r="I9" s="28">
        <v>-57693893.399999999</v>
      </c>
      <c r="J9" s="29">
        <v>-49334255.655235298</v>
      </c>
      <c r="K9" s="30">
        <v>-58125000.000000097</v>
      </c>
      <c r="L9" s="28">
        <v>-87716334.430000007</v>
      </c>
      <c r="M9" s="29">
        <v>-80690634.202476501</v>
      </c>
      <c r="N9" s="30">
        <v>-85155000</v>
      </c>
      <c r="O9" s="28">
        <v>-8828051.25</v>
      </c>
      <c r="P9" s="29">
        <v>-8589790.5132034793</v>
      </c>
      <c r="Q9" s="30">
        <v>-10214245</v>
      </c>
      <c r="R9" s="28">
        <v>-3795919.92</v>
      </c>
      <c r="S9" s="29">
        <v>-3873652.6769194701</v>
      </c>
      <c r="T9" s="30">
        <v>-4090000</v>
      </c>
      <c r="U9" s="28">
        <v>-6944200.4000000004</v>
      </c>
      <c r="V9" s="29">
        <v>-6899792.8077227399</v>
      </c>
      <c r="W9" s="30">
        <v>-7740000.0000000102</v>
      </c>
      <c r="X9" s="28">
        <v>-22539578.359999999</v>
      </c>
      <c r="Y9" s="29">
        <v>-24276637.813591599</v>
      </c>
      <c r="Z9" s="30">
        <v>-24630000</v>
      </c>
      <c r="AA9" s="28">
        <v>-9233977.2599999998</v>
      </c>
      <c r="AB9" s="29">
        <v>-9890009.6278133206</v>
      </c>
      <c r="AC9" s="30">
        <v>-10138700</v>
      </c>
      <c r="AD9" s="28">
        <v>-6748359.1900000004</v>
      </c>
      <c r="AE9" s="29">
        <v>-7030675.9212918198</v>
      </c>
      <c r="AF9" s="30">
        <v>-6033000</v>
      </c>
      <c r="AG9" s="28">
        <v>-37655936.090000004</v>
      </c>
      <c r="AH9" s="29">
        <v>-41505594.200802602</v>
      </c>
      <c r="AI9" s="30">
        <v>-63354678</v>
      </c>
      <c r="AJ9" s="28">
        <v>-3576409.23</v>
      </c>
      <c r="AK9" s="29">
        <v>-3852706.2827872499</v>
      </c>
      <c r="AL9" s="30">
        <v>-3800000</v>
      </c>
      <c r="AM9" s="28">
        <v>-3917458.51</v>
      </c>
      <c r="AN9" s="29">
        <v>-4204652.6130645396</v>
      </c>
      <c r="AO9" s="30">
        <v>-4755000</v>
      </c>
      <c r="AP9" s="28">
        <v>-1254016.33</v>
      </c>
      <c r="AQ9" s="29">
        <v>-1409998.6741458001</v>
      </c>
      <c r="AR9" s="30">
        <v>-1430000</v>
      </c>
      <c r="AS9" s="28">
        <v>-43130296.409999996</v>
      </c>
      <c r="AT9" s="29">
        <v>-48006830.171444498</v>
      </c>
      <c r="AU9" s="30">
        <f>-50510000-20000</f>
        <v>-50530000</v>
      </c>
      <c r="AV9" s="28">
        <v>-7901054.3799999999</v>
      </c>
      <c r="AW9" s="29">
        <v>-10900335.365674499</v>
      </c>
      <c r="AX9" s="30">
        <v>-17120000</v>
      </c>
      <c r="AY9" s="28">
        <v>-72634121.680000007</v>
      </c>
      <c r="AZ9" s="29">
        <v>-110754570.80327301</v>
      </c>
      <c r="BA9" s="30">
        <v>-219392521</v>
      </c>
      <c r="BB9" s="28">
        <v>-265110806.61000001</v>
      </c>
      <c r="BC9" s="29">
        <v>-264699920.89935499</v>
      </c>
      <c r="BD9" s="30">
        <v>-324315000</v>
      </c>
      <c r="BE9" s="28">
        <v>-3311779.12</v>
      </c>
      <c r="BF9" s="29">
        <v>-3322999.9999999502</v>
      </c>
      <c r="BG9" s="30">
        <v>-3334000</v>
      </c>
      <c r="BH9" s="28">
        <v>-551039.17000000004</v>
      </c>
      <c r="BI9" s="29">
        <v>-1114992.7264241499</v>
      </c>
      <c r="BJ9" s="30">
        <v>-700000</v>
      </c>
      <c r="BK9" s="28">
        <v>-31406118.239999998</v>
      </c>
      <c r="BL9" s="29">
        <v>-35470395.372166097</v>
      </c>
      <c r="BM9" s="30">
        <v>-41554000</v>
      </c>
      <c r="BN9" s="28">
        <v>-296443805.63999999</v>
      </c>
      <c r="BO9" s="29">
        <v>-344479736.92983001</v>
      </c>
      <c r="BP9" s="30">
        <v>-368000000</v>
      </c>
      <c r="BQ9" s="28">
        <v>-31550652.359999999</v>
      </c>
      <c r="BR9" s="29">
        <v>-31505000</v>
      </c>
      <c r="BS9" s="30">
        <v>-38200000</v>
      </c>
      <c r="BT9" s="28">
        <v>-298643.05</v>
      </c>
      <c r="BU9" s="29">
        <v>-379999.99999998702</v>
      </c>
      <c r="BV9" s="30">
        <v>-383000</v>
      </c>
      <c r="BW9" s="28">
        <v>-1424770.13</v>
      </c>
      <c r="BX9" s="29">
        <v>-1374999.9999999299</v>
      </c>
      <c r="BY9" s="30">
        <v>-1550000</v>
      </c>
      <c r="BZ9" s="28">
        <v>-499949.8</v>
      </c>
      <c r="CA9" s="29">
        <v>-635465.86288062599</v>
      </c>
      <c r="CB9" s="30">
        <v>-660000</v>
      </c>
      <c r="CC9" s="28">
        <v>-21633.91</v>
      </c>
      <c r="CD9" s="29">
        <v>-16999.999999993001</v>
      </c>
      <c r="CE9" s="30">
        <v>-20500</v>
      </c>
      <c r="CF9" s="28">
        <v>-33463.67</v>
      </c>
      <c r="CG9" s="29">
        <v>-39999.999999991996</v>
      </c>
      <c r="CH9" s="30">
        <v>-40000</v>
      </c>
      <c r="CI9" s="28">
        <v>-179839.68</v>
      </c>
      <c r="CJ9" s="29">
        <v>-685249.39898897999</v>
      </c>
      <c r="CK9" s="30">
        <v>-710000</v>
      </c>
      <c r="CL9" s="28">
        <v>-1974187.56</v>
      </c>
      <c r="CM9" s="29">
        <v>-2085340.9126562099</v>
      </c>
      <c r="CN9" s="30">
        <v>-1939000</v>
      </c>
      <c r="CO9" s="28">
        <v>-336467530.56</v>
      </c>
      <c r="CP9" s="29">
        <v>-354629846.45011002</v>
      </c>
      <c r="CQ9" s="30">
        <v>-437835000</v>
      </c>
      <c r="CR9" s="28">
        <v>-9920.4599999999991</v>
      </c>
      <c r="CS9" s="29">
        <v>-14999.999999993999</v>
      </c>
      <c r="CT9" s="30">
        <v>-10000</v>
      </c>
      <c r="CU9" s="28">
        <v>-7290948.29</v>
      </c>
      <c r="CV9" s="29">
        <v>-7083471.2530006804</v>
      </c>
      <c r="CW9" s="30">
        <v>-7617000</v>
      </c>
      <c r="CX9" s="28">
        <v>-129407</v>
      </c>
      <c r="CY9" s="29">
        <v>-119999.99999999</v>
      </c>
      <c r="CZ9" s="30">
        <v>-100000</v>
      </c>
      <c r="DA9" s="28">
        <v>0</v>
      </c>
      <c r="DB9" s="29">
        <v>0</v>
      </c>
      <c r="DC9" s="30">
        <v>0</v>
      </c>
      <c r="DD9" s="28">
        <v>-172026.81</v>
      </c>
      <c r="DE9" s="29">
        <v>-179999.999999994</v>
      </c>
      <c r="DF9" s="30">
        <v>-180000</v>
      </c>
      <c r="DG9" s="28">
        <v>-9772.33</v>
      </c>
      <c r="DH9" s="29">
        <v>-19999.999999995001</v>
      </c>
      <c r="DI9" s="30">
        <v>-12000</v>
      </c>
      <c r="DJ9" s="28">
        <v>-964.04</v>
      </c>
      <c r="DK9" s="29">
        <v>-999.99999999900001</v>
      </c>
      <c r="DL9" s="30">
        <v>-1000</v>
      </c>
      <c r="DM9" s="28">
        <v>-33180.980000000003</v>
      </c>
      <c r="DN9" s="29">
        <v>-39999.999999991</v>
      </c>
      <c r="DO9" s="30">
        <v>-34300</v>
      </c>
      <c r="DP9" s="28">
        <v>-21815.19</v>
      </c>
      <c r="DQ9" s="29">
        <v>-21999.999999992</v>
      </c>
      <c r="DR9" s="30">
        <v>-22000</v>
      </c>
      <c r="DS9" s="28">
        <v>0</v>
      </c>
      <c r="DT9" s="29">
        <v>0</v>
      </c>
      <c r="DU9" s="30">
        <v>0</v>
      </c>
      <c r="DV9" s="28">
        <v>-29167.57</v>
      </c>
      <c r="DW9" s="29">
        <v>-29999.999999992</v>
      </c>
      <c r="DX9" s="30">
        <v>-125000</v>
      </c>
      <c r="DY9" s="28">
        <v>-46.1</v>
      </c>
      <c r="DZ9" s="29">
        <v>0</v>
      </c>
      <c r="EA9" s="30">
        <v>0</v>
      </c>
      <c r="EB9" s="28">
        <v>0</v>
      </c>
      <c r="EC9" s="29">
        <v>0</v>
      </c>
      <c r="ED9" s="30">
        <v>0</v>
      </c>
      <c r="EE9" s="28">
        <v>-938873.99</v>
      </c>
      <c r="EF9" s="29">
        <v>-949999.99999997497</v>
      </c>
      <c r="EG9" s="30">
        <v>-1040000</v>
      </c>
      <c r="EH9" s="28">
        <v>-72835.490000000005</v>
      </c>
      <c r="EI9" s="29">
        <v>-79999.999999984997</v>
      </c>
      <c r="EJ9" s="30">
        <v>-50834</v>
      </c>
      <c r="EK9" s="28">
        <v>-10937515.859999999</v>
      </c>
      <c r="EL9" s="29">
        <v>-10814999.999999899</v>
      </c>
      <c r="EM9" s="30">
        <v>-11442000</v>
      </c>
      <c r="EN9" s="28">
        <v>0</v>
      </c>
      <c r="EO9" s="29">
        <v>0</v>
      </c>
      <c r="EP9" s="30">
        <v>0</v>
      </c>
      <c r="EQ9" s="28">
        <v>0</v>
      </c>
      <c r="ER9" s="29">
        <v>0</v>
      </c>
      <c r="ES9" s="30">
        <v>0</v>
      </c>
      <c r="ET9" s="28">
        <v>-701.21</v>
      </c>
      <c r="EU9" s="29">
        <v>0</v>
      </c>
      <c r="EV9" s="30">
        <v>0</v>
      </c>
      <c r="EW9" s="28">
        <v>-37228.910000000003</v>
      </c>
      <c r="EX9" s="29">
        <v>-69999.999999994994</v>
      </c>
      <c r="EY9" s="30">
        <v>-50000</v>
      </c>
      <c r="EZ9" s="28">
        <v>0</v>
      </c>
      <c r="FA9" s="29">
        <v>0</v>
      </c>
      <c r="FB9" s="30">
        <v>0</v>
      </c>
      <c r="FC9" s="28">
        <v>-10967659.52</v>
      </c>
      <c r="FD9" s="29">
        <v>-10249998.980112201</v>
      </c>
      <c r="FE9" s="30">
        <v>-10000000</v>
      </c>
      <c r="FF9" s="28">
        <v>-2213296.36</v>
      </c>
      <c r="FG9" s="29">
        <v>-2267543.4796344298</v>
      </c>
      <c r="FH9" s="30">
        <v>-2291441</v>
      </c>
      <c r="FI9" s="28">
        <v>0</v>
      </c>
      <c r="FJ9" s="29">
        <v>0</v>
      </c>
      <c r="FK9" s="30">
        <v>0</v>
      </c>
      <c r="FL9" s="28">
        <v>0</v>
      </c>
      <c r="FM9" s="29">
        <v>0</v>
      </c>
      <c r="FN9" s="30">
        <v>0</v>
      </c>
      <c r="FO9" s="28">
        <v>-10648.76</v>
      </c>
      <c r="FP9" s="29">
        <v>0</v>
      </c>
      <c r="FQ9" s="30">
        <v>0</v>
      </c>
      <c r="FR9" s="28">
        <v>0</v>
      </c>
      <c r="FS9" s="29">
        <v>0</v>
      </c>
      <c r="FT9" s="30">
        <v>0</v>
      </c>
      <c r="FU9" s="28">
        <v>0</v>
      </c>
      <c r="FV9" s="29">
        <v>0</v>
      </c>
      <c r="FW9" s="30">
        <v>0</v>
      </c>
      <c r="FX9" s="28">
        <v>-286.57</v>
      </c>
      <c r="FY9" s="29">
        <v>43046348.258706503</v>
      </c>
      <c r="FZ9" s="30">
        <v>0</v>
      </c>
      <c r="GA9" s="28">
        <v>0</v>
      </c>
      <c r="GB9" s="29">
        <v>0</v>
      </c>
      <c r="GC9" s="30">
        <v>0</v>
      </c>
      <c r="GD9" s="28">
        <v>0</v>
      </c>
      <c r="GE9" s="29">
        <v>0</v>
      </c>
      <c r="GF9" s="30">
        <v>0</v>
      </c>
      <c r="GG9" s="28">
        <v>0</v>
      </c>
      <c r="GH9" s="29">
        <v>0</v>
      </c>
      <c r="GI9" s="30">
        <v>0</v>
      </c>
      <c r="GJ9" s="28">
        <v>0</v>
      </c>
      <c r="GK9" s="29">
        <v>0</v>
      </c>
      <c r="GL9" s="30">
        <v>0</v>
      </c>
      <c r="GM9" s="28">
        <v>0</v>
      </c>
      <c r="GN9" s="29">
        <v>0</v>
      </c>
      <c r="GO9" s="30">
        <v>0</v>
      </c>
      <c r="GP9" s="28">
        <v>0</v>
      </c>
      <c r="GQ9" s="29">
        <v>0</v>
      </c>
      <c r="GR9" s="30">
        <v>0</v>
      </c>
      <c r="GS9" s="28">
        <v>-290.60000000000002</v>
      </c>
      <c r="GT9" s="29">
        <v>-310.83170244600001</v>
      </c>
      <c r="GU9" s="30">
        <v>0</v>
      </c>
      <c r="GV9" s="28">
        <v>0</v>
      </c>
      <c r="GW9" s="29">
        <v>0</v>
      </c>
      <c r="GX9" s="30">
        <v>0</v>
      </c>
      <c r="GY9" s="28">
        <v>0</v>
      </c>
      <c r="GZ9" s="29">
        <v>0</v>
      </c>
      <c r="HA9" s="30">
        <v>0</v>
      </c>
      <c r="HB9" s="28">
        <v>0</v>
      </c>
      <c r="HC9" s="29">
        <v>0</v>
      </c>
      <c r="HD9" s="30">
        <v>0</v>
      </c>
      <c r="HE9" s="28">
        <v>0</v>
      </c>
      <c r="HF9" s="29">
        <v>0</v>
      </c>
      <c r="HG9" s="30">
        <v>0</v>
      </c>
      <c r="HH9" s="28">
        <v>-69333.460000000006</v>
      </c>
      <c r="HI9" s="29">
        <v>0</v>
      </c>
      <c r="HJ9" s="30">
        <v>0</v>
      </c>
      <c r="HK9" s="28">
        <v>0</v>
      </c>
      <c r="HL9" s="29">
        <v>0</v>
      </c>
      <c r="HM9" s="30">
        <v>0</v>
      </c>
      <c r="HN9" s="28">
        <v>0</v>
      </c>
      <c r="HO9" s="29">
        <v>0</v>
      </c>
      <c r="HP9" s="30">
        <v>0</v>
      </c>
    </row>
    <row r="10" spans="1:224" x14ac:dyDescent="0.25">
      <c r="A10" s="9" t="s">
        <v>344</v>
      </c>
      <c r="B10" s="10" t="s">
        <v>13</v>
      </c>
      <c r="C10" s="32">
        <v>-176496778.88999999</v>
      </c>
      <c r="D10" s="33">
        <v>-184417899.35987401</v>
      </c>
      <c r="E10" s="34">
        <v>-183744279</v>
      </c>
      <c r="F10" s="32">
        <v>-4156415.13</v>
      </c>
      <c r="G10" s="33">
        <v>-4249585.3856236096</v>
      </c>
      <c r="H10" s="34">
        <v>-4500000</v>
      </c>
      <c r="I10" s="32">
        <v>-5599132</v>
      </c>
      <c r="J10" s="33">
        <v>-6132214.0571316099</v>
      </c>
      <c r="K10" s="34">
        <v>-5000000</v>
      </c>
      <c r="L10" s="32">
        <v>-19383246.600000001</v>
      </c>
      <c r="M10" s="33">
        <v>-17239434.851839099</v>
      </c>
      <c r="N10" s="34">
        <v>-16420000</v>
      </c>
      <c r="O10" s="32">
        <v>-3762744.23</v>
      </c>
      <c r="P10" s="33">
        <v>-3759999.99999996</v>
      </c>
      <c r="Q10" s="34">
        <v>-3950000</v>
      </c>
      <c r="R10" s="32">
        <v>-2887033.07</v>
      </c>
      <c r="S10" s="33">
        <v>-3023652.8808970801</v>
      </c>
      <c r="T10" s="34">
        <v>-3230000</v>
      </c>
      <c r="U10" s="32">
        <v>-3980325.76</v>
      </c>
      <c r="V10" s="33">
        <v>-3919999.9999999902</v>
      </c>
      <c r="W10" s="34">
        <v>-4200000</v>
      </c>
      <c r="X10" s="32">
        <v>-14134291.939999999</v>
      </c>
      <c r="Y10" s="33">
        <v>-15716637.813591599</v>
      </c>
      <c r="Z10" s="34">
        <v>-15500000</v>
      </c>
      <c r="AA10" s="32">
        <v>-6796595.6299999999</v>
      </c>
      <c r="AB10" s="33">
        <v>-7269999.99999996</v>
      </c>
      <c r="AC10" s="34">
        <v>-7500000</v>
      </c>
      <c r="AD10" s="32">
        <v>-2020902.1</v>
      </c>
      <c r="AE10" s="33">
        <v>-2100478.4741958398</v>
      </c>
      <c r="AF10" s="34">
        <v>-2000000</v>
      </c>
      <c r="AG10" s="32">
        <v>-5902897.4400000004</v>
      </c>
      <c r="AH10" s="33">
        <v>-6520183.8962179404</v>
      </c>
      <c r="AI10" s="34">
        <v>-8620000</v>
      </c>
      <c r="AJ10" s="32">
        <v>-2255413.73</v>
      </c>
      <c r="AK10" s="33">
        <v>-2487706.28278731</v>
      </c>
      <c r="AL10" s="34">
        <v>-2450000</v>
      </c>
      <c r="AM10" s="32">
        <v>-3048713.8</v>
      </c>
      <c r="AN10" s="33">
        <v>-3329652.6130645801</v>
      </c>
      <c r="AO10" s="34">
        <v>-4000000</v>
      </c>
      <c r="AP10" s="32">
        <v>-826911.2</v>
      </c>
      <c r="AQ10" s="33">
        <v>-899999.99999998498</v>
      </c>
      <c r="AR10" s="34">
        <v>-900000</v>
      </c>
      <c r="AS10" s="32">
        <v>-898413.63</v>
      </c>
      <c r="AT10" s="33">
        <v>-949999.99999998196</v>
      </c>
      <c r="AU10" s="34">
        <v>-1000000</v>
      </c>
      <c r="AV10" s="32">
        <v>-63313.96</v>
      </c>
      <c r="AW10" s="33">
        <v>-100120.93292291</v>
      </c>
      <c r="AX10" s="34">
        <v>-120000</v>
      </c>
      <c r="AY10" s="32">
        <v>-6479317.9800000004</v>
      </c>
      <c r="AZ10" s="33">
        <v>-6369999.9999999702</v>
      </c>
      <c r="BA10" s="34">
        <v>-6000000</v>
      </c>
      <c r="BB10" s="32">
        <v>-3994475.61</v>
      </c>
      <c r="BC10" s="33">
        <v>-3799921.5112873502</v>
      </c>
      <c r="BD10" s="34">
        <v>-4000000</v>
      </c>
      <c r="BE10" s="32">
        <v>-3293041.88</v>
      </c>
      <c r="BF10" s="33">
        <v>-3304999.9999999702</v>
      </c>
      <c r="BG10" s="34">
        <v>-3305000</v>
      </c>
      <c r="BH10" s="32">
        <v>-550009.92000000004</v>
      </c>
      <c r="BI10" s="33">
        <v>-1113992.7264241499</v>
      </c>
      <c r="BJ10" s="34">
        <v>-700000</v>
      </c>
      <c r="BK10" s="32">
        <v>-840105</v>
      </c>
      <c r="BL10" s="33">
        <v>-819999.99999998999</v>
      </c>
      <c r="BM10" s="34">
        <v>-990000</v>
      </c>
      <c r="BN10" s="32">
        <v>-35649388.859999999</v>
      </c>
      <c r="BO10" s="33">
        <v>-35000054.457473896</v>
      </c>
      <c r="BP10" s="34">
        <v>-38000000</v>
      </c>
      <c r="BQ10" s="32">
        <v>-89326.05</v>
      </c>
      <c r="BR10" s="33">
        <v>-99999.999999983003</v>
      </c>
      <c r="BS10" s="34">
        <v>-95000</v>
      </c>
      <c r="BT10" s="32">
        <v>-205343.96</v>
      </c>
      <c r="BU10" s="33">
        <v>-267999.999999994</v>
      </c>
      <c r="BV10" s="34">
        <v>-270000</v>
      </c>
      <c r="BW10" s="32">
        <v>-766085.23</v>
      </c>
      <c r="BX10" s="33">
        <v>-769999.99999996996</v>
      </c>
      <c r="BY10" s="34">
        <v>-870000</v>
      </c>
      <c r="BZ10" s="32">
        <v>-472396.79999999999</v>
      </c>
      <c r="CA10" s="33">
        <v>-570277.77911299304</v>
      </c>
      <c r="CB10" s="34">
        <v>-590000</v>
      </c>
      <c r="CC10" s="32">
        <v>-12799.41</v>
      </c>
      <c r="CD10" s="33">
        <v>-9999.9999999930005</v>
      </c>
      <c r="CE10" s="34">
        <v>-7000</v>
      </c>
      <c r="CF10" s="32">
        <v>-33463.67</v>
      </c>
      <c r="CG10" s="33">
        <v>-39999.999999991996</v>
      </c>
      <c r="CH10" s="34">
        <v>-40000</v>
      </c>
      <c r="CI10" s="32">
        <v>-150534.98000000001</v>
      </c>
      <c r="CJ10" s="33">
        <v>-155249.39898898901</v>
      </c>
      <c r="CK10" s="34">
        <v>-180000</v>
      </c>
      <c r="CL10" s="32">
        <v>-1084916.74</v>
      </c>
      <c r="CM10" s="33">
        <v>-1150340.9126562399</v>
      </c>
      <c r="CN10" s="34">
        <v>-1084000</v>
      </c>
      <c r="CO10" s="32">
        <v>-31557447.559999999</v>
      </c>
      <c r="CP10" s="33">
        <v>-31000207.7409885</v>
      </c>
      <c r="CQ10" s="34">
        <v>-32000000</v>
      </c>
      <c r="CR10" s="32">
        <v>-9920.4599999999991</v>
      </c>
      <c r="CS10" s="33">
        <v>-14999.999999993999</v>
      </c>
      <c r="CT10" s="34">
        <v>-10000</v>
      </c>
      <c r="CU10" s="32">
        <v>-352429.63</v>
      </c>
      <c r="CV10" s="33">
        <v>-349999.999999994</v>
      </c>
      <c r="CW10" s="34">
        <v>-330000</v>
      </c>
      <c r="CX10" s="32">
        <v>-90651.520000000004</v>
      </c>
      <c r="CY10" s="33">
        <v>-89999.999999990003</v>
      </c>
      <c r="CZ10" s="34">
        <v>-100000</v>
      </c>
      <c r="DA10" s="32">
        <v>0</v>
      </c>
      <c r="DB10" s="33">
        <v>0</v>
      </c>
      <c r="DC10" s="34">
        <v>0</v>
      </c>
      <c r="DD10" s="32">
        <v>-172026.81</v>
      </c>
      <c r="DE10" s="33">
        <v>-179999.999999994</v>
      </c>
      <c r="DF10" s="34">
        <v>-180000</v>
      </c>
      <c r="DG10" s="32">
        <v>-9772.33</v>
      </c>
      <c r="DH10" s="33">
        <v>-9999.9999999949996</v>
      </c>
      <c r="DI10" s="34">
        <v>-12000</v>
      </c>
      <c r="DJ10" s="32">
        <v>-964.04</v>
      </c>
      <c r="DK10" s="33">
        <v>-999.99999999900001</v>
      </c>
      <c r="DL10" s="34">
        <v>-1000</v>
      </c>
      <c r="DM10" s="32">
        <v>-31669.46</v>
      </c>
      <c r="DN10" s="33">
        <v>-34999.999999993997</v>
      </c>
      <c r="DO10" s="34">
        <v>-30000</v>
      </c>
      <c r="DP10" s="32">
        <v>-15078.23</v>
      </c>
      <c r="DQ10" s="33">
        <v>-15999.999999993001</v>
      </c>
      <c r="DR10" s="34">
        <v>-16000</v>
      </c>
      <c r="DS10" s="32">
        <v>0</v>
      </c>
      <c r="DT10" s="33">
        <v>0</v>
      </c>
      <c r="DU10" s="34">
        <v>0</v>
      </c>
      <c r="DV10" s="32">
        <v>-24128.93</v>
      </c>
      <c r="DW10" s="33">
        <v>-24999.999999994001</v>
      </c>
      <c r="DX10" s="34">
        <v>-100000</v>
      </c>
      <c r="DY10" s="32">
        <v>-46.1</v>
      </c>
      <c r="DZ10" s="33">
        <v>0</v>
      </c>
      <c r="EA10" s="34">
        <v>0</v>
      </c>
      <c r="EB10" s="32">
        <v>0</v>
      </c>
      <c r="EC10" s="33">
        <v>0</v>
      </c>
      <c r="ED10" s="34">
        <v>0</v>
      </c>
      <c r="EE10" s="32">
        <v>-757575.5</v>
      </c>
      <c r="EF10" s="33">
        <v>-744999.99999998696</v>
      </c>
      <c r="EG10" s="34">
        <v>-850000</v>
      </c>
      <c r="EH10" s="32">
        <v>-73122.06</v>
      </c>
      <c r="EI10" s="33">
        <v>-79999.999999984997</v>
      </c>
      <c r="EJ10" s="34">
        <v>-50834</v>
      </c>
      <c r="EK10" s="32">
        <v>-7288729.5700000003</v>
      </c>
      <c r="EL10" s="33">
        <v>-7299999.9999999898</v>
      </c>
      <c r="EM10" s="34">
        <v>-8074000</v>
      </c>
      <c r="EN10" s="32">
        <v>0</v>
      </c>
      <c r="EO10" s="33">
        <v>0</v>
      </c>
      <c r="EP10" s="34">
        <v>0</v>
      </c>
      <c r="EQ10" s="32">
        <v>0</v>
      </c>
      <c r="ER10" s="33">
        <v>0</v>
      </c>
      <c r="ES10" s="34">
        <v>0</v>
      </c>
      <c r="ET10" s="32">
        <v>-701.21</v>
      </c>
      <c r="EU10" s="33">
        <v>0</v>
      </c>
      <c r="EV10" s="34">
        <v>0</v>
      </c>
      <c r="EW10" s="32">
        <v>-37228.910000000003</v>
      </c>
      <c r="EX10" s="33">
        <v>-69999.999999994994</v>
      </c>
      <c r="EY10" s="34">
        <v>-50000</v>
      </c>
      <c r="EZ10" s="32">
        <v>0</v>
      </c>
      <c r="FA10" s="33">
        <v>0</v>
      </c>
      <c r="FB10" s="34">
        <v>0</v>
      </c>
      <c r="FC10" s="32">
        <v>-4853288.83</v>
      </c>
      <c r="FD10" s="33">
        <v>-4500000</v>
      </c>
      <c r="FE10" s="34">
        <v>-4610000</v>
      </c>
      <c r="FF10" s="32">
        <v>-1804168.61</v>
      </c>
      <c r="FG10" s="33">
        <v>-1817543.4796344501</v>
      </c>
      <c r="FH10" s="34">
        <v>-1809445</v>
      </c>
      <c r="FI10" s="32">
        <v>0</v>
      </c>
      <c r="FJ10" s="33">
        <v>0</v>
      </c>
      <c r="FK10" s="34">
        <v>0</v>
      </c>
      <c r="FL10" s="32">
        <v>0</v>
      </c>
      <c r="FM10" s="33">
        <v>0</v>
      </c>
      <c r="FN10" s="34">
        <v>0</v>
      </c>
      <c r="FO10" s="32">
        <v>-10648.76</v>
      </c>
      <c r="FP10" s="33">
        <v>0</v>
      </c>
      <c r="FQ10" s="34">
        <v>0</v>
      </c>
      <c r="FR10" s="32">
        <v>0</v>
      </c>
      <c r="FS10" s="33">
        <v>0</v>
      </c>
      <c r="FT10" s="34">
        <v>0</v>
      </c>
      <c r="FU10" s="32">
        <v>0</v>
      </c>
      <c r="FV10" s="33">
        <v>0</v>
      </c>
      <c r="FW10" s="34">
        <v>0</v>
      </c>
      <c r="FX10" s="32">
        <v>0</v>
      </c>
      <c r="FY10" s="33">
        <v>-7010333.3333333302</v>
      </c>
      <c r="FZ10" s="34">
        <v>0</v>
      </c>
      <c r="GA10" s="32">
        <v>0</v>
      </c>
      <c r="GB10" s="33">
        <v>0</v>
      </c>
      <c r="GC10" s="34">
        <v>0</v>
      </c>
      <c r="GD10" s="32">
        <v>0</v>
      </c>
      <c r="GE10" s="33">
        <v>0</v>
      </c>
      <c r="GF10" s="34">
        <v>0</v>
      </c>
      <c r="GG10" s="32">
        <v>0</v>
      </c>
      <c r="GH10" s="33">
        <v>0</v>
      </c>
      <c r="GI10" s="34">
        <v>0</v>
      </c>
      <c r="GJ10" s="32">
        <v>0</v>
      </c>
      <c r="GK10" s="33">
        <v>0</v>
      </c>
      <c r="GL10" s="34">
        <v>0</v>
      </c>
      <c r="GM10" s="32">
        <v>0</v>
      </c>
      <c r="GN10" s="33">
        <v>0</v>
      </c>
      <c r="GO10" s="34">
        <v>0</v>
      </c>
      <c r="GP10" s="32">
        <v>0</v>
      </c>
      <c r="GQ10" s="33">
        <v>0</v>
      </c>
      <c r="GR10" s="34">
        <v>0</v>
      </c>
      <c r="GS10" s="32">
        <v>-290.60000000000002</v>
      </c>
      <c r="GT10" s="33">
        <v>-310.83170244600001</v>
      </c>
      <c r="GU10" s="34">
        <v>0</v>
      </c>
      <c r="GV10" s="32">
        <v>0</v>
      </c>
      <c r="GW10" s="33">
        <v>0</v>
      </c>
      <c r="GX10" s="34">
        <v>0</v>
      </c>
      <c r="GY10" s="32">
        <v>0</v>
      </c>
      <c r="GZ10" s="33">
        <v>0</v>
      </c>
      <c r="HA10" s="34">
        <v>0</v>
      </c>
      <c r="HB10" s="32">
        <v>0</v>
      </c>
      <c r="HC10" s="33">
        <v>0</v>
      </c>
      <c r="HD10" s="34">
        <v>0</v>
      </c>
      <c r="HE10" s="32">
        <v>0</v>
      </c>
      <c r="HF10" s="33">
        <v>0</v>
      </c>
      <c r="HG10" s="34">
        <v>0</v>
      </c>
      <c r="HH10" s="32">
        <v>-69333.460000000006</v>
      </c>
      <c r="HI10" s="33">
        <v>0</v>
      </c>
      <c r="HJ10" s="34">
        <v>0</v>
      </c>
      <c r="HK10" s="32">
        <v>0</v>
      </c>
      <c r="HL10" s="33">
        <v>0</v>
      </c>
      <c r="HM10" s="34">
        <v>0</v>
      </c>
      <c r="HN10" s="32">
        <v>0</v>
      </c>
      <c r="HO10" s="33">
        <v>0</v>
      </c>
      <c r="HP10" s="34">
        <v>0</v>
      </c>
    </row>
    <row r="11" spans="1:224" x14ac:dyDescent="0.25">
      <c r="A11" s="9" t="s">
        <v>345</v>
      </c>
      <c r="B11" s="10" t="s">
        <v>15</v>
      </c>
      <c r="C11" s="32">
        <v>-8987106.1500000004</v>
      </c>
      <c r="D11" s="33">
        <v>-8732929.0312178191</v>
      </c>
      <c r="E11" s="34">
        <v>-10068700</v>
      </c>
      <c r="F11" s="32">
        <v>-285363.74</v>
      </c>
      <c r="G11" s="33">
        <v>-349999.99999999302</v>
      </c>
      <c r="H11" s="34">
        <v>-350000</v>
      </c>
      <c r="I11" s="32">
        <v>-1230554.93</v>
      </c>
      <c r="J11" s="33">
        <v>-1452999.99999999</v>
      </c>
      <c r="K11" s="34">
        <v>-1500000</v>
      </c>
      <c r="L11" s="32">
        <v>-177363.3</v>
      </c>
      <c r="M11" s="33">
        <v>-174999.999999994</v>
      </c>
      <c r="N11" s="34">
        <v>-210000</v>
      </c>
      <c r="O11" s="32">
        <v>-1550971.16</v>
      </c>
      <c r="P11" s="33">
        <v>-1589999.99999998</v>
      </c>
      <c r="Q11" s="34">
        <v>-2300000</v>
      </c>
      <c r="R11" s="32">
        <v>-163862.57</v>
      </c>
      <c r="S11" s="33">
        <v>-154999.99999999499</v>
      </c>
      <c r="T11" s="34">
        <v>-155000</v>
      </c>
      <c r="U11" s="32">
        <v>-155258.06</v>
      </c>
      <c r="V11" s="33">
        <v>-129999.999999993</v>
      </c>
      <c r="W11" s="34">
        <v>-140000</v>
      </c>
      <c r="X11" s="32">
        <v>-754569.71</v>
      </c>
      <c r="Y11" s="33">
        <v>-679999.99999999395</v>
      </c>
      <c r="Z11" s="34">
        <v>-660000</v>
      </c>
      <c r="AA11" s="32">
        <v>-26958.39</v>
      </c>
      <c r="AB11" s="33">
        <v>-34999.999999995998</v>
      </c>
      <c r="AC11" s="34">
        <v>-40700</v>
      </c>
      <c r="AD11" s="32">
        <v>-14286.8</v>
      </c>
      <c r="AE11" s="33">
        <v>-24999.999999997999</v>
      </c>
      <c r="AF11" s="34">
        <v>-10000</v>
      </c>
      <c r="AG11" s="32">
        <v>-387244.32</v>
      </c>
      <c r="AH11" s="33">
        <v>-469929.03121795802</v>
      </c>
      <c r="AI11" s="34">
        <v>-450000</v>
      </c>
      <c r="AJ11" s="32">
        <v>-5553.07</v>
      </c>
      <c r="AK11" s="33">
        <v>-9999.9999999989996</v>
      </c>
      <c r="AL11" s="34">
        <v>-10000</v>
      </c>
      <c r="AM11" s="32">
        <v>-64970.47</v>
      </c>
      <c r="AN11" s="33">
        <v>-69999.999999995998</v>
      </c>
      <c r="AO11" s="34">
        <v>-50000</v>
      </c>
      <c r="AP11" s="32">
        <v>-7458.18</v>
      </c>
      <c r="AQ11" s="33">
        <v>-19999.999999999</v>
      </c>
      <c r="AR11" s="34">
        <v>-55000</v>
      </c>
      <c r="AS11" s="32">
        <v>0</v>
      </c>
      <c r="AT11" s="33">
        <v>0</v>
      </c>
      <c r="AU11" s="34">
        <v>0</v>
      </c>
      <c r="AV11" s="32">
        <v>0</v>
      </c>
      <c r="AW11" s="33">
        <v>0</v>
      </c>
      <c r="AX11" s="34">
        <v>0</v>
      </c>
      <c r="AY11" s="32">
        <v>-306543.81</v>
      </c>
      <c r="AZ11" s="33">
        <v>-289999.99999998597</v>
      </c>
      <c r="BA11" s="34">
        <v>-250000</v>
      </c>
      <c r="BB11" s="32">
        <v>-251821.89</v>
      </c>
      <c r="BC11" s="33">
        <v>-179999.999999989</v>
      </c>
      <c r="BD11" s="34">
        <v>-250000</v>
      </c>
      <c r="BE11" s="32">
        <v>-297</v>
      </c>
      <c r="BF11" s="33">
        <v>0</v>
      </c>
      <c r="BG11" s="34">
        <v>0</v>
      </c>
      <c r="BH11" s="32">
        <v>0</v>
      </c>
      <c r="BI11" s="33">
        <v>0</v>
      </c>
      <c r="BJ11" s="34">
        <v>0</v>
      </c>
      <c r="BK11" s="32">
        <v>0</v>
      </c>
      <c r="BL11" s="33">
        <v>0</v>
      </c>
      <c r="BM11" s="34">
        <v>0</v>
      </c>
      <c r="BN11" s="32">
        <v>-377610.36</v>
      </c>
      <c r="BO11" s="33">
        <v>-369999.99999998999</v>
      </c>
      <c r="BP11" s="34">
        <v>-370000</v>
      </c>
      <c r="BQ11" s="32">
        <v>0</v>
      </c>
      <c r="BR11" s="33">
        <v>0</v>
      </c>
      <c r="BS11" s="34">
        <v>0</v>
      </c>
      <c r="BT11" s="32">
        <v>0</v>
      </c>
      <c r="BU11" s="33">
        <v>0</v>
      </c>
      <c r="BV11" s="34">
        <v>0</v>
      </c>
      <c r="BW11" s="32">
        <v>-14575.45</v>
      </c>
      <c r="BX11" s="33">
        <v>-19999.999999997999</v>
      </c>
      <c r="BY11" s="34">
        <v>-20000</v>
      </c>
      <c r="BZ11" s="32">
        <v>0</v>
      </c>
      <c r="CA11" s="33">
        <v>0</v>
      </c>
      <c r="CB11" s="34">
        <v>0</v>
      </c>
      <c r="CC11" s="32">
        <v>0</v>
      </c>
      <c r="CD11" s="33">
        <v>0</v>
      </c>
      <c r="CE11" s="34">
        <v>0</v>
      </c>
      <c r="CF11" s="32">
        <v>0</v>
      </c>
      <c r="CG11" s="33">
        <v>0</v>
      </c>
      <c r="CH11" s="34">
        <v>0</v>
      </c>
      <c r="CI11" s="32">
        <v>0</v>
      </c>
      <c r="CJ11" s="33">
        <v>0</v>
      </c>
      <c r="CK11" s="34">
        <v>0</v>
      </c>
      <c r="CL11" s="32">
        <v>-20407.91</v>
      </c>
      <c r="CM11" s="33">
        <v>-19999.999999997999</v>
      </c>
      <c r="CN11" s="34">
        <v>-20000</v>
      </c>
      <c r="CO11" s="32">
        <v>-544756.25</v>
      </c>
      <c r="CP11" s="33">
        <v>-499999.99999998498</v>
      </c>
      <c r="CQ11" s="34">
        <v>-500000</v>
      </c>
      <c r="CR11" s="32">
        <v>0</v>
      </c>
      <c r="CS11" s="33">
        <v>0</v>
      </c>
      <c r="CT11" s="34">
        <v>0</v>
      </c>
      <c r="CU11" s="32">
        <v>0</v>
      </c>
      <c r="CV11" s="33">
        <v>0</v>
      </c>
      <c r="CW11" s="34">
        <v>0</v>
      </c>
      <c r="CX11" s="32">
        <v>0</v>
      </c>
      <c r="CY11" s="33">
        <v>0</v>
      </c>
      <c r="CZ11" s="34">
        <v>0</v>
      </c>
      <c r="DA11" s="32">
        <v>0</v>
      </c>
      <c r="DB11" s="33">
        <v>0</v>
      </c>
      <c r="DC11" s="34">
        <v>0</v>
      </c>
      <c r="DD11" s="32">
        <v>0</v>
      </c>
      <c r="DE11" s="33">
        <v>0</v>
      </c>
      <c r="DF11" s="34">
        <v>0</v>
      </c>
      <c r="DG11" s="32">
        <v>0</v>
      </c>
      <c r="DH11" s="33">
        <v>0</v>
      </c>
      <c r="DI11" s="34">
        <v>0</v>
      </c>
      <c r="DJ11" s="32">
        <v>0</v>
      </c>
      <c r="DK11" s="33">
        <v>0</v>
      </c>
      <c r="DL11" s="34">
        <v>0</v>
      </c>
      <c r="DM11" s="32">
        <v>0</v>
      </c>
      <c r="DN11" s="33">
        <v>0</v>
      </c>
      <c r="DO11" s="34">
        <v>0</v>
      </c>
      <c r="DP11" s="32">
        <v>0</v>
      </c>
      <c r="DQ11" s="33">
        <v>0</v>
      </c>
      <c r="DR11" s="34">
        <v>0</v>
      </c>
      <c r="DS11" s="32">
        <v>0</v>
      </c>
      <c r="DT11" s="33">
        <v>0</v>
      </c>
      <c r="DU11" s="34">
        <v>0</v>
      </c>
      <c r="DV11" s="32">
        <v>0</v>
      </c>
      <c r="DW11" s="33">
        <v>0</v>
      </c>
      <c r="DX11" s="34">
        <v>0</v>
      </c>
      <c r="DY11" s="32">
        <v>0</v>
      </c>
      <c r="DZ11" s="33">
        <v>0</v>
      </c>
      <c r="EA11" s="34">
        <v>0</v>
      </c>
      <c r="EB11" s="32">
        <v>0</v>
      </c>
      <c r="EC11" s="33">
        <v>0</v>
      </c>
      <c r="ED11" s="34">
        <v>0</v>
      </c>
      <c r="EE11" s="32">
        <v>0</v>
      </c>
      <c r="EF11" s="33">
        <v>0</v>
      </c>
      <c r="EG11" s="34">
        <v>0</v>
      </c>
      <c r="EH11" s="32">
        <v>0</v>
      </c>
      <c r="EI11" s="33">
        <v>0</v>
      </c>
      <c r="EJ11" s="34">
        <v>0</v>
      </c>
      <c r="EK11" s="32">
        <v>-468727.93</v>
      </c>
      <c r="EL11" s="33">
        <v>-399999.99999999203</v>
      </c>
      <c r="EM11" s="34">
        <v>-430000</v>
      </c>
      <c r="EN11" s="32">
        <v>0</v>
      </c>
      <c r="EO11" s="33">
        <v>0</v>
      </c>
      <c r="EP11" s="34">
        <v>0</v>
      </c>
      <c r="EQ11" s="32">
        <v>0</v>
      </c>
      <c r="ER11" s="33">
        <v>0</v>
      </c>
      <c r="ES11" s="34">
        <v>0</v>
      </c>
      <c r="ET11" s="32">
        <v>0</v>
      </c>
      <c r="EU11" s="33">
        <v>0</v>
      </c>
      <c r="EV11" s="34">
        <v>0</v>
      </c>
      <c r="EW11" s="32">
        <v>0</v>
      </c>
      <c r="EX11" s="33">
        <v>0</v>
      </c>
      <c r="EY11" s="34">
        <v>0</v>
      </c>
      <c r="EZ11" s="32">
        <v>0</v>
      </c>
      <c r="FA11" s="33">
        <v>0</v>
      </c>
      <c r="FB11" s="34">
        <v>0</v>
      </c>
      <c r="FC11" s="32">
        <v>-2177950.85</v>
      </c>
      <c r="FD11" s="33">
        <v>-2070000</v>
      </c>
      <c r="FE11" s="34">
        <v>-2298000</v>
      </c>
      <c r="FF11" s="32">
        <v>0</v>
      </c>
      <c r="FG11" s="33">
        <v>0</v>
      </c>
      <c r="FH11" s="34">
        <v>0</v>
      </c>
      <c r="FI11" s="32">
        <v>0</v>
      </c>
      <c r="FJ11" s="33">
        <v>0</v>
      </c>
      <c r="FK11" s="34">
        <v>0</v>
      </c>
      <c r="FL11" s="32">
        <v>0</v>
      </c>
      <c r="FM11" s="33">
        <v>0</v>
      </c>
      <c r="FN11" s="34">
        <v>0</v>
      </c>
      <c r="FO11" s="32">
        <v>0</v>
      </c>
      <c r="FP11" s="33">
        <v>0</v>
      </c>
      <c r="FQ11" s="34">
        <v>0</v>
      </c>
      <c r="FR11" s="32">
        <v>0</v>
      </c>
      <c r="FS11" s="33">
        <v>0</v>
      </c>
      <c r="FT11" s="34">
        <v>0</v>
      </c>
      <c r="FU11" s="32">
        <v>0</v>
      </c>
      <c r="FV11" s="33">
        <v>0</v>
      </c>
      <c r="FW11" s="34">
        <v>0</v>
      </c>
      <c r="FX11" s="32">
        <v>0</v>
      </c>
      <c r="FY11" s="33">
        <v>280000</v>
      </c>
      <c r="FZ11" s="34">
        <v>0</v>
      </c>
      <c r="GA11" s="32">
        <v>0</v>
      </c>
      <c r="GB11" s="33">
        <v>0</v>
      </c>
      <c r="GC11" s="34">
        <v>0</v>
      </c>
      <c r="GD11" s="32">
        <v>0</v>
      </c>
      <c r="GE11" s="33">
        <v>0</v>
      </c>
      <c r="GF11" s="34">
        <v>0</v>
      </c>
      <c r="GG11" s="32">
        <v>0</v>
      </c>
      <c r="GH11" s="33">
        <v>0</v>
      </c>
      <c r="GI11" s="34">
        <v>0</v>
      </c>
      <c r="GJ11" s="32">
        <v>0</v>
      </c>
      <c r="GK11" s="33">
        <v>0</v>
      </c>
      <c r="GL11" s="34">
        <v>0</v>
      </c>
      <c r="GM11" s="32">
        <v>0</v>
      </c>
      <c r="GN11" s="33">
        <v>0</v>
      </c>
      <c r="GO11" s="34">
        <v>0</v>
      </c>
      <c r="GP11" s="32">
        <v>0</v>
      </c>
      <c r="GQ11" s="33">
        <v>0</v>
      </c>
      <c r="GR11" s="34">
        <v>0</v>
      </c>
      <c r="GS11" s="32">
        <v>0</v>
      </c>
      <c r="GT11" s="33">
        <v>0</v>
      </c>
      <c r="GU11" s="34">
        <v>0</v>
      </c>
      <c r="GV11" s="32">
        <v>0</v>
      </c>
      <c r="GW11" s="33">
        <v>0</v>
      </c>
      <c r="GX11" s="34">
        <v>0</v>
      </c>
      <c r="GY11" s="32">
        <v>0</v>
      </c>
      <c r="GZ11" s="33">
        <v>0</v>
      </c>
      <c r="HA11" s="34">
        <v>0</v>
      </c>
      <c r="HB11" s="32">
        <v>0</v>
      </c>
      <c r="HC11" s="33">
        <v>0</v>
      </c>
      <c r="HD11" s="34">
        <v>0</v>
      </c>
      <c r="HE11" s="32">
        <v>0</v>
      </c>
      <c r="HF11" s="33">
        <v>0</v>
      </c>
      <c r="HG11" s="34">
        <v>0</v>
      </c>
      <c r="HH11" s="32">
        <v>0</v>
      </c>
      <c r="HI11" s="33">
        <v>0</v>
      </c>
      <c r="HJ11" s="34">
        <v>0</v>
      </c>
      <c r="HK11" s="32">
        <v>0</v>
      </c>
      <c r="HL11" s="33">
        <v>0</v>
      </c>
      <c r="HM11" s="34">
        <v>0</v>
      </c>
      <c r="HN11" s="32">
        <v>0</v>
      </c>
      <c r="HO11" s="33">
        <v>0</v>
      </c>
      <c r="HP11" s="34">
        <v>0</v>
      </c>
    </row>
    <row r="12" spans="1:224" x14ac:dyDescent="0.25">
      <c r="A12" s="9" t="s">
        <v>346</v>
      </c>
      <c r="B12" s="10" t="s">
        <v>52</v>
      </c>
      <c r="C12" s="32">
        <v>-386360.9</v>
      </c>
      <c r="D12" s="33">
        <v>-414999.999999994</v>
      </c>
      <c r="E12" s="34">
        <v>-320000</v>
      </c>
      <c r="F12" s="32">
        <v>0</v>
      </c>
      <c r="G12" s="33">
        <v>0</v>
      </c>
      <c r="H12" s="34">
        <v>0</v>
      </c>
      <c r="I12" s="32">
        <v>0</v>
      </c>
      <c r="J12" s="33">
        <v>0</v>
      </c>
      <c r="K12" s="34">
        <v>0</v>
      </c>
      <c r="L12" s="32">
        <v>0</v>
      </c>
      <c r="M12" s="33">
        <v>0</v>
      </c>
      <c r="N12" s="34">
        <v>0</v>
      </c>
      <c r="O12" s="32">
        <v>0</v>
      </c>
      <c r="P12" s="33">
        <v>0</v>
      </c>
      <c r="Q12" s="34">
        <v>0</v>
      </c>
      <c r="R12" s="32">
        <v>0</v>
      </c>
      <c r="S12" s="33">
        <v>0</v>
      </c>
      <c r="T12" s="34">
        <v>0</v>
      </c>
      <c r="U12" s="32">
        <v>0</v>
      </c>
      <c r="V12" s="33">
        <v>0</v>
      </c>
      <c r="W12" s="34">
        <v>0</v>
      </c>
      <c r="X12" s="32">
        <v>0</v>
      </c>
      <c r="Y12" s="33">
        <v>0</v>
      </c>
      <c r="Z12" s="34">
        <v>0</v>
      </c>
      <c r="AA12" s="32">
        <v>0</v>
      </c>
      <c r="AB12" s="33">
        <v>0</v>
      </c>
      <c r="AC12" s="34">
        <v>0</v>
      </c>
      <c r="AD12" s="32">
        <v>-321227.21000000002</v>
      </c>
      <c r="AE12" s="33">
        <v>-324999.99999999598</v>
      </c>
      <c r="AF12" s="34">
        <v>-230000</v>
      </c>
      <c r="AG12" s="32">
        <v>-65133.69</v>
      </c>
      <c r="AH12" s="33">
        <v>-89999.999999998006</v>
      </c>
      <c r="AI12" s="34">
        <v>-90000</v>
      </c>
      <c r="AJ12" s="32">
        <v>0</v>
      </c>
      <c r="AK12" s="33">
        <v>0</v>
      </c>
      <c r="AL12" s="34">
        <v>0</v>
      </c>
      <c r="AM12" s="32">
        <v>0</v>
      </c>
      <c r="AN12" s="33">
        <v>0</v>
      </c>
      <c r="AO12" s="34">
        <v>0</v>
      </c>
      <c r="AP12" s="32">
        <v>0</v>
      </c>
      <c r="AQ12" s="33">
        <v>0</v>
      </c>
      <c r="AR12" s="34">
        <v>0</v>
      </c>
      <c r="AS12" s="32">
        <v>0</v>
      </c>
      <c r="AT12" s="33">
        <v>0</v>
      </c>
      <c r="AU12" s="34">
        <v>0</v>
      </c>
      <c r="AV12" s="32">
        <v>0</v>
      </c>
      <c r="AW12" s="33">
        <v>0</v>
      </c>
      <c r="AX12" s="34">
        <v>0</v>
      </c>
      <c r="AY12" s="32">
        <v>0</v>
      </c>
      <c r="AZ12" s="33">
        <v>0</v>
      </c>
      <c r="BA12" s="34">
        <v>0</v>
      </c>
      <c r="BB12" s="32">
        <v>0</v>
      </c>
      <c r="BC12" s="33">
        <v>0</v>
      </c>
      <c r="BD12" s="34">
        <v>0</v>
      </c>
      <c r="BE12" s="32">
        <v>0</v>
      </c>
      <c r="BF12" s="33">
        <v>0</v>
      </c>
      <c r="BG12" s="34">
        <v>0</v>
      </c>
      <c r="BH12" s="32">
        <v>0</v>
      </c>
      <c r="BI12" s="33">
        <v>0</v>
      </c>
      <c r="BJ12" s="34">
        <v>0</v>
      </c>
      <c r="BK12" s="32">
        <v>0</v>
      </c>
      <c r="BL12" s="33">
        <v>0</v>
      </c>
      <c r="BM12" s="34">
        <v>0</v>
      </c>
      <c r="BN12" s="32">
        <v>0</v>
      </c>
      <c r="BO12" s="33">
        <v>0</v>
      </c>
      <c r="BP12" s="34">
        <v>0</v>
      </c>
      <c r="BQ12" s="32">
        <v>0</v>
      </c>
      <c r="BR12" s="33">
        <v>0</v>
      </c>
      <c r="BS12" s="34">
        <v>0</v>
      </c>
      <c r="BT12" s="32">
        <v>0</v>
      </c>
      <c r="BU12" s="33">
        <v>0</v>
      </c>
      <c r="BV12" s="34">
        <v>0</v>
      </c>
      <c r="BW12" s="32">
        <v>0</v>
      </c>
      <c r="BX12" s="33">
        <v>0</v>
      </c>
      <c r="BY12" s="34">
        <v>0</v>
      </c>
      <c r="BZ12" s="32">
        <v>0</v>
      </c>
      <c r="CA12" s="33">
        <v>0</v>
      </c>
      <c r="CB12" s="34">
        <v>0</v>
      </c>
      <c r="CC12" s="32">
        <v>0</v>
      </c>
      <c r="CD12" s="33">
        <v>0</v>
      </c>
      <c r="CE12" s="34">
        <v>0</v>
      </c>
      <c r="CF12" s="32">
        <v>0</v>
      </c>
      <c r="CG12" s="33">
        <v>0</v>
      </c>
      <c r="CH12" s="34">
        <v>0</v>
      </c>
      <c r="CI12" s="32">
        <v>0</v>
      </c>
      <c r="CJ12" s="33">
        <v>0</v>
      </c>
      <c r="CK12" s="34">
        <v>0</v>
      </c>
      <c r="CL12" s="32">
        <v>0</v>
      </c>
      <c r="CM12" s="33">
        <v>0</v>
      </c>
      <c r="CN12" s="34">
        <v>0</v>
      </c>
      <c r="CO12" s="32">
        <v>0</v>
      </c>
      <c r="CP12" s="33">
        <v>0</v>
      </c>
      <c r="CQ12" s="34">
        <v>0</v>
      </c>
      <c r="CR12" s="32">
        <v>0</v>
      </c>
      <c r="CS12" s="33">
        <v>0</v>
      </c>
      <c r="CT12" s="34">
        <v>0</v>
      </c>
      <c r="CU12" s="32">
        <v>0</v>
      </c>
      <c r="CV12" s="33">
        <v>0</v>
      </c>
      <c r="CW12" s="34">
        <v>0</v>
      </c>
      <c r="CX12" s="32">
        <v>0</v>
      </c>
      <c r="CY12" s="33">
        <v>0</v>
      </c>
      <c r="CZ12" s="34">
        <v>0</v>
      </c>
      <c r="DA12" s="32">
        <v>0</v>
      </c>
      <c r="DB12" s="33">
        <v>0</v>
      </c>
      <c r="DC12" s="34">
        <v>0</v>
      </c>
      <c r="DD12" s="32">
        <v>0</v>
      </c>
      <c r="DE12" s="33">
        <v>0</v>
      </c>
      <c r="DF12" s="34">
        <v>0</v>
      </c>
      <c r="DG12" s="32">
        <v>0</v>
      </c>
      <c r="DH12" s="33">
        <v>0</v>
      </c>
      <c r="DI12" s="34">
        <v>0</v>
      </c>
      <c r="DJ12" s="32">
        <v>0</v>
      </c>
      <c r="DK12" s="33">
        <v>0</v>
      </c>
      <c r="DL12" s="34">
        <v>0</v>
      </c>
      <c r="DM12" s="32">
        <v>0</v>
      </c>
      <c r="DN12" s="33">
        <v>0</v>
      </c>
      <c r="DO12" s="34">
        <v>0</v>
      </c>
      <c r="DP12" s="32">
        <v>0</v>
      </c>
      <c r="DQ12" s="33">
        <v>0</v>
      </c>
      <c r="DR12" s="34">
        <v>0</v>
      </c>
      <c r="DS12" s="32">
        <v>0</v>
      </c>
      <c r="DT12" s="33">
        <v>0</v>
      </c>
      <c r="DU12" s="34">
        <v>0</v>
      </c>
      <c r="DV12" s="32">
        <v>0</v>
      </c>
      <c r="DW12" s="33">
        <v>0</v>
      </c>
      <c r="DX12" s="34">
        <v>0</v>
      </c>
      <c r="DY12" s="32">
        <v>0</v>
      </c>
      <c r="DZ12" s="33">
        <v>0</v>
      </c>
      <c r="EA12" s="34">
        <v>0</v>
      </c>
      <c r="EB12" s="32">
        <v>0</v>
      </c>
      <c r="EC12" s="33">
        <v>0</v>
      </c>
      <c r="ED12" s="34">
        <v>0</v>
      </c>
      <c r="EE12" s="32">
        <v>0</v>
      </c>
      <c r="EF12" s="33">
        <v>0</v>
      </c>
      <c r="EG12" s="34">
        <v>0</v>
      </c>
      <c r="EH12" s="32">
        <v>0</v>
      </c>
      <c r="EI12" s="33">
        <v>0</v>
      </c>
      <c r="EJ12" s="34">
        <v>0</v>
      </c>
      <c r="EK12" s="32">
        <v>0</v>
      </c>
      <c r="EL12" s="33">
        <v>0</v>
      </c>
      <c r="EM12" s="34">
        <v>0</v>
      </c>
      <c r="EN12" s="32">
        <v>0</v>
      </c>
      <c r="EO12" s="33">
        <v>0</v>
      </c>
      <c r="EP12" s="34">
        <v>0</v>
      </c>
      <c r="EQ12" s="32">
        <v>0</v>
      </c>
      <c r="ER12" s="33">
        <v>0</v>
      </c>
      <c r="ES12" s="34">
        <v>0</v>
      </c>
      <c r="ET12" s="32">
        <v>0</v>
      </c>
      <c r="EU12" s="33">
        <v>0</v>
      </c>
      <c r="EV12" s="34">
        <v>0</v>
      </c>
      <c r="EW12" s="32">
        <v>0</v>
      </c>
      <c r="EX12" s="33">
        <v>0</v>
      </c>
      <c r="EY12" s="34">
        <v>0</v>
      </c>
      <c r="EZ12" s="32">
        <v>0</v>
      </c>
      <c r="FA12" s="33">
        <v>0</v>
      </c>
      <c r="FB12" s="34">
        <v>0</v>
      </c>
      <c r="FC12" s="32">
        <v>0</v>
      </c>
      <c r="FD12" s="33">
        <v>0</v>
      </c>
      <c r="FE12" s="34">
        <v>0</v>
      </c>
      <c r="FF12" s="32">
        <v>0</v>
      </c>
      <c r="FG12" s="33">
        <v>0</v>
      </c>
      <c r="FH12" s="34">
        <v>0</v>
      </c>
      <c r="FI12" s="32">
        <v>0</v>
      </c>
      <c r="FJ12" s="33">
        <v>0</v>
      </c>
      <c r="FK12" s="34">
        <v>0</v>
      </c>
      <c r="FL12" s="32">
        <v>0</v>
      </c>
      <c r="FM12" s="33">
        <v>0</v>
      </c>
      <c r="FN12" s="34">
        <v>0</v>
      </c>
      <c r="FO12" s="32">
        <v>0</v>
      </c>
      <c r="FP12" s="33">
        <v>0</v>
      </c>
      <c r="FQ12" s="34">
        <v>0</v>
      </c>
      <c r="FR12" s="32">
        <v>0</v>
      </c>
      <c r="FS12" s="33">
        <v>0</v>
      </c>
      <c r="FT12" s="34">
        <v>0</v>
      </c>
      <c r="FU12" s="32">
        <v>0</v>
      </c>
      <c r="FV12" s="33">
        <v>0</v>
      </c>
      <c r="FW12" s="34">
        <v>0</v>
      </c>
      <c r="FX12" s="32">
        <v>0</v>
      </c>
      <c r="FY12" s="33">
        <v>0</v>
      </c>
      <c r="FZ12" s="34">
        <v>0</v>
      </c>
      <c r="GA12" s="32">
        <v>0</v>
      </c>
      <c r="GB12" s="33">
        <v>0</v>
      </c>
      <c r="GC12" s="34">
        <v>0</v>
      </c>
      <c r="GD12" s="32">
        <v>0</v>
      </c>
      <c r="GE12" s="33">
        <v>0</v>
      </c>
      <c r="GF12" s="34">
        <v>0</v>
      </c>
      <c r="GG12" s="32">
        <v>0</v>
      </c>
      <c r="GH12" s="33">
        <v>0</v>
      </c>
      <c r="GI12" s="34">
        <v>0</v>
      </c>
      <c r="GJ12" s="32">
        <v>0</v>
      </c>
      <c r="GK12" s="33">
        <v>0</v>
      </c>
      <c r="GL12" s="34">
        <v>0</v>
      </c>
      <c r="GM12" s="32">
        <v>0</v>
      </c>
      <c r="GN12" s="33">
        <v>0</v>
      </c>
      <c r="GO12" s="34">
        <v>0</v>
      </c>
      <c r="GP12" s="32">
        <v>0</v>
      </c>
      <c r="GQ12" s="33">
        <v>0</v>
      </c>
      <c r="GR12" s="34">
        <v>0</v>
      </c>
      <c r="GS12" s="32">
        <v>0</v>
      </c>
      <c r="GT12" s="33">
        <v>0</v>
      </c>
      <c r="GU12" s="34">
        <v>0</v>
      </c>
      <c r="GV12" s="32">
        <v>0</v>
      </c>
      <c r="GW12" s="33">
        <v>0</v>
      </c>
      <c r="GX12" s="34">
        <v>0</v>
      </c>
      <c r="GY12" s="32">
        <v>0</v>
      </c>
      <c r="GZ12" s="33">
        <v>0</v>
      </c>
      <c r="HA12" s="34">
        <v>0</v>
      </c>
      <c r="HB12" s="32">
        <v>0</v>
      </c>
      <c r="HC12" s="33">
        <v>0</v>
      </c>
      <c r="HD12" s="34">
        <v>0</v>
      </c>
      <c r="HE12" s="32">
        <v>0</v>
      </c>
      <c r="HF12" s="33">
        <v>0</v>
      </c>
      <c r="HG12" s="34">
        <v>0</v>
      </c>
      <c r="HH12" s="32">
        <v>0</v>
      </c>
      <c r="HI12" s="33">
        <v>0</v>
      </c>
      <c r="HJ12" s="34">
        <v>0</v>
      </c>
      <c r="HK12" s="32">
        <v>0</v>
      </c>
      <c r="HL12" s="33">
        <v>0</v>
      </c>
      <c r="HM12" s="34">
        <v>0</v>
      </c>
      <c r="HN12" s="32">
        <v>0</v>
      </c>
      <c r="HO12" s="33">
        <v>0</v>
      </c>
      <c r="HP12" s="34">
        <v>0</v>
      </c>
    </row>
    <row r="13" spans="1:224" x14ac:dyDescent="0.25">
      <c r="A13" s="9" t="s">
        <v>347</v>
      </c>
      <c r="B13" s="10" t="s">
        <v>88</v>
      </c>
      <c r="C13" s="32">
        <v>-26091573.530000001</v>
      </c>
      <c r="D13" s="33">
        <v>-26000000</v>
      </c>
      <c r="E13" s="34">
        <v>-28500000</v>
      </c>
      <c r="F13" s="32">
        <v>0</v>
      </c>
      <c r="G13" s="33">
        <v>0</v>
      </c>
      <c r="H13" s="34">
        <v>0</v>
      </c>
      <c r="I13" s="32">
        <v>0</v>
      </c>
      <c r="J13" s="33">
        <v>0</v>
      </c>
      <c r="K13" s="34">
        <v>0</v>
      </c>
      <c r="L13" s="32">
        <v>0</v>
      </c>
      <c r="M13" s="33">
        <v>0</v>
      </c>
      <c r="N13" s="34">
        <v>0</v>
      </c>
      <c r="O13" s="32">
        <v>0</v>
      </c>
      <c r="P13" s="33">
        <v>0</v>
      </c>
      <c r="Q13" s="34">
        <v>0</v>
      </c>
      <c r="R13" s="32">
        <v>0</v>
      </c>
      <c r="S13" s="33">
        <v>0</v>
      </c>
      <c r="T13" s="34">
        <v>0</v>
      </c>
      <c r="U13" s="32">
        <v>0</v>
      </c>
      <c r="V13" s="33">
        <v>0</v>
      </c>
      <c r="W13" s="34">
        <v>0</v>
      </c>
      <c r="X13" s="32">
        <v>0</v>
      </c>
      <c r="Y13" s="33">
        <v>0</v>
      </c>
      <c r="Z13" s="34">
        <v>0</v>
      </c>
      <c r="AA13" s="32">
        <v>0</v>
      </c>
      <c r="AB13" s="33">
        <v>0</v>
      </c>
      <c r="AC13" s="34">
        <v>0</v>
      </c>
      <c r="AD13" s="32">
        <v>0</v>
      </c>
      <c r="AE13" s="33">
        <v>0</v>
      </c>
      <c r="AF13" s="34">
        <v>0</v>
      </c>
      <c r="AG13" s="32">
        <v>0</v>
      </c>
      <c r="AH13" s="33">
        <v>0</v>
      </c>
      <c r="AI13" s="34">
        <v>0</v>
      </c>
      <c r="AJ13" s="32">
        <v>0</v>
      </c>
      <c r="AK13" s="33">
        <v>0</v>
      </c>
      <c r="AL13" s="34">
        <v>0</v>
      </c>
      <c r="AM13" s="32">
        <v>0</v>
      </c>
      <c r="AN13" s="33">
        <v>0</v>
      </c>
      <c r="AO13" s="34">
        <v>0</v>
      </c>
      <c r="AP13" s="32">
        <v>0</v>
      </c>
      <c r="AQ13" s="33">
        <v>0</v>
      </c>
      <c r="AR13" s="34">
        <v>0</v>
      </c>
      <c r="AS13" s="32">
        <v>0</v>
      </c>
      <c r="AT13" s="33">
        <v>0</v>
      </c>
      <c r="AU13" s="34">
        <v>0</v>
      </c>
      <c r="AV13" s="32">
        <v>0</v>
      </c>
      <c r="AW13" s="33">
        <v>0</v>
      </c>
      <c r="AX13" s="34">
        <v>0</v>
      </c>
      <c r="AY13" s="32">
        <v>0</v>
      </c>
      <c r="AZ13" s="33">
        <v>0</v>
      </c>
      <c r="BA13" s="34">
        <v>0</v>
      </c>
      <c r="BB13" s="32">
        <v>0</v>
      </c>
      <c r="BC13" s="33">
        <v>0</v>
      </c>
      <c r="BD13" s="34">
        <v>0</v>
      </c>
      <c r="BE13" s="32">
        <v>0</v>
      </c>
      <c r="BF13" s="33">
        <v>0</v>
      </c>
      <c r="BG13" s="34">
        <v>0</v>
      </c>
      <c r="BH13" s="32">
        <v>0</v>
      </c>
      <c r="BI13" s="33">
        <v>0</v>
      </c>
      <c r="BJ13" s="34">
        <v>0</v>
      </c>
      <c r="BK13" s="32">
        <v>0</v>
      </c>
      <c r="BL13" s="33">
        <v>0</v>
      </c>
      <c r="BM13" s="34">
        <v>0</v>
      </c>
      <c r="BN13" s="32">
        <v>0</v>
      </c>
      <c r="BO13" s="33">
        <v>0</v>
      </c>
      <c r="BP13" s="34">
        <v>0</v>
      </c>
      <c r="BQ13" s="32">
        <v>-26091573.530000001</v>
      </c>
      <c r="BR13" s="33">
        <v>-26000000</v>
      </c>
      <c r="BS13" s="34">
        <v>-28500000</v>
      </c>
      <c r="BT13" s="32">
        <v>0</v>
      </c>
      <c r="BU13" s="33">
        <v>0</v>
      </c>
      <c r="BV13" s="34">
        <v>0</v>
      </c>
      <c r="BW13" s="32">
        <v>0</v>
      </c>
      <c r="BX13" s="33">
        <v>0</v>
      </c>
      <c r="BY13" s="34">
        <v>0</v>
      </c>
      <c r="BZ13" s="32">
        <v>0</v>
      </c>
      <c r="CA13" s="33">
        <v>0</v>
      </c>
      <c r="CB13" s="34">
        <v>0</v>
      </c>
      <c r="CC13" s="32">
        <v>0</v>
      </c>
      <c r="CD13" s="33">
        <v>0</v>
      </c>
      <c r="CE13" s="34">
        <v>0</v>
      </c>
      <c r="CF13" s="32">
        <v>0</v>
      </c>
      <c r="CG13" s="33">
        <v>0</v>
      </c>
      <c r="CH13" s="34">
        <v>0</v>
      </c>
      <c r="CI13" s="32">
        <v>0</v>
      </c>
      <c r="CJ13" s="33">
        <v>0</v>
      </c>
      <c r="CK13" s="34">
        <v>0</v>
      </c>
      <c r="CL13" s="32">
        <v>0</v>
      </c>
      <c r="CM13" s="33">
        <v>0</v>
      </c>
      <c r="CN13" s="34">
        <v>0</v>
      </c>
      <c r="CO13" s="32">
        <v>0</v>
      </c>
      <c r="CP13" s="33">
        <v>0</v>
      </c>
      <c r="CQ13" s="34">
        <v>0</v>
      </c>
      <c r="CR13" s="32">
        <v>0</v>
      </c>
      <c r="CS13" s="33">
        <v>0</v>
      </c>
      <c r="CT13" s="34">
        <v>0</v>
      </c>
      <c r="CU13" s="32">
        <v>0</v>
      </c>
      <c r="CV13" s="33">
        <v>0</v>
      </c>
      <c r="CW13" s="34">
        <v>0</v>
      </c>
      <c r="CX13" s="32">
        <v>0</v>
      </c>
      <c r="CY13" s="33">
        <v>0</v>
      </c>
      <c r="CZ13" s="34">
        <v>0</v>
      </c>
      <c r="DA13" s="32">
        <v>0</v>
      </c>
      <c r="DB13" s="33">
        <v>0</v>
      </c>
      <c r="DC13" s="34">
        <v>0</v>
      </c>
      <c r="DD13" s="32">
        <v>0</v>
      </c>
      <c r="DE13" s="33">
        <v>0</v>
      </c>
      <c r="DF13" s="34">
        <v>0</v>
      </c>
      <c r="DG13" s="32">
        <v>0</v>
      </c>
      <c r="DH13" s="33">
        <v>0</v>
      </c>
      <c r="DI13" s="34">
        <v>0</v>
      </c>
      <c r="DJ13" s="32">
        <v>0</v>
      </c>
      <c r="DK13" s="33">
        <v>0</v>
      </c>
      <c r="DL13" s="34">
        <v>0</v>
      </c>
      <c r="DM13" s="32">
        <v>0</v>
      </c>
      <c r="DN13" s="33">
        <v>0</v>
      </c>
      <c r="DO13" s="34">
        <v>0</v>
      </c>
      <c r="DP13" s="32">
        <v>0</v>
      </c>
      <c r="DQ13" s="33">
        <v>0</v>
      </c>
      <c r="DR13" s="34">
        <v>0</v>
      </c>
      <c r="DS13" s="32">
        <v>0</v>
      </c>
      <c r="DT13" s="33">
        <v>0</v>
      </c>
      <c r="DU13" s="34">
        <v>0</v>
      </c>
      <c r="DV13" s="32">
        <v>0</v>
      </c>
      <c r="DW13" s="33">
        <v>0</v>
      </c>
      <c r="DX13" s="34">
        <v>0</v>
      </c>
      <c r="DY13" s="32">
        <v>0</v>
      </c>
      <c r="DZ13" s="33">
        <v>0</v>
      </c>
      <c r="EA13" s="34">
        <v>0</v>
      </c>
      <c r="EB13" s="32">
        <v>0</v>
      </c>
      <c r="EC13" s="33">
        <v>0</v>
      </c>
      <c r="ED13" s="34">
        <v>0</v>
      </c>
      <c r="EE13" s="32">
        <v>0</v>
      </c>
      <c r="EF13" s="33">
        <v>0</v>
      </c>
      <c r="EG13" s="34">
        <v>0</v>
      </c>
      <c r="EH13" s="32">
        <v>0</v>
      </c>
      <c r="EI13" s="33">
        <v>0</v>
      </c>
      <c r="EJ13" s="34">
        <v>0</v>
      </c>
      <c r="EK13" s="32">
        <v>0</v>
      </c>
      <c r="EL13" s="33">
        <v>0</v>
      </c>
      <c r="EM13" s="34">
        <v>0</v>
      </c>
      <c r="EN13" s="32">
        <v>0</v>
      </c>
      <c r="EO13" s="33">
        <v>0</v>
      </c>
      <c r="EP13" s="34">
        <v>0</v>
      </c>
      <c r="EQ13" s="32">
        <v>0</v>
      </c>
      <c r="ER13" s="33">
        <v>0</v>
      </c>
      <c r="ES13" s="34">
        <v>0</v>
      </c>
      <c r="ET13" s="32">
        <v>0</v>
      </c>
      <c r="EU13" s="33">
        <v>0</v>
      </c>
      <c r="EV13" s="34">
        <v>0</v>
      </c>
      <c r="EW13" s="32">
        <v>0</v>
      </c>
      <c r="EX13" s="33">
        <v>0</v>
      </c>
      <c r="EY13" s="34">
        <v>0</v>
      </c>
      <c r="EZ13" s="32">
        <v>0</v>
      </c>
      <c r="FA13" s="33">
        <v>0</v>
      </c>
      <c r="FB13" s="34">
        <v>0</v>
      </c>
      <c r="FC13" s="32">
        <v>0</v>
      </c>
      <c r="FD13" s="33">
        <v>0</v>
      </c>
      <c r="FE13" s="34">
        <v>0</v>
      </c>
      <c r="FF13" s="32">
        <v>0</v>
      </c>
      <c r="FG13" s="33">
        <v>0</v>
      </c>
      <c r="FH13" s="34">
        <v>0</v>
      </c>
      <c r="FI13" s="32">
        <v>0</v>
      </c>
      <c r="FJ13" s="33">
        <v>0</v>
      </c>
      <c r="FK13" s="34">
        <v>0</v>
      </c>
      <c r="FL13" s="32">
        <v>0</v>
      </c>
      <c r="FM13" s="33">
        <v>0</v>
      </c>
      <c r="FN13" s="34">
        <v>0</v>
      </c>
      <c r="FO13" s="32">
        <v>0</v>
      </c>
      <c r="FP13" s="33">
        <v>0</v>
      </c>
      <c r="FQ13" s="34">
        <v>0</v>
      </c>
      <c r="FR13" s="32">
        <v>0</v>
      </c>
      <c r="FS13" s="33">
        <v>0</v>
      </c>
      <c r="FT13" s="34">
        <v>0</v>
      </c>
      <c r="FU13" s="32">
        <v>0</v>
      </c>
      <c r="FV13" s="33">
        <v>0</v>
      </c>
      <c r="FW13" s="34">
        <v>0</v>
      </c>
      <c r="FX13" s="32">
        <v>0</v>
      </c>
      <c r="FY13" s="33">
        <v>0</v>
      </c>
      <c r="FZ13" s="34">
        <v>0</v>
      </c>
      <c r="GA13" s="32">
        <v>0</v>
      </c>
      <c r="GB13" s="33">
        <v>0</v>
      </c>
      <c r="GC13" s="34">
        <v>0</v>
      </c>
      <c r="GD13" s="32">
        <v>0</v>
      </c>
      <c r="GE13" s="33">
        <v>0</v>
      </c>
      <c r="GF13" s="34">
        <v>0</v>
      </c>
      <c r="GG13" s="32">
        <v>0</v>
      </c>
      <c r="GH13" s="33">
        <v>0</v>
      </c>
      <c r="GI13" s="34">
        <v>0</v>
      </c>
      <c r="GJ13" s="32">
        <v>0</v>
      </c>
      <c r="GK13" s="33">
        <v>0</v>
      </c>
      <c r="GL13" s="34">
        <v>0</v>
      </c>
      <c r="GM13" s="32">
        <v>0</v>
      </c>
      <c r="GN13" s="33">
        <v>0</v>
      </c>
      <c r="GO13" s="34">
        <v>0</v>
      </c>
      <c r="GP13" s="32">
        <v>0</v>
      </c>
      <c r="GQ13" s="33">
        <v>0</v>
      </c>
      <c r="GR13" s="34">
        <v>0</v>
      </c>
      <c r="GS13" s="32">
        <v>0</v>
      </c>
      <c r="GT13" s="33">
        <v>0</v>
      </c>
      <c r="GU13" s="34">
        <v>0</v>
      </c>
      <c r="GV13" s="32">
        <v>0</v>
      </c>
      <c r="GW13" s="33">
        <v>0</v>
      </c>
      <c r="GX13" s="34">
        <v>0</v>
      </c>
      <c r="GY13" s="32">
        <v>0</v>
      </c>
      <c r="GZ13" s="33">
        <v>0</v>
      </c>
      <c r="HA13" s="34">
        <v>0</v>
      </c>
      <c r="HB13" s="32">
        <v>0</v>
      </c>
      <c r="HC13" s="33">
        <v>0</v>
      </c>
      <c r="HD13" s="34">
        <v>0</v>
      </c>
      <c r="HE13" s="32">
        <v>0</v>
      </c>
      <c r="HF13" s="33">
        <v>0</v>
      </c>
      <c r="HG13" s="34">
        <v>0</v>
      </c>
      <c r="HH13" s="32">
        <v>0</v>
      </c>
      <c r="HI13" s="33">
        <v>0</v>
      </c>
      <c r="HJ13" s="34">
        <v>0</v>
      </c>
      <c r="HK13" s="32">
        <v>0</v>
      </c>
      <c r="HL13" s="33">
        <v>0</v>
      </c>
      <c r="HM13" s="34">
        <v>0</v>
      </c>
      <c r="HN13" s="32">
        <v>0</v>
      </c>
      <c r="HO13" s="33">
        <v>0</v>
      </c>
      <c r="HP13" s="34">
        <v>0</v>
      </c>
    </row>
    <row r="14" spans="1:224" x14ac:dyDescent="0.25">
      <c r="A14" s="9" t="s">
        <v>348</v>
      </c>
      <c r="B14" s="10" t="s">
        <v>17</v>
      </c>
      <c r="C14" s="32">
        <v>-2720978.14</v>
      </c>
      <c r="D14" s="33">
        <v>-2521259.1451989901</v>
      </c>
      <c r="E14" s="34">
        <v>-3361000</v>
      </c>
      <c r="F14" s="32">
        <v>-75840.14</v>
      </c>
      <c r="G14" s="33">
        <v>-79999.999999986001</v>
      </c>
      <c r="H14" s="34">
        <v>-100000</v>
      </c>
      <c r="I14" s="32">
        <v>-410283.02</v>
      </c>
      <c r="J14" s="33">
        <v>-436259.14519921399</v>
      </c>
      <c r="K14" s="34">
        <v>-300000</v>
      </c>
      <c r="L14" s="32">
        <v>-101201.96</v>
      </c>
      <c r="M14" s="33">
        <v>-99999.999999981999</v>
      </c>
      <c r="N14" s="34">
        <v>-90000</v>
      </c>
      <c r="O14" s="32">
        <v>-127311.14</v>
      </c>
      <c r="P14" s="33">
        <v>-199999.99999997701</v>
      </c>
      <c r="Q14" s="34">
        <v>-400000</v>
      </c>
      <c r="R14" s="32">
        <v>-14966.45</v>
      </c>
      <c r="S14" s="33">
        <v>-14999.999999996</v>
      </c>
      <c r="T14" s="34">
        <v>-15000</v>
      </c>
      <c r="U14" s="32">
        <v>-140340.54999999999</v>
      </c>
      <c r="V14" s="33">
        <v>-139999.99999999499</v>
      </c>
      <c r="W14" s="34">
        <v>-100000</v>
      </c>
      <c r="X14" s="32">
        <v>-346297.41</v>
      </c>
      <c r="Y14" s="33">
        <v>-629999.99999999499</v>
      </c>
      <c r="Z14" s="34">
        <v>-700000</v>
      </c>
      <c r="AA14" s="32">
        <v>-19200.73</v>
      </c>
      <c r="AB14" s="33">
        <v>-19999.999999991</v>
      </c>
      <c r="AC14" s="34">
        <v>-15000</v>
      </c>
      <c r="AD14" s="32">
        <v>-21210.75</v>
      </c>
      <c r="AE14" s="33">
        <v>-19999.999999994001</v>
      </c>
      <c r="AF14" s="34">
        <v>-60000</v>
      </c>
      <c r="AG14" s="32">
        <v>-422529.75</v>
      </c>
      <c r="AH14" s="33">
        <v>-369999.99999996298</v>
      </c>
      <c r="AI14" s="34">
        <v>-370000</v>
      </c>
      <c r="AJ14" s="32">
        <v>-45935.68</v>
      </c>
      <c r="AK14" s="33">
        <v>-34999.999999993001</v>
      </c>
      <c r="AL14" s="34">
        <v>-50000</v>
      </c>
      <c r="AM14" s="32">
        <v>-21388.84</v>
      </c>
      <c r="AN14" s="33">
        <v>-24999.999999995998</v>
      </c>
      <c r="AO14" s="34">
        <v>-25000</v>
      </c>
      <c r="AP14" s="32">
        <v>-73423.42</v>
      </c>
      <c r="AQ14" s="33">
        <v>-89999.999999994994</v>
      </c>
      <c r="AR14" s="34">
        <v>-90000</v>
      </c>
      <c r="AS14" s="32">
        <v>0</v>
      </c>
      <c r="AT14" s="33">
        <v>0</v>
      </c>
      <c r="AU14" s="34">
        <v>0</v>
      </c>
      <c r="AV14" s="32">
        <v>0</v>
      </c>
      <c r="AW14" s="33">
        <v>0</v>
      </c>
      <c r="AX14" s="34">
        <v>0</v>
      </c>
      <c r="AY14" s="32">
        <v>-142231.87</v>
      </c>
      <c r="AZ14" s="33">
        <v>-124999.999999982</v>
      </c>
      <c r="BA14" s="34">
        <v>-160000</v>
      </c>
      <c r="BB14" s="32">
        <v>-89666.55</v>
      </c>
      <c r="BC14" s="33">
        <v>-59999.999999988999</v>
      </c>
      <c r="BD14" s="34">
        <v>-100000</v>
      </c>
      <c r="BE14" s="32">
        <v>-2430.33</v>
      </c>
      <c r="BF14" s="33">
        <v>-4999.999999998</v>
      </c>
      <c r="BG14" s="34">
        <v>-5000</v>
      </c>
      <c r="BH14" s="32">
        <v>0</v>
      </c>
      <c r="BI14" s="33">
        <v>0</v>
      </c>
      <c r="BJ14" s="34">
        <v>0</v>
      </c>
      <c r="BK14" s="32">
        <v>-842.73</v>
      </c>
      <c r="BL14" s="33">
        <v>-4999.999999998</v>
      </c>
      <c r="BM14" s="34">
        <v>-4000</v>
      </c>
      <c r="BN14" s="32">
        <v>-240550.78</v>
      </c>
      <c r="BO14" s="33">
        <v>-229999.99999998801</v>
      </c>
      <c r="BP14" s="34">
        <v>-250000</v>
      </c>
      <c r="BQ14" s="32">
        <v>0</v>
      </c>
      <c r="BR14" s="33">
        <v>0</v>
      </c>
      <c r="BS14" s="34">
        <v>0</v>
      </c>
      <c r="BT14" s="32">
        <v>0</v>
      </c>
      <c r="BU14" s="33">
        <v>0</v>
      </c>
      <c r="BV14" s="34">
        <v>0</v>
      </c>
      <c r="BW14" s="32">
        <v>-65643.289999999994</v>
      </c>
      <c r="BX14" s="33">
        <v>-74999.999999994994</v>
      </c>
      <c r="BY14" s="34">
        <v>-75000</v>
      </c>
      <c r="BZ14" s="32">
        <v>-6689.51</v>
      </c>
      <c r="CA14" s="33">
        <v>-9999.9999999979991</v>
      </c>
      <c r="CB14" s="34">
        <v>-10000</v>
      </c>
      <c r="CC14" s="32">
        <v>0</v>
      </c>
      <c r="CD14" s="33">
        <v>0</v>
      </c>
      <c r="CE14" s="34">
        <v>0</v>
      </c>
      <c r="CF14" s="32">
        <v>0</v>
      </c>
      <c r="CG14" s="33">
        <v>0</v>
      </c>
      <c r="CH14" s="34">
        <v>0</v>
      </c>
      <c r="CI14" s="32">
        <v>0</v>
      </c>
      <c r="CJ14" s="33">
        <v>0</v>
      </c>
      <c r="CK14" s="34">
        <v>0</v>
      </c>
      <c r="CL14" s="32">
        <v>-6201.13</v>
      </c>
      <c r="CM14" s="33">
        <v>-9999.9999999970005</v>
      </c>
      <c r="CN14" s="34">
        <v>-10000</v>
      </c>
      <c r="CO14" s="32">
        <v>-77832.97</v>
      </c>
      <c r="CP14" s="33">
        <v>-74999.999999984997</v>
      </c>
      <c r="CQ14" s="34">
        <v>-100000</v>
      </c>
      <c r="CR14" s="32">
        <v>0</v>
      </c>
      <c r="CS14" s="33">
        <v>0</v>
      </c>
      <c r="CT14" s="34">
        <v>0</v>
      </c>
      <c r="CU14" s="32">
        <v>-1184.6199999999999</v>
      </c>
      <c r="CV14" s="33">
        <v>-999.99999999600004</v>
      </c>
      <c r="CW14" s="34">
        <v>-2000</v>
      </c>
      <c r="CX14" s="32">
        <v>0</v>
      </c>
      <c r="CY14" s="33">
        <v>0</v>
      </c>
      <c r="CZ14" s="34">
        <v>0</v>
      </c>
      <c r="DA14" s="32">
        <v>0</v>
      </c>
      <c r="DB14" s="33">
        <v>0</v>
      </c>
      <c r="DC14" s="34">
        <v>0</v>
      </c>
      <c r="DD14" s="32">
        <v>0</v>
      </c>
      <c r="DE14" s="33">
        <v>0</v>
      </c>
      <c r="DF14" s="34">
        <v>0</v>
      </c>
      <c r="DG14" s="32">
        <v>0</v>
      </c>
      <c r="DH14" s="33">
        <v>0</v>
      </c>
      <c r="DI14" s="34">
        <v>0</v>
      </c>
      <c r="DJ14" s="32">
        <v>0</v>
      </c>
      <c r="DK14" s="33">
        <v>0</v>
      </c>
      <c r="DL14" s="34">
        <v>0</v>
      </c>
      <c r="DM14" s="32">
        <v>0</v>
      </c>
      <c r="DN14" s="33">
        <v>0</v>
      </c>
      <c r="DO14" s="34">
        <v>0</v>
      </c>
      <c r="DP14" s="32">
        <v>0</v>
      </c>
      <c r="DQ14" s="33">
        <v>0</v>
      </c>
      <c r="DR14" s="34">
        <v>0</v>
      </c>
      <c r="DS14" s="32">
        <v>0</v>
      </c>
      <c r="DT14" s="33">
        <v>0</v>
      </c>
      <c r="DU14" s="34">
        <v>0</v>
      </c>
      <c r="DV14" s="32">
        <v>0</v>
      </c>
      <c r="DW14" s="33">
        <v>0</v>
      </c>
      <c r="DX14" s="34">
        <v>0</v>
      </c>
      <c r="DY14" s="32">
        <v>0</v>
      </c>
      <c r="DZ14" s="33">
        <v>0</v>
      </c>
      <c r="EA14" s="34">
        <v>0</v>
      </c>
      <c r="EB14" s="32">
        <v>0</v>
      </c>
      <c r="EC14" s="33">
        <v>0</v>
      </c>
      <c r="ED14" s="34">
        <v>0</v>
      </c>
      <c r="EE14" s="32">
        <v>0</v>
      </c>
      <c r="EF14" s="33">
        <v>0</v>
      </c>
      <c r="EG14" s="34">
        <v>0</v>
      </c>
      <c r="EH14" s="32">
        <v>0</v>
      </c>
      <c r="EI14" s="33">
        <v>0</v>
      </c>
      <c r="EJ14" s="34">
        <v>0</v>
      </c>
      <c r="EK14" s="32">
        <v>-106254.27</v>
      </c>
      <c r="EL14" s="33">
        <v>-109999.999999989</v>
      </c>
      <c r="EM14" s="34">
        <v>-90000</v>
      </c>
      <c r="EN14" s="32">
        <v>0</v>
      </c>
      <c r="EO14" s="33">
        <v>0</v>
      </c>
      <c r="EP14" s="34">
        <v>0</v>
      </c>
      <c r="EQ14" s="32">
        <v>0</v>
      </c>
      <c r="ER14" s="33">
        <v>0</v>
      </c>
      <c r="ES14" s="34">
        <v>0</v>
      </c>
      <c r="ET14" s="32">
        <v>0</v>
      </c>
      <c r="EU14" s="33">
        <v>0</v>
      </c>
      <c r="EV14" s="34">
        <v>0</v>
      </c>
      <c r="EW14" s="32">
        <v>0</v>
      </c>
      <c r="EX14" s="33">
        <v>0</v>
      </c>
      <c r="EY14" s="34">
        <v>0</v>
      </c>
      <c r="EZ14" s="32">
        <v>0</v>
      </c>
      <c r="FA14" s="33">
        <v>0</v>
      </c>
      <c r="FB14" s="34">
        <v>0</v>
      </c>
      <c r="FC14" s="32">
        <v>-161520.25</v>
      </c>
      <c r="FD14" s="33">
        <v>-149999.999999994</v>
      </c>
      <c r="FE14" s="34">
        <v>-240000</v>
      </c>
      <c r="FF14" s="32">
        <v>0</v>
      </c>
      <c r="FG14" s="33">
        <v>0</v>
      </c>
      <c r="FH14" s="34">
        <v>0</v>
      </c>
      <c r="FI14" s="32">
        <v>0</v>
      </c>
      <c r="FJ14" s="33">
        <v>0</v>
      </c>
      <c r="FK14" s="34">
        <v>0</v>
      </c>
      <c r="FL14" s="32">
        <v>0</v>
      </c>
      <c r="FM14" s="33">
        <v>0</v>
      </c>
      <c r="FN14" s="34">
        <v>0</v>
      </c>
      <c r="FO14" s="32">
        <v>0</v>
      </c>
      <c r="FP14" s="33">
        <v>0</v>
      </c>
      <c r="FQ14" s="34">
        <v>0</v>
      </c>
      <c r="FR14" s="32">
        <v>0</v>
      </c>
      <c r="FS14" s="33">
        <v>0</v>
      </c>
      <c r="FT14" s="34">
        <v>0</v>
      </c>
      <c r="FU14" s="32">
        <v>0</v>
      </c>
      <c r="FV14" s="33">
        <v>0</v>
      </c>
      <c r="FW14" s="34">
        <v>0</v>
      </c>
      <c r="FX14" s="32">
        <v>0</v>
      </c>
      <c r="FY14" s="33">
        <v>496000</v>
      </c>
      <c r="FZ14" s="34">
        <v>0</v>
      </c>
      <c r="GA14" s="32">
        <v>0</v>
      </c>
      <c r="GB14" s="33">
        <v>0</v>
      </c>
      <c r="GC14" s="34">
        <v>0</v>
      </c>
      <c r="GD14" s="32">
        <v>0</v>
      </c>
      <c r="GE14" s="33">
        <v>0</v>
      </c>
      <c r="GF14" s="34">
        <v>0</v>
      </c>
      <c r="GG14" s="32">
        <v>0</v>
      </c>
      <c r="GH14" s="33">
        <v>0</v>
      </c>
      <c r="GI14" s="34">
        <v>0</v>
      </c>
      <c r="GJ14" s="32">
        <v>0</v>
      </c>
      <c r="GK14" s="33">
        <v>0</v>
      </c>
      <c r="GL14" s="34">
        <v>0</v>
      </c>
      <c r="GM14" s="32">
        <v>0</v>
      </c>
      <c r="GN14" s="33">
        <v>0</v>
      </c>
      <c r="GO14" s="34">
        <v>0</v>
      </c>
      <c r="GP14" s="32">
        <v>0</v>
      </c>
      <c r="GQ14" s="33">
        <v>0</v>
      </c>
      <c r="GR14" s="34">
        <v>0</v>
      </c>
      <c r="GS14" s="32">
        <v>0</v>
      </c>
      <c r="GT14" s="33">
        <v>0</v>
      </c>
      <c r="GU14" s="34">
        <v>0</v>
      </c>
      <c r="GV14" s="32">
        <v>0</v>
      </c>
      <c r="GW14" s="33">
        <v>0</v>
      </c>
      <c r="GX14" s="34">
        <v>0</v>
      </c>
      <c r="GY14" s="32">
        <v>0</v>
      </c>
      <c r="GZ14" s="33">
        <v>0</v>
      </c>
      <c r="HA14" s="34">
        <v>0</v>
      </c>
      <c r="HB14" s="32">
        <v>0</v>
      </c>
      <c r="HC14" s="33">
        <v>0</v>
      </c>
      <c r="HD14" s="34">
        <v>0</v>
      </c>
      <c r="HE14" s="32">
        <v>0</v>
      </c>
      <c r="HF14" s="33">
        <v>0</v>
      </c>
      <c r="HG14" s="34">
        <v>0</v>
      </c>
      <c r="HH14" s="32">
        <v>0</v>
      </c>
      <c r="HI14" s="33">
        <v>0</v>
      </c>
      <c r="HJ14" s="34">
        <v>0</v>
      </c>
      <c r="HK14" s="32">
        <v>0</v>
      </c>
      <c r="HL14" s="33">
        <v>0</v>
      </c>
      <c r="HM14" s="34">
        <v>0</v>
      </c>
      <c r="HN14" s="32">
        <v>0</v>
      </c>
      <c r="HO14" s="33">
        <v>0</v>
      </c>
      <c r="HP14" s="34">
        <v>0</v>
      </c>
    </row>
    <row r="15" spans="1:224" x14ac:dyDescent="0.25">
      <c r="A15" s="9" t="s">
        <v>157</v>
      </c>
      <c r="B15" s="10" t="s">
        <v>56</v>
      </c>
      <c r="C15" s="32">
        <v>-1499551.17</v>
      </c>
      <c r="D15" s="33">
        <v>-1768356.84378694</v>
      </c>
      <c r="E15" s="34">
        <v>-1855000</v>
      </c>
      <c r="F15" s="32">
        <v>0</v>
      </c>
      <c r="G15" s="33">
        <v>0</v>
      </c>
      <c r="H15" s="34">
        <v>0</v>
      </c>
      <c r="I15" s="32">
        <v>0</v>
      </c>
      <c r="J15" s="33">
        <v>0</v>
      </c>
      <c r="K15" s="34">
        <v>0</v>
      </c>
      <c r="L15" s="32">
        <v>0</v>
      </c>
      <c r="M15" s="33">
        <v>0</v>
      </c>
      <c r="N15" s="34">
        <v>0</v>
      </c>
      <c r="O15" s="32">
        <v>0</v>
      </c>
      <c r="P15" s="33">
        <v>0</v>
      </c>
      <c r="Q15" s="34">
        <v>0</v>
      </c>
      <c r="R15" s="32">
        <v>0</v>
      </c>
      <c r="S15" s="33">
        <v>0</v>
      </c>
      <c r="T15" s="34">
        <v>0</v>
      </c>
      <c r="U15" s="32">
        <v>0</v>
      </c>
      <c r="V15" s="33">
        <v>0</v>
      </c>
      <c r="W15" s="34">
        <v>0</v>
      </c>
      <c r="X15" s="32">
        <v>0</v>
      </c>
      <c r="Y15" s="33">
        <v>0</v>
      </c>
      <c r="Z15" s="34">
        <v>0</v>
      </c>
      <c r="AA15" s="32">
        <v>0</v>
      </c>
      <c r="AB15" s="33">
        <v>0</v>
      </c>
      <c r="AC15" s="34">
        <v>0</v>
      </c>
      <c r="AD15" s="32">
        <v>0</v>
      </c>
      <c r="AE15" s="33">
        <v>0</v>
      </c>
      <c r="AF15" s="34">
        <v>0</v>
      </c>
      <c r="AG15" s="32">
        <v>-1249506.1599999999</v>
      </c>
      <c r="AH15" s="33">
        <v>-1320356.84378694</v>
      </c>
      <c r="AI15" s="34">
        <v>-1700000</v>
      </c>
      <c r="AJ15" s="32">
        <v>0</v>
      </c>
      <c r="AK15" s="33">
        <v>0</v>
      </c>
      <c r="AL15" s="34">
        <v>0</v>
      </c>
      <c r="AM15" s="32">
        <v>0</v>
      </c>
      <c r="AN15" s="33">
        <v>0</v>
      </c>
      <c r="AO15" s="34">
        <v>0</v>
      </c>
      <c r="AP15" s="32">
        <v>0</v>
      </c>
      <c r="AQ15" s="33">
        <v>0</v>
      </c>
      <c r="AR15" s="34">
        <v>0</v>
      </c>
      <c r="AS15" s="32">
        <v>0</v>
      </c>
      <c r="AT15" s="33">
        <v>0</v>
      </c>
      <c r="AU15" s="34">
        <v>0</v>
      </c>
      <c r="AV15" s="32">
        <v>0</v>
      </c>
      <c r="AW15" s="33">
        <v>0</v>
      </c>
      <c r="AX15" s="34">
        <v>0</v>
      </c>
      <c r="AY15" s="32">
        <v>0</v>
      </c>
      <c r="AZ15" s="33">
        <v>0</v>
      </c>
      <c r="BA15" s="34">
        <v>0</v>
      </c>
      <c r="BB15" s="32">
        <v>0</v>
      </c>
      <c r="BC15" s="33">
        <v>-30000</v>
      </c>
      <c r="BD15" s="34">
        <v>0</v>
      </c>
      <c r="BE15" s="32">
        <v>0</v>
      </c>
      <c r="BF15" s="33">
        <v>0</v>
      </c>
      <c r="BG15" s="34">
        <v>0</v>
      </c>
      <c r="BH15" s="32">
        <v>0</v>
      </c>
      <c r="BI15" s="33">
        <v>0</v>
      </c>
      <c r="BJ15" s="34">
        <v>0</v>
      </c>
      <c r="BK15" s="32">
        <v>0</v>
      </c>
      <c r="BL15" s="33">
        <v>0</v>
      </c>
      <c r="BM15" s="34">
        <v>0</v>
      </c>
      <c r="BN15" s="32">
        <v>0</v>
      </c>
      <c r="BO15" s="33">
        <v>0</v>
      </c>
      <c r="BP15" s="34">
        <v>0</v>
      </c>
      <c r="BQ15" s="32">
        <v>0</v>
      </c>
      <c r="BR15" s="33">
        <v>0</v>
      </c>
      <c r="BS15" s="34">
        <v>0</v>
      </c>
      <c r="BT15" s="32">
        <v>0</v>
      </c>
      <c r="BU15" s="33">
        <v>0</v>
      </c>
      <c r="BV15" s="34">
        <v>0</v>
      </c>
      <c r="BW15" s="32">
        <v>0</v>
      </c>
      <c r="BX15" s="33">
        <v>0</v>
      </c>
      <c r="BY15" s="34">
        <v>0</v>
      </c>
      <c r="BZ15" s="32">
        <v>0</v>
      </c>
      <c r="CA15" s="33">
        <v>0</v>
      </c>
      <c r="CB15" s="34">
        <v>0</v>
      </c>
      <c r="CC15" s="32">
        <v>0</v>
      </c>
      <c r="CD15" s="33">
        <v>0</v>
      </c>
      <c r="CE15" s="34">
        <v>0</v>
      </c>
      <c r="CF15" s="32">
        <v>0</v>
      </c>
      <c r="CG15" s="33">
        <v>0</v>
      </c>
      <c r="CH15" s="34">
        <v>0</v>
      </c>
      <c r="CI15" s="32">
        <v>0</v>
      </c>
      <c r="CJ15" s="33">
        <v>0</v>
      </c>
      <c r="CK15" s="34">
        <v>0</v>
      </c>
      <c r="CL15" s="32">
        <v>0</v>
      </c>
      <c r="CM15" s="33">
        <v>0</v>
      </c>
      <c r="CN15" s="34">
        <v>0</v>
      </c>
      <c r="CO15" s="32">
        <v>-247471.01</v>
      </c>
      <c r="CP15" s="33">
        <v>-329999.99999999901</v>
      </c>
      <c r="CQ15" s="34">
        <v>-150000</v>
      </c>
      <c r="CR15" s="32">
        <v>0</v>
      </c>
      <c r="CS15" s="33">
        <v>0</v>
      </c>
      <c r="CT15" s="34">
        <v>0</v>
      </c>
      <c r="CU15" s="32">
        <v>0</v>
      </c>
      <c r="CV15" s="33">
        <v>0</v>
      </c>
      <c r="CW15" s="34">
        <v>0</v>
      </c>
      <c r="CX15" s="32">
        <v>0</v>
      </c>
      <c r="CY15" s="33">
        <v>0</v>
      </c>
      <c r="CZ15" s="34">
        <v>0</v>
      </c>
      <c r="DA15" s="32">
        <v>0</v>
      </c>
      <c r="DB15" s="33">
        <v>0</v>
      </c>
      <c r="DC15" s="34">
        <v>0</v>
      </c>
      <c r="DD15" s="32">
        <v>0</v>
      </c>
      <c r="DE15" s="33">
        <v>0</v>
      </c>
      <c r="DF15" s="34">
        <v>0</v>
      </c>
      <c r="DG15" s="32">
        <v>0</v>
      </c>
      <c r="DH15" s="33">
        <v>0</v>
      </c>
      <c r="DI15" s="34">
        <v>0</v>
      </c>
      <c r="DJ15" s="32">
        <v>0</v>
      </c>
      <c r="DK15" s="33">
        <v>0</v>
      </c>
      <c r="DL15" s="34">
        <v>0</v>
      </c>
      <c r="DM15" s="32">
        <v>0</v>
      </c>
      <c r="DN15" s="33">
        <v>0</v>
      </c>
      <c r="DO15" s="34">
        <v>0</v>
      </c>
      <c r="DP15" s="32">
        <v>0</v>
      </c>
      <c r="DQ15" s="33">
        <v>0</v>
      </c>
      <c r="DR15" s="34">
        <v>0</v>
      </c>
      <c r="DS15" s="32">
        <v>0</v>
      </c>
      <c r="DT15" s="33">
        <v>0</v>
      </c>
      <c r="DU15" s="34">
        <v>0</v>
      </c>
      <c r="DV15" s="32">
        <v>-2574</v>
      </c>
      <c r="DW15" s="33">
        <v>-3000</v>
      </c>
      <c r="DX15" s="34">
        <v>0</v>
      </c>
      <c r="DY15" s="32">
        <v>0</v>
      </c>
      <c r="DZ15" s="33">
        <v>0</v>
      </c>
      <c r="EA15" s="34">
        <v>0</v>
      </c>
      <c r="EB15" s="32">
        <v>0</v>
      </c>
      <c r="EC15" s="33">
        <v>0</v>
      </c>
      <c r="ED15" s="34">
        <v>0</v>
      </c>
      <c r="EE15" s="32">
        <v>0</v>
      </c>
      <c r="EF15" s="33">
        <v>0</v>
      </c>
      <c r="EG15" s="34">
        <v>0</v>
      </c>
      <c r="EH15" s="32">
        <v>0</v>
      </c>
      <c r="EI15" s="33">
        <v>0</v>
      </c>
      <c r="EJ15" s="34">
        <v>0</v>
      </c>
      <c r="EK15" s="32">
        <v>0</v>
      </c>
      <c r="EL15" s="33">
        <v>-5000</v>
      </c>
      <c r="EM15" s="34">
        <v>-5000</v>
      </c>
      <c r="EN15" s="32">
        <v>0</v>
      </c>
      <c r="EO15" s="33">
        <v>0</v>
      </c>
      <c r="EP15" s="34">
        <v>0</v>
      </c>
      <c r="EQ15" s="32">
        <v>0</v>
      </c>
      <c r="ER15" s="33">
        <v>0</v>
      </c>
      <c r="ES15" s="34">
        <v>0</v>
      </c>
      <c r="ET15" s="32">
        <v>0</v>
      </c>
      <c r="EU15" s="33">
        <v>0</v>
      </c>
      <c r="EV15" s="34">
        <v>0</v>
      </c>
      <c r="EW15" s="32">
        <v>0</v>
      </c>
      <c r="EX15" s="33">
        <v>0</v>
      </c>
      <c r="EY15" s="34">
        <v>0</v>
      </c>
      <c r="EZ15" s="32">
        <v>0</v>
      </c>
      <c r="FA15" s="33">
        <v>0</v>
      </c>
      <c r="FB15" s="34">
        <v>0</v>
      </c>
      <c r="FC15" s="32">
        <v>0</v>
      </c>
      <c r="FD15" s="33">
        <v>0</v>
      </c>
      <c r="FE15" s="34">
        <v>0</v>
      </c>
      <c r="FF15" s="32">
        <v>0</v>
      </c>
      <c r="FG15" s="33">
        <v>0</v>
      </c>
      <c r="FH15" s="34">
        <v>0</v>
      </c>
      <c r="FI15" s="32">
        <v>0</v>
      </c>
      <c r="FJ15" s="33">
        <v>0</v>
      </c>
      <c r="FK15" s="34">
        <v>0</v>
      </c>
      <c r="FL15" s="32">
        <v>0</v>
      </c>
      <c r="FM15" s="33">
        <v>0</v>
      </c>
      <c r="FN15" s="34">
        <v>0</v>
      </c>
      <c r="FO15" s="32">
        <v>0</v>
      </c>
      <c r="FP15" s="33">
        <v>0</v>
      </c>
      <c r="FQ15" s="34">
        <v>0</v>
      </c>
      <c r="FR15" s="32">
        <v>0</v>
      </c>
      <c r="FS15" s="33">
        <v>0</v>
      </c>
      <c r="FT15" s="34">
        <v>0</v>
      </c>
      <c r="FU15" s="32">
        <v>0</v>
      </c>
      <c r="FV15" s="33">
        <v>0</v>
      </c>
      <c r="FW15" s="34">
        <v>0</v>
      </c>
      <c r="FX15" s="32">
        <v>0</v>
      </c>
      <c r="FY15" s="33">
        <v>-80000</v>
      </c>
      <c r="FZ15" s="34">
        <v>0</v>
      </c>
      <c r="GA15" s="32">
        <v>0</v>
      </c>
      <c r="GB15" s="33">
        <v>0</v>
      </c>
      <c r="GC15" s="34">
        <v>0</v>
      </c>
      <c r="GD15" s="32">
        <v>0</v>
      </c>
      <c r="GE15" s="33">
        <v>0</v>
      </c>
      <c r="GF15" s="34">
        <v>0</v>
      </c>
      <c r="GG15" s="32">
        <v>0</v>
      </c>
      <c r="GH15" s="33">
        <v>0</v>
      </c>
      <c r="GI15" s="34">
        <v>0</v>
      </c>
      <c r="GJ15" s="32">
        <v>0</v>
      </c>
      <c r="GK15" s="33">
        <v>0</v>
      </c>
      <c r="GL15" s="34">
        <v>0</v>
      </c>
      <c r="GM15" s="32">
        <v>0</v>
      </c>
      <c r="GN15" s="33">
        <v>0</v>
      </c>
      <c r="GO15" s="34">
        <v>0</v>
      </c>
      <c r="GP15" s="32">
        <v>0</v>
      </c>
      <c r="GQ15" s="33">
        <v>0</v>
      </c>
      <c r="GR15" s="34">
        <v>0</v>
      </c>
      <c r="GS15" s="32">
        <v>0</v>
      </c>
      <c r="GT15" s="33">
        <v>0</v>
      </c>
      <c r="GU15" s="34">
        <v>0</v>
      </c>
      <c r="GV15" s="32">
        <v>0</v>
      </c>
      <c r="GW15" s="33">
        <v>0</v>
      </c>
      <c r="GX15" s="34">
        <v>0</v>
      </c>
      <c r="GY15" s="32">
        <v>0</v>
      </c>
      <c r="GZ15" s="33">
        <v>0</v>
      </c>
      <c r="HA15" s="34">
        <v>0</v>
      </c>
      <c r="HB15" s="32">
        <v>0</v>
      </c>
      <c r="HC15" s="33">
        <v>0</v>
      </c>
      <c r="HD15" s="34">
        <v>0</v>
      </c>
      <c r="HE15" s="32">
        <v>0</v>
      </c>
      <c r="HF15" s="33">
        <v>0</v>
      </c>
      <c r="HG15" s="34">
        <v>0</v>
      </c>
      <c r="HH15" s="32">
        <v>0</v>
      </c>
      <c r="HI15" s="33">
        <v>0</v>
      </c>
      <c r="HJ15" s="34">
        <v>0</v>
      </c>
      <c r="HK15" s="32">
        <v>0</v>
      </c>
      <c r="HL15" s="33">
        <v>0</v>
      </c>
      <c r="HM15" s="34">
        <v>0</v>
      </c>
      <c r="HN15" s="32">
        <v>0</v>
      </c>
      <c r="HO15" s="33">
        <v>0</v>
      </c>
      <c r="HP15" s="34">
        <v>0</v>
      </c>
    </row>
    <row r="16" spans="1:224" x14ac:dyDescent="0.25">
      <c r="A16" s="9" t="s">
        <v>158</v>
      </c>
      <c r="B16" s="10" t="s">
        <v>159</v>
      </c>
      <c r="C16" s="32">
        <v>-50781726.43</v>
      </c>
      <c r="D16" s="33">
        <v>-50447999.999999903</v>
      </c>
      <c r="E16" s="34">
        <v>-58548695</v>
      </c>
      <c r="F16" s="32">
        <v>-108372.16</v>
      </c>
      <c r="G16" s="33">
        <v>-79999.999999998006</v>
      </c>
      <c r="H16" s="34">
        <v>-90000</v>
      </c>
      <c r="I16" s="32">
        <v>-1963018.8</v>
      </c>
      <c r="J16" s="33">
        <v>-2012999.99999999</v>
      </c>
      <c r="K16" s="34">
        <v>-1300000</v>
      </c>
      <c r="L16" s="32">
        <v>-1653271.44</v>
      </c>
      <c r="M16" s="33">
        <v>-1934999.99999999</v>
      </c>
      <c r="N16" s="34">
        <v>-1600000</v>
      </c>
      <c r="O16" s="32">
        <v>-296104.25</v>
      </c>
      <c r="P16" s="33">
        <v>-349999.999999994</v>
      </c>
      <c r="Q16" s="34">
        <v>-510598</v>
      </c>
      <c r="R16" s="32">
        <v>-209172</v>
      </c>
      <c r="S16" s="33">
        <v>-99999.999999998006</v>
      </c>
      <c r="T16" s="34">
        <v>-100000</v>
      </c>
      <c r="U16" s="32">
        <v>-843165.3</v>
      </c>
      <c r="V16" s="33">
        <v>-789999.99999999604</v>
      </c>
      <c r="W16" s="34">
        <v>-1000000</v>
      </c>
      <c r="X16" s="32">
        <v>-3823422.26</v>
      </c>
      <c r="Y16" s="33">
        <v>-3660000</v>
      </c>
      <c r="Z16" s="34">
        <v>-4400000</v>
      </c>
      <c r="AA16" s="32">
        <v>-454824.84</v>
      </c>
      <c r="AB16" s="33">
        <v>-649999.99999999197</v>
      </c>
      <c r="AC16" s="34">
        <v>-500000</v>
      </c>
      <c r="AD16" s="32">
        <v>-24595.58</v>
      </c>
      <c r="AE16" s="33">
        <v>-39999.999999995998</v>
      </c>
      <c r="AF16" s="34">
        <v>-100000</v>
      </c>
      <c r="AG16" s="32">
        <v>-3146033.16</v>
      </c>
      <c r="AH16" s="33">
        <v>-3149999.9999999902</v>
      </c>
      <c r="AI16" s="34">
        <v>-3150000</v>
      </c>
      <c r="AJ16" s="32">
        <v>-109312.51</v>
      </c>
      <c r="AK16" s="33">
        <v>-84999.999999991007</v>
      </c>
      <c r="AL16" s="34">
        <v>-100000</v>
      </c>
      <c r="AM16" s="32">
        <v>-72116.740000000005</v>
      </c>
      <c r="AN16" s="33">
        <v>-49999.999999997999</v>
      </c>
      <c r="AO16" s="34">
        <v>0</v>
      </c>
      <c r="AP16" s="32">
        <v>0</v>
      </c>
      <c r="AQ16" s="33">
        <v>0</v>
      </c>
      <c r="AR16" s="34">
        <v>-50000</v>
      </c>
      <c r="AS16" s="32">
        <v>0</v>
      </c>
      <c r="AT16" s="33">
        <v>0</v>
      </c>
      <c r="AU16" s="34">
        <v>0</v>
      </c>
      <c r="AV16" s="32">
        <v>-3261286.34</v>
      </c>
      <c r="AW16" s="33">
        <v>-3260000</v>
      </c>
      <c r="AX16" s="34">
        <v>-5000000</v>
      </c>
      <c r="AY16" s="32">
        <v>-156768.68</v>
      </c>
      <c r="AZ16" s="33">
        <v>-99999.999999995998</v>
      </c>
      <c r="BA16" s="34">
        <v>-320000</v>
      </c>
      <c r="BB16" s="32">
        <v>-11701483.029999999</v>
      </c>
      <c r="BC16" s="33">
        <v>-11500000</v>
      </c>
      <c r="BD16" s="34">
        <v>-13000000</v>
      </c>
      <c r="BE16" s="32">
        <v>0</v>
      </c>
      <c r="BF16" s="33">
        <v>0</v>
      </c>
      <c r="BG16" s="34">
        <v>0</v>
      </c>
      <c r="BH16" s="32">
        <v>0</v>
      </c>
      <c r="BI16" s="33">
        <v>0</v>
      </c>
      <c r="BJ16" s="34">
        <v>0</v>
      </c>
      <c r="BK16" s="32">
        <v>0</v>
      </c>
      <c r="BL16" s="33">
        <v>0</v>
      </c>
      <c r="BM16" s="34">
        <v>0</v>
      </c>
      <c r="BN16" s="32">
        <v>-39845.32</v>
      </c>
      <c r="BO16" s="33">
        <v>-59999.999999997999</v>
      </c>
      <c r="BP16" s="34">
        <v>-60000</v>
      </c>
      <c r="BQ16" s="32">
        <v>0</v>
      </c>
      <c r="BR16" s="33">
        <v>0</v>
      </c>
      <c r="BS16" s="34">
        <v>0</v>
      </c>
      <c r="BT16" s="32">
        <v>0</v>
      </c>
      <c r="BU16" s="33">
        <v>0</v>
      </c>
      <c r="BV16" s="34">
        <v>0</v>
      </c>
      <c r="BW16" s="32">
        <v>0</v>
      </c>
      <c r="BX16" s="33">
        <v>-5000</v>
      </c>
      <c r="BY16" s="34">
        <v>-50000</v>
      </c>
      <c r="BZ16" s="32">
        <v>0</v>
      </c>
      <c r="CA16" s="33">
        <v>0</v>
      </c>
      <c r="CB16" s="34">
        <v>0</v>
      </c>
      <c r="CC16" s="32">
        <v>0</v>
      </c>
      <c r="CD16" s="33">
        <v>0</v>
      </c>
      <c r="CE16" s="34">
        <v>0</v>
      </c>
      <c r="CF16" s="32">
        <v>0</v>
      </c>
      <c r="CG16" s="33">
        <v>0</v>
      </c>
      <c r="CH16" s="34">
        <v>0</v>
      </c>
      <c r="CI16" s="32">
        <v>0</v>
      </c>
      <c r="CJ16" s="33">
        <v>0</v>
      </c>
      <c r="CK16" s="34">
        <v>0</v>
      </c>
      <c r="CL16" s="32">
        <v>-187934.88</v>
      </c>
      <c r="CM16" s="33">
        <v>-199999.999999997</v>
      </c>
      <c r="CN16" s="34">
        <v>-200000</v>
      </c>
      <c r="CO16" s="32">
        <v>-19071516.260000002</v>
      </c>
      <c r="CP16" s="33">
        <v>-18600000</v>
      </c>
      <c r="CQ16" s="34">
        <v>-24000000</v>
      </c>
      <c r="CR16" s="32">
        <v>0</v>
      </c>
      <c r="CS16" s="33">
        <v>0</v>
      </c>
      <c r="CT16" s="34">
        <v>0</v>
      </c>
      <c r="CU16" s="32">
        <v>0</v>
      </c>
      <c r="CV16" s="33">
        <v>0</v>
      </c>
      <c r="CW16" s="34">
        <v>0</v>
      </c>
      <c r="CX16" s="32">
        <v>-38755.480000000003</v>
      </c>
      <c r="CY16" s="33">
        <v>-30000</v>
      </c>
      <c r="CZ16" s="34">
        <v>0</v>
      </c>
      <c r="DA16" s="32">
        <v>0</v>
      </c>
      <c r="DB16" s="33">
        <v>0</v>
      </c>
      <c r="DC16" s="34">
        <v>0</v>
      </c>
      <c r="DD16" s="32">
        <v>0</v>
      </c>
      <c r="DE16" s="33">
        <v>0</v>
      </c>
      <c r="DF16" s="34">
        <v>0</v>
      </c>
      <c r="DG16" s="32">
        <v>0</v>
      </c>
      <c r="DH16" s="33">
        <v>0</v>
      </c>
      <c r="DI16" s="34">
        <v>0</v>
      </c>
      <c r="DJ16" s="32">
        <v>0</v>
      </c>
      <c r="DK16" s="33">
        <v>0</v>
      </c>
      <c r="DL16" s="34">
        <v>0</v>
      </c>
      <c r="DM16" s="32">
        <v>0</v>
      </c>
      <c r="DN16" s="33">
        <v>0</v>
      </c>
      <c r="DO16" s="34">
        <v>0</v>
      </c>
      <c r="DP16" s="32">
        <v>0</v>
      </c>
      <c r="DQ16" s="33">
        <v>0</v>
      </c>
      <c r="DR16" s="34">
        <v>0</v>
      </c>
      <c r="DS16" s="32">
        <v>0</v>
      </c>
      <c r="DT16" s="33">
        <v>0</v>
      </c>
      <c r="DU16" s="34">
        <v>0</v>
      </c>
      <c r="DV16" s="32">
        <v>0</v>
      </c>
      <c r="DW16" s="33">
        <v>0</v>
      </c>
      <c r="DX16" s="34">
        <v>0</v>
      </c>
      <c r="DY16" s="32">
        <v>0</v>
      </c>
      <c r="DZ16" s="33">
        <v>0</v>
      </c>
      <c r="EA16" s="34">
        <v>0</v>
      </c>
      <c r="EB16" s="32">
        <v>0</v>
      </c>
      <c r="EC16" s="33">
        <v>0</v>
      </c>
      <c r="ED16" s="34">
        <v>0</v>
      </c>
      <c r="EE16" s="32">
        <v>0</v>
      </c>
      <c r="EF16" s="33">
        <v>0</v>
      </c>
      <c r="EG16" s="34">
        <v>0</v>
      </c>
      <c r="EH16" s="32">
        <v>0</v>
      </c>
      <c r="EI16" s="33">
        <v>0</v>
      </c>
      <c r="EJ16" s="34">
        <v>0</v>
      </c>
      <c r="EK16" s="32">
        <v>-2120386.36</v>
      </c>
      <c r="EL16" s="33">
        <v>-1950000</v>
      </c>
      <c r="EM16" s="34">
        <v>-1895000</v>
      </c>
      <c r="EN16" s="32">
        <v>0</v>
      </c>
      <c r="EO16" s="33">
        <v>0</v>
      </c>
      <c r="EP16" s="34">
        <v>0</v>
      </c>
      <c r="EQ16" s="32">
        <v>0</v>
      </c>
      <c r="ER16" s="33">
        <v>0</v>
      </c>
      <c r="ES16" s="34">
        <v>0</v>
      </c>
      <c r="ET16" s="32">
        <v>0</v>
      </c>
      <c r="EU16" s="33">
        <v>0</v>
      </c>
      <c r="EV16" s="34">
        <v>0</v>
      </c>
      <c r="EW16" s="32">
        <v>0</v>
      </c>
      <c r="EX16" s="33">
        <v>0</v>
      </c>
      <c r="EY16" s="34">
        <v>0</v>
      </c>
      <c r="EZ16" s="32">
        <v>0</v>
      </c>
      <c r="FA16" s="33">
        <v>0</v>
      </c>
      <c r="FB16" s="34">
        <v>0</v>
      </c>
      <c r="FC16" s="32">
        <v>-1442876.4</v>
      </c>
      <c r="FD16" s="33">
        <v>-1490000</v>
      </c>
      <c r="FE16" s="34">
        <v>-999000</v>
      </c>
      <c r="FF16" s="32">
        <v>-57464.639999999999</v>
      </c>
      <c r="FG16" s="33">
        <v>-79999.999999998006</v>
      </c>
      <c r="FH16" s="34">
        <v>-124097</v>
      </c>
      <c r="FI16" s="32">
        <v>0</v>
      </c>
      <c r="FJ16" s="33">
        <v>0</v>
      </c>
      <c r="FK16" s="34">
        <v>0</v>
      </c>
      <c r="FL16" s="32">
        <v>0</v>
      </c>
      <c r="FM16" s="33">
        <v>0</v>
      </c>
      <c r="FN16" s="34">
        <v>0</v>
      </c>
      <c r="FO16" s="32">
        <v>0</v>
      </c>
      <c r="FP16" s="33">
        <v>0</v>
      </c>
      <c r="FQ16" s="34">
        <v>0</v>
      </c>
      <c r="FR16" s="32">
        <v>0</v>
      </c>
      <c r="FS16" s="33">
        <v>0</v>
      </c>
      <c r="FT16" s="34">
        <v>0</v>
      </c>
      <c r="FU16" s="32">
        <v>0</v>
      </c>
      <c r="FV16" s="33">
        <v>0</v>
      </c>
      <c r="FW16" s="34">
        <v>0</v>
      </c>
      <c r="FX16" s="32">
        <v>0</v>
      </c>
      <c r="FY16" s="33">
        <v>-270000</v>
      </c>
      <c r="FZ16" s="34">
        <v>0</v>
      </c>
      <c r="GA16" s="32">
        <v>0</v>
      </c>
      <c r="GB16" s="33">
        <v>0</v>
      </c>
      <c r="GC16" s="34">
        <v>0</v>
      </c>
      <c r="GD16" s="32">
        <v>0</v>
      </c>
      <c r="GE16" s="33">
        <v>0</v>
      </c>
      <c r="GF16" s="34">
        <v>0</v>
      </c>
      <c r="GG16" s="32">
        <v>0</v>
      </c>
      <c r="GH16" s="33">
        <v>0</v>
      </c>
      <c r="GI16" s="34">
        <v>0</v>
      </c>
      <c r="GJ16" s="32">
        <v>0</v>
      </c>
      <c r="GK16" s="33">
        <v>0</v>
      </c>
      <c r="GL16" s="34">
        <v>0</v>
      </c>
      <c r="GM16" s="32">
        <v>0</v>
      </c>
      <c r="GN16" s="33">
        <v>0</v>
      </c>
      <c r="GO16" s="34">
        <v>0</v>
      </c>
      <c r="GP16" s="32">
        <v>0</v>
      </c>
      <c r="GQ16" s="33">
        <v>0</v>
      </c>
      <c r="GR16" s="34">
        <v>0</v>
      </c>
      <c r="GS16" s="32">
        <v>0</v>
      </c>
      <c r="GT16" s="33">
        <v>0</v>
      </c>
      <c r="GU16" s="34">
        <v>0</v>
      </c>
      <c r="GV16" s="32">
        <v>0</v>
      </c>
      <c r="GW16" s="33">
        <v>0</v>
      </c>
      <c r="GX16" s="34">
        <v>0</v>
      </c>
      <c r="GY16" s="32">
        <v>0</v>
      </c>
      <c r="GZ16" s="33">
        <v>0</v>
      </c>
      <c r="HA16" s="34">
        <v>0</v>
      </c>
      <c r="HB16" s="32">
        <v>0</v>
      </c>
      <c r="HC16" s="33">
        <v>0</v>
      </c>
      <c r="HD16" s="34">
        <v>0</v>
      </c>
      <c r="HE16" s="32">
        <v>0</v>
      </c>
      <c r="HF16" s="33">
        <v>0</v>
      </c>
      <c r="HG16" s="34">
        <v>0</v>
      </c>
      <c r="HH16" s="32">
        <v>0</v>
      </c>
      <c r="HI16" s="33">
        <v>0</v>
      </c>
      <c r="HJ16" s="34">
        <v>0</v>
      </c>
      <c r="HK16" s="32">
        <v>0</v>
      </c>
      <c r="HL16" s="33">
        <v>0</v>
      </c>
      <c r="HM16" s="34">
        <v>0</v>
      </c>
      <c r="HN16" s="32">
        <v>0</v>
      </c>
      <c r="HO16" s="33">
        <v>0</v>
      </c>
      <c r="HP16" s="34">
        <v>0</v>
      </c>
    </row>
    <row r="17" spans="1:224" x14ac:dyDescent="0.25">
      <c r="A17" s="9" t="s">
        <v>349</v>
      </c>
      <c r="B17" s="10" t="s">
        <v>19</v>
      </c>
      <c r="C17" s="32">
        <v>-12154549.35</v>
      </c>
      <c r="D17" s="33">
        <v>-12040930.727390099</v>
      </c>
      <c r="E17" s="34">
        <v>-12546000</v>
      </c>
      <c r="F17" s="32">
        <v>-1818324.17</v>
      </c>
      <c r="G17" s="33">
        <v>-1849999.99999999</v>
      </c>
      <c r="H17" s="34">
        <v>-1500000</v>
      </c>
      <c r="I17" s="32">
        <v>-67742.14</v>
      </c>
      <c r="J17" s="33">
        <v>-69999.999999994994</v>
      </c>
      <c r="K17" s="34">
        <v>-105000</v>
      </c>
      <c r="L17" s="32">
        <v>0</v>
      </c>
      <c r="M17" s="33">
        <v>0</v>
      </c>
      <c r="N17" s="34">
        <v>0</v>
      </c>
      <c r="O17" s="32">
        <v>0</v>
      </c>
      <c r="P17" s="33">
        <v>0</v>
      </c>
      <c r="Q17" s="34">
        <v>0</v>
      </c>
      <c r="R17" s="32">
        <v>-106988.93</v>
      </c>
      <c r="S17" s="33">
        <v>-99999.999999998006</v>
      </c>
      <c r="T17" s="34">
        <v>-100000</v>
      </c>
      <c r="U17" s="32">
        <v>-1130039.72</v>
      </c>
      <c r="V17" s="33">
        <v>-1209792.80772281</v>
      </c>
      <c r="W17" s="34">
        <v>-1500000</v>
      </c>
      <c r="X17" s="32">
        <v>0</v>
      </c>
      <c r="Y17" s="33">
        <v>0</v>
      </c>
      <c r="Z17" s="34">
        <v>0</v>
      </c>
      <c r="AA17" s="32">
        <v>0</v>
      </c>
      <c r="AB17" s="33">
        <v>0</v>
      </c>
      <c r="AC17" s="34">
        <v>0</v>
      </c>
      <c r="AD17" s="32">
        <v>0</v>
      </c>
      <c r="AE17" s="33">
        <v>0</v>
      </c>
      <c r="AF17" s="34">
        <v>0</v>
      </c>
      <c r="AG17" s="32">
        <v>0</v>
      </c>
      <c r="AH17" s="33">
        <v>0</v>
      </c>
      <c r="AI17" s="34">
        <v>0</v>
      </c>
      <c r="AJ17" s="32">
        <v>0</v>
      </c>
      <c r="AK17" s="33">
        <v>0</v>
      </c>
      <c r="AL17" s="34">
        <v>0</v>
      </c>
      <c r="AM17" s="32">
        <v>-83335.87</v>
      </c>
      <c r="AN17" s="33">
        <v>-84999.999999991007</v>
      </c>
      <c r="AO17" s="34">
        <v>-80000</v>
      </c>
      <c r="AP17" s="32">
        <v>0</v>
      </c>
      <c r="AQ17" s="33">
        <v>0</v>
      </c>
      <c r="AR17" s="34">
        <v>0</v>
      </c>
      <c r="AS17" s="32">
        <v>0</v>
      </c>
      <c r="AT17" s="33">
        <v>0</v>
      </c>
      <c r="AU17" s="34">
        <v>0</v>
      </c>
      <c r="AV17" s="32">
        <v>0</v>
      </c>
      <c r="AW17" s="33">
        <v>0</v>
      </c>
      <c r="AX17" s="34">
        <v>0</v>
      </c>
      <c r="AY17" s="32">
        <v>0</v>
      </c>
      <c r="AZ17" s="33">
        <v>0</v>
      </c>
      <c r="BA17" s="34">
        <v>0</v>
      </c>
      <c r="BB17" s="32">
        <v>0</v>
      </c>
      <c r="BC17" s="33">
        <v>0</v>
      </c>
      <c r="BD17" s="34">
        <v>0</v>
      </c>
      <c r="BE17" s="32">
        <v>0</v>
      </c>
      <c r="BF17" s="33">
        <v>0</v>
      </c>
      <c r="BG17" s="34">
        <v>0</v>
      </c>
      <c r="BH17" s="32">
        <v>0</v>
      </c>
      <c r="BI17" s="33">
        <v>0</v>
      </c>
      <c r="BJ17" s="34">
        <v>0</v>
      </c>
      <c r="BK17" s="32">
        <v>0</v>
      </c>
      <c r="BL17" s="33">
        <v>0</v>
      </c>
      <c r="BM17" s="34">
        <v>0</v>
      </c>
      <c r="BN17" s="32">
        <v>-1311.04</v>
      </c>
      <c r="BO17" s="33">
        <v>-4999.999999998</v>
      </c>
      <c r="BP17" s="34">
        <v>-5000</v>
      </c>
      <c r="BQ17" s="32">
        <v>-2021944.67</v>
      </c>
      <c r="BR17" s="33">
        <v>-2000000</v>
      </c>
      <c r="BS17" s="34">
        <v>-2000000</v>
      </c>
      <c r="BT17" s="32">
        <v>0</v>
      </c>
      <c r="BU17" s="33">
        <v>0</v>
      </c>
      <c r="BV17" s="34">
        <v>0</v>
      </c>
      <c r="BW17" s="32">
        <v>0</v>
      </c>
      <c r="BX17" s="33">
        <v>0</v>
      </c>
      <c r="BY17" s="34">
        <v>0</v>
      </c>
      <c r="BZ17" s="32">
        <v>0</v>
      </c>
      <c r="CA17" s="33">
        <v>0</v>
      </c>
      <c r="CB17" s="34">
        <v>0</v>
      </c>
      <c r="CC17" s="32">
        <v>0</v>
      </c>
      <c r="CD17" s="33">
        <v>0</v>
      </c>
      <c r="CE17" s="34">
        <v>0</v>
      </c>
      <c r="CF17" s="32">
        <v>0</v>
      </c>
      <c r="CG17" s="33">
        <v>0</v>
      </c>
      <c r="CH17" s="34">
        <v>0</v>
      </c>
      <c r="CI17" s="32">
        <v>0</v>
      </c>
      <c r="CJ17" s="33">
        <v>0</v>
      </c>
      <c r="CK17" s="34">
        <v>0</v>
      </c>
      <c r="CL17" s="32">
        <v>0</v>
      </c>
      <c r="CM17" s="33">
        <v>0</v>
      </c>
      <c r="CN17" s="34">
        <v>0</v>
      </c>
      <c r="CO17" s="32">
        <v>0</v>
      </c>
      <c r="CP17" s="33">
        <v>0</v>
      </c>
      <c r="CQ17" s="34">
        <v>0</v>
      </c>
      <c r="CR17" s="32">
        <v>0</v>
      </c>
      <c r="CS17" s="33">
        <v>0</v>
      </c>
      <c r="CT17" s="34">
        <v>0</v>
      </c>
      <c r="CU17" s="32">
        <v>-6908399.5800000001</v>
      </c>
      <c r="CV17" s="33">
        <v>-6700471.2530006999</v>
      </c>
      <c r="CW17" s="34">
        <v>-7250000</v>
      </c>
      <c r="CX17" s="32">
        <v>0</v>
      </c>
      <c r="CY17" s="33">
        <v>0</v>
      </c>
      <c r="CZ17" s="34">
        <v>0</v>
      </c>
      <c r="DA17" s="32">
        <v>0</v>
      </c>
      <c r="DB17" s="33">
        <v>0</v>
      </c>
      <c r="DC17" s="34">
        <v>0</v>
      </c>
      <c r="DD17" s="32">
        <v>0</v>
      </c>
      <c r="DE17" s="33">
        <v>0</v>
      </c>
      <c r="DF17" s="34">
        <v>0</v>
      </c>
      <c r="DG17" s="32">
        <v>0</v>
      </c>
      <c r="DH17" s="33">
        <v>0</v>
      </c>
      <c r="DI17" s="34">
        <v>0</v>
      </c>
      <c r="DJ17" s="32">
        <v>0</v>
      </c>
      <c r="DK17" s="33">
        <v>0</v>
      </c>
      <c r="DL17" s="34">
        <v>0</v>
      </c>
      <c r="DM17" s="32">
        <v>0</v>
      </c>
      <c r="DN17" s="33">
        <v>0</v>
      </c>
      <c r="DO17" s="34">
        <v>0</v>
      </c>
      <c r="DP17" s="32">
        <v>-6736.96</v>
      </c>
      <c r="DQ17" s="33">
        <v>-5999.9999999989996</v>
      </c>
      <c r="DR17" s="34">
        <v>-6000</v>
      </c>
      <c r="DS17" s="32">
        <v>0</v>
      </c>
      <c r="DT17" s="33">
        <v>0</v>
      </c>
      <c r="DU17" s="34">
        <v>0</v>
      </c>
      <c r="DV17" s="32">
        <v>0</v>
      </c>
      <c r="DW17" s="33">
        <v>0</v>
      </c>
      <c r="DX17" s="34">
        <v>0</v>
      </c>
      <c r="DY17" s="32">
        <v>0</v>
      </c>
      <c r="DZ17" s="33">
        <v>0</v>
      </c>
      <c r="EA17" s="34">
        <v>0</v>
      </c>
      <c r="EB17" s="32">
        <v>0</v>
      </c>
      <c r="EC17" s="33">
        <v>0</v>
      </c>
      <c r="ED17" s="34">
        <v>0</v>
      </c>
      <c r="EE17" s="32">
        <v>-9726.27</v>
      </c>
      <c r="EF17" s="33">
        <v>-15000</v>
      </c>
      <c r="EG17" s="34">
        <v>0</v>
      </c>
      <c r="EH17" s="32">
        <v>0</v>
      </c>
      <c r="EI17" s="33">
        <v>0</v>
      </c>
      <c r="EJ17" s="34">
        <v>0</v>
      </c>
      <c r="EK17" s="32">
        <v>0</v>
      </c>
      <c r="EL17" s="33">
        <v>0</v>
      </c>
      <c r="EM17" s="34">
        <v>0</v>
      </c>
      <c r="EN17" s="32">
        <v>0</v>
      </c>
      <c r="EO17" s="33">
        <v>0</v>
      </c>
      <c r="EP17" s="34">
        <v>0</v>
      </c>
      <c r="EQ17" s="32">
        <v>0</v>
      </c>
      <c r="ER17" s="33">
        <v>0</v>
      </c>
      <c r="ES17" s="34">
        <v>0</v>
      </c>
      <c r="ET17" s="32">
        <v>0</v>
      </c>
      <c r="EU17" s="33">
        <v>0</v>
      </c>
      <c r="EV17" s="34">
        <v>0</v>
      </c>
      <c r="EW17" s="32">
        <v>0</v>
      </c>
      <c r="EX17" s="33">
        <v>0</v>
      </c>
      <c r="EY17" s="34">
        <v>0</v>
      </c>
      <c r="EZ17" s="32">
        <v>0</v>
      </c>
      <c r="FA17" s="33">
        <v>0</v>
      </c>
      <c r="FB17" s="34">
        <v>0</v>
      </c>
      <c r="FC17" s="32">
        <v>0</v>
      </c>
      <c r="FD17" s="33">
        <v>0</v>
      </c>
      <c r="FE17" s="34">
        <v>0</v>
      </c>
      <c r="FF17" s="32">
        <v>0</v>
      </c>
      <c r="FG17" s="33">
        <v>0</v>
      </c>
      <c r="FH17" s="34">
        <v>0</v>
      </c>
      <c r="FI17" s="32">
        <v>0</v>
      </c>
      <c r="FJ17" s="33">
        <v>0</v>
      </c>
      <c r="FK17" s="34">
        <v>0</v>
      </c>
      <c r="FL17" s="32">
        <v>0</v>
      </c>
      <c r="FM17" s="33">
        <v>0</v>
      </c>
      <c r="FN17" s="34">
        <v>0</v>
      </c>
      <c r="FO17" s="32">
        <v>0</v>
      </c>
      <c r="FP17" s="33">
        <v>0</v>
      </c>
      <c r="FQ17" s="34">
        <v>0</v>
      </c>
      <c r="FR17" s="32">
        <v>0</v>
      </c>
      <c r="FS17" s="33">
        <v>0</v>
      </c>
      <c r="FT17" s="34">
        <v>0</v>
      </c>
      <c r="FU17" s="32">
        <v>0</v>
      </c>
      <c r="FV17" s="33">
        <v>0</v>
      </c>
      <c r="FW17" s="34">
        <v>0</v>
      </c>
      <c r="FX17" s="32">
        <v>0</v>
      </c>
      <c r="FY17" s="33">
        <v>333.33333333701398</v>
      </c>
      <c r="FZ17" s="34">
        <v>0</v>
      </c>
      <c r="GA17" s="32">
        <v>0</v>
      </c>
      <c r="GB17" s="33">
        <v>0</v>
      </c>
      <c r="GC17" s="34">
        <v>0</v>
      </c>
      <c r="GD17" s="32">
        <v>0</v>
      </c>
      <c r="GE17" s="33">
        <v>0</v>
      </c>
      <c r="GF17" s="34">
        <v>0</v>
      </c>
      <c r="GG17" s="32">
        <v>0</v>
      </c>
      <c r="GH17" s="33">
        <v>0</v>
      </c>
      <c r="GI17" s="34">
        <v>0</v>
      </c>
      <c r="GJ17" s="32">
        <v>0</v>
      </c>
      <c r="GK17" s="33">
        <v>0</v>
      </c>
      <c r="GL17" s="34">
        <v>0</v>
      </c>
      <c r="GM17" s="32">
        <v>0</v>
      </c>
      <c r="GN17" s="33">
        <v>0</v>
      </c>
      <c r="GO17" s="34">
        <v>0</v>
      </c>
      <c r="GP17" s="32">
        <v>0</v>
      </c>
      <c r="GQ17" s="33">
        <v>0</v>
      </c>
      <c r="GR17" s="34">
        <v>0</v>
      </c>
      <c r="GS17" s="32">
        <v>0</v>
      </c>
      <c r="GT17" s="33">
        <v>0</v>
      </c>
      <c r="GU17" s="34">
        <v>0</v>
      </c>
      <c r="GV17" s="32">
        <v>0</v>
      </c>
      <c r="GW17" s="33">
        <v>0</v>
      </c>
      <c r="GX17" s="34">
        <v>0</v>
      </c>
      <c r="GY17" s="32">
        <v>0</v>
      </c>
      <c r="GZ17" s="33">
        <v>0</v>
      </c>
      <c r="HA17" s="34">
        <v>0</v>
      </c>
      <c r="HB17" s="32">
        <v>0</v>
      </c>
      <c r="HC17" s="33">
        <v>0</v>
      </c>
      <c r="HD17" s="34">
        <v>0</v>
      </c>
      <c r="HE17" s="32">
        <v>0</v>
      </c>
      <c r="HF17" s="33">
        <v>0</v>
      </c>
      <c r="HG17" s="34">
        <v>0</v>
      </c>
      <c r="HH17" s="32">
        <v>0</v>
      </c>
      <c r="HI17" s="33">
        <v>0</v>
      </c>
      <c r="HJ17" s="34">
        <v>0</v>
      </c>
      <c r="HK17" s="32">
        <v>0</v>
      </c>
      <c r="HL17" s="33">
        <v>0</v>
      </c>
      <c r="HM17" s="34">
        <v>0</v>
      </c>
      <c r="HN17" s="32">
        <v>0</v>
      </c>
      <c r="HO17" s="33">
        <v>0</v>
      </c>
      <c r="HP17" s="34">
        <v>0</v>
      </c>
    </row>
    <row r="18" spans="1:224" x14ac:dyDescent="0.25">
      <c r="A18" s="9" t="s">
        <v>350</v>
      </c>
      <c r="B18" s="10" t="s">
        <v>58</v>
      </c>
      <c r="C18" s="32">
        <v>-7969823.8200000003</v>
      </c>
      <c r="D18" s="33">
        <v>-7959878.0024193702</v>
      </c>
      <c r="E18" s="34">
        <v>-9289878</v>
      </c>
      <c r="F18" s="32">
        <v>0</v>
      </c>
      <c r="G18" s="33">
        <v>0</v>
      </c>
      <c r="H18" s="34">
        <v>0</v>
      </c>
      <c r="I18" s="32">
        <v>0</v>
      </c>
      <c r="J18" s="33">
        <v>0</v>
      </c>
      <c r="K18" s="34">
        <v>0</v>
      </c>
      <c r="L18" s="32">
        <v>0</v>
      </c>
      <c r="M18" s="33">
        <v>0</v>
      </c>
      <c r="N18" s="34">
        <v>0</v>
      </c>
      <c r="O18" s="32">
        <v>0</v>
      </c>
      <c r="P18" s="33">
        <v>0</v>
      </c>
      <c r="Q18" s="34">
        <v>0</v>
      </c>
      <c r="R18" s="32">
        <v>0</v>
      </c>
      <c r="S18" s="33">
        <v>0</v>
      </c>
      <c r="T18" s="34">
        <v>0</v>
      </c>
      <c r="U18" s="32">
        <v>0</v>
      </c>
      <c r="V18" s="33">
        <v>0</v>
      </c>
      <c r="W18" s="34">
        <v>0</v>
      </c>
      <c r="X18" s="32">
        <v>0</v>
      </c>
      <c r="Y18" s="33">
        <v>0</v>
      </c>
      <c r="Z18" s="34">
        <v>0</v>
      </c>
      <c r="AA18" s="32">
        <v>0</v>
      </c>
      <c r="AB18" s="33">
        <v>0</v>
      </c>
      <c r="AC18" s="34">
        <v>0</v>
      </c>
      <c r="AD18" s="32">
        <v>0</v>
      </c>
      <c r="AE18" s="33">
        <v>0</v>
      </c>
      <c r="AF18" s="34">
        <v>0</v>
      </c>
      <c r="AG18" s="32">
        <v>-196746.84</v>
      </c>
      <c r="AH18" s="33">
        <v>-199878.00241937401</v>
      </c>
      <c r="AI18" s="34">
        <v>-199878</v>
      </c>
      <c r="AJ18" s="32">
        <v>0</v>
      </c>
      <c r="AK18" s="33">
        <v>0</v>
      </c>
      <c r="AL18" s="34">
        <v>0</v>
      </c>
      <c r="AM18" s="32">
        <v>-88469.04</v>
      </c>
      <c r="AN18" s="33">
        <v>-94999.999999995998</v>
      </c>
      <c r="AO18" s="34">
        <v>-90000</v>
      </c>
      <c r="AP18" s="32">
        <v>0</v>
      </c>
      <c r="AQ18" s="33">
        <v>0</v>
      </c>
      <c r="AR18" s="34">
        <v>0</v>
      </c>
      <c r="AS18" s="32">
        <v>0</v>
      </c>
      <c r="AT18" s="33">
        <v>0</v>
      </c>
      <c r="AU18" s="34">
        <v>0</v>
      </c>
      <c r="AV18" s="32">
        <v>0</v>
      </c>
      <c r="AW18" s="33">
        <v>0</v>
      </c>
      <c r="AX18" s="34">
        <v>0</v>
      </c>
      <c r="AY18" s="32">
        <v>0</v>
      </c>
      <c r="AZ18" s="33">
        <v>0</v>
      </c>
      <c r="BA18" s="34">
        <v>0</v>
      </c>
      <c r="BB18" s="32">
        <v>-7681571.9400000004</v>
      </c>
      <c r="BC18" s="33">
        <v>-7700000</v>
      </c>
      <c r="BD18" s="34">
        <v>-9000000</v>
      </c>
      <c r="BE18" s="32">
        <v>0</v>
      </c>
      <c r="BF18" s="33">
        <v>0</v>
      </c>
      <c r="BG18" s="34">
        <v>0</v>
      </c>
      <c r="BH18" s="32">
        <v>0</v>
      </c>
      <c r="BI18" s="33">
        <v>0</v>
      </c>
      <c r="BJ18" s="34">
        <v>0</v>
      </c>
      <c r="BK18" s="32">
        <v>0</v>
      </c>
      <c r="BL18" s="33">
        <v>0</v>
      </c>
      <c r="BM18" s="34">
        <v>0</v>
      </c>
      <c r="BN18" s="32">
        <v>0</v>
      </c>
      <c r="BO18" s="33">
        <v>0</v>
      </c>
      <c r="BP18" s="34">
        <v>0</v>
      </c>
      <c r="BQ18" s="32">
        <v>0</v>
      </c>
      <c r="BR18" s="33">
        <v>0</v>
      </c>
      <c r="BS18" s="34">
        <v>0</v>
      </c>
      <c r="BT18" s="32">
        <v>0</v>
      </c>
      <c r="BU18" s="33">
        <v>0</v>
      </c>
      <c r="BV18" s="34">
        <v>0</v>
      </c>
      <c r="BW18" s="32">
        <v>-3036</v>
      </c>
      <c r="BX18" s="33">
        <v>-5000</v>
      </c>
      <c r="BY18" s="34">
        <v>0</v>
      </c>
      <c r="BZ18" s="32">
        <v>0</v>
      </c>
      <c r="CA18" s="33">
        <v>0</v>
      </c>
      <c r="CB18" s="34">
        <v>0</v>
      </c>
      <c r="CC18" s="32">
        <v>0</v>
      </c>
      <c r="CD18" s="33">
        <v>0</v>
      </c>
      <c r="CE18" s="34">
        <v>0</v>
      </c>
      <c r="CF18" s="32">
        <v>0</v>
      </c>
      <c r="CG18" s="33">
        <v>0</v>
      </c>
      <c r="CH18" s="34">
        <v>0</v>
      </c>
      <c r="CI18" s="32">
        <v>0</v>
      </c>
      <c r="CJ18" s="33">
        <v>0</v>
      </c>
      <c r="CK18" s="34">
        <v>0</v>
      </c>
      <c r="CL18" s="32">
        <v>0</v>
      </c>
      <c r="CM18" s="33">
        <v>0</v>
      </c>
      <c r="CN18" s="34">
        <v>0</v>
      </c>
      <c r="CO18" s="32">
        <v>0</v>
      </c>
      <c r="CP18" s="33">
        <v>0</v>
      </c>
      <c r="CQ18" s="34">
        <v>0</v>
      </c>
      <c r="CR18" s="32">
        <v>0</v>
      </c>
      <c r="CS18" s="33">
        <v>0</v>
      </c>
      <c r="CT18" s="34">
        <v>0</v>
      </c>
      <c r="CU18" s="32">
        <v>0</v>
      </c>
      <c r="CV18" s="33">
        <v>0</v>
      </c>
      <c r="CW18" s="34">
        <v>0</v>
      </c>
      <c r="CX18" s="32">
        <v>0</v>
      </c>
      <c r="CY18" s="33">
        <v>0</v>
      </c>
      <c r="CZ18" s="34">
        <v>0</v>
      </c>
      <c r="DA18" s="32">
        <v>0</v>
      </c>
      <c r="DB18" s="33">
        <v>0</v>
      </c>
      <c r="DC18" s="34">
        <v>0</v>
      </c>
      <c r="DD18" s="32">
        <v>0</v>
      </c>
      <c r="DE18" s="33">
        <v>0</v>
      </c>
      <c r="DF18" s="34">
        <v>0</v>
      </c>
      <c r="DG18" s="32">
        <v>0</v>
      </c>
      <c r="DH18" s="33">
        <v>0</v>
      </c>
      <c r="DI18" s="34">
        <v>0</v>
      </c>
      <c r="DJ18" s="32">
        <v>0</v>
      </c>
      <c r="DK18" s="33">
        <v>0</v>
      </c>
      <c r="DL18" s="34">
        <v>0</v>
      </c>
      <c r="DM18" s="32">
        <v>0</v>
      </c>
      <c r="DN18" s="33">
        <v>0</v>
      </c>
      <c r="DO18" s="34">
        <v>0</v>
      </c>
      <c r="DP18" s="32">
        <v>0</v>
      </c>
      <c r="DQ18" s="33">
        <v>0</v>
      </c>
      <c r="DR18" s="34">
        <v>0</v>
      </c>
      <c r="DS18" s="32">
        <v>0</v>
      </c>
      <c r="DT18" s="33">
        <v>0</v>
      </c>
      <c r="DU18" s="34">
        <v>0</v>
      </c>
      <c r="DV18" s="32">
        <v>0</v>
      </c>
      <c r="DW18" s="33">
        <v>0</v>
      </c>
      <c r="DX18" s="34">
        <v>0</v>
      </c>
      <c r="DY18" s="32">
        <v>0</v>
      </c>
      <c r="DZ18" s="33">
        <v>0</v>
      </c>
      <c r="EA18" s="34">
        <v>0</v>
      </c>
      <c r="EB18" s="32">
        <v>0</v>
      </c>
      <c r="EC18" s="33">
        <v>0</v>
      </c>
      <c r="ED18" s="34">
        <v>0</v>
      </c>
      <c r="EE18" s="32">
        <v>0</v>
      </c>
      <c r="EF18" s="33">
        <v>0</v>
      </c>
      <c r="EG18" s="34">
        <v>0</v>
      </c>
      <c r="EH18" s="32">
        <v>0</v>
      </c>
      <c r="EI18" s="33">
        <v>0</v>
      </c>
      <c r="EJ18" s="34">
        <v>0</v>
      </c>
      <c r="EK18" s="32">
        <v>0</v>
      </c>
      <c r="EL18" s="33">
        <v>0</v>
      </c>
      <c r="EM18" s="34">
        <v>0</v>
      </c>
      <c r="EN18" s="32">
        <v>0</v>
      </c>
      <c r="EO18" s="33">
        <v>0</v>
      </c>
      <c r="EP18" s="34">
        <v>0</v>
      </c>
      <c r="EQ18" s="32">
        <v>0</v>
      </c>
      <c r="ER18" s="33">
        <v>0</v>
      </c>
      <c r="ES18" s="34">
        <v>0</v>
      </c>
      <c r="ET18" s="32">
        <v>0</v>
      </c>
      <c r="EU18" s="33">
        <v>0</v>
      </c>
      <c r="EV18" s="34">
        <v>0</v>
      </c>
      <c r="EW18" s="32">
        <v>0</v>
      </c>
      <c r="EX18" s="33">
        <v>0</v>
      </c>
      <c r="EY18" s="34">
        <v>0</v>
      </c>
      <c r="EZ18" s="32">
        <v>0</v>
      </c>
      <c r="FA18" s="33">
        <v>0</v>
      </c>
      <c r="FB18" s="34">
        <v>0</v>
      </c>
      <c r="FC18" s="32">
        <v>0</v>
      </c>
      <c r="FD18" s="33">
        <v>0</v>
      </c>
      <c r="FE18" s="34">
        <v>0</v>
      </c>
      <c r="FF18" s="32">
        <v>0</v>
      </c>
      <c r="FG18" s="33">
        <v>0</v>
      </c>
      <c r="FH18" s="34">
        <v>0</v>
      </c>
      <c r="FI18" s="32">
        <v>0</v>
      </c>
      <c r="FJ18" s="33">
        <v>0</v>
      </c>
      <c r="FK18" s="34">
        <v>0</v>
      </c>
      <c r="FL18" s="32">
        <v>0</v>
      </c>
      <c r="FM18" s="33">
        <v>0</v>
      </c>
      <c r="FN18" s="34">
        <v>0</v>
      </c>
      <c r="FO18" s="32">
        <v>0</v>
      </c>
      <c r="FP18" s="33">
        <v>0</v>
      </c>
      <c r="FQ18" s="34">
        <v>0</v>
      </c>
      <c r="FR18" s="32">
        <v>0</v>
      </c>
      <c r="FS18" s="33">
        <v>0</v>
      </c>
      <c r="FT18" s="34">
        <v>0</v>
      </c>
      <c r="FU18" s="32">
        <v>0</v>
      </c>
      <c r="FV18" s="33">
        <v>0</v>
      </c>
      <c r="FW18" s="34">
        <v>0</v>
      </c>
      <c r="FX18" s="32">
        <v>0</v>
      </c>
      <c r="FY18" s="33">
        <v>40000</v>
      </c>
      <c r="FZ18" s="34">
        <v>0</v>
      </c>
      <c r="GA18" s="32">
        <v>0</v>
      </c>
      <c r="GB18" s="33">
        <v>0</v>
      </c>
      <c r="GC18" s="34">
        <v>0</v>
      </c>
      <c r="GD18" s="32">
        <v>0</v>
      </c>
      <c r="GE18" s="33">
        <v>0</v>
      </c>
      <c r="GF18" s="34">
        <v>0</v>
      </c>
      <c r="GG18" s="32">
        <v>0</v>
      </c>
      <c r="GH18" s="33">
        <v>0</v>
      </c>
      <c r="GI18" s="34">
        <v>0</v>
      </c>
      <c r="GJ18" s="32">
        <v>0</v>
      </c>
      <c r="GK18" s="33">
        <v>0</v>
      </c>
      <c r="GL18" s="34">
        <v>0</v>
      </c>
      <c r="GM18" s="32">
        <v>0</v>
      </c>
      <c r="GN18" s="33">
        <v>0</v>
      </c>
      <c r="GO18" s="34">
        <v>0</v>
      </c>
      <c r="GP18" s="32">
        <v>0</v>
      </c>
      <c r="GQ18" s="33">
        <v>0</v>
      </c>
      <c r="GR18" s="34">
        <v>0</v>
      </c>
      <c r="GS18" s="32">
        <v>0</v>
      </c>
      <c r="GT18" s="33">
        <v>0</v>
      </c>
      <c r="GU18" s="34">
        <v>0</v>
      </c>
      <c r="GV18" s="32">
        <v>0</v>
      </c>
      <c r="GW18" s="33">
        <v>0</v>
      </c>
      <c r="GX18" s="34">
        <v>0</v>
      </c>
      <c r="GY18" s="32">
        <v>0</v>
      </c>
      <c r="GZ18" s="33">
        <v>0</v>
      </c>
      <c r="HA18" s="34">
        <v>0</v>
      </c>
      <c r="HB18" s="32">
        <v>0</v>
      </c>
      <c r="HC18" s="33">
        <v>0</v>
      </c>
      <c r="HD18" s="34">
        <v>0</v>
      </c>
      <c r="HE18" s="32">
        <v>0</v>
      </c>
      <c r="HF18" s="33">
        <v>0</v>
      </c>
      <c r="HG18" s="34">
        <v>0</v>
      </c>
      <c r="HH18" s="32">
        <v>0</v>
      </c>
      <c r="HI18" s="33">
        <v>0</v>
      </c>
      <c r="HJ18" s="34">
        <v>0</v>
      </c>
      <c r="HK18" s="32">
        <v>0</v>
      </c>
      <c r="HL18" s="33">
        <v>0</v>
      </c>
      <c r="HM18" s="34">
        <v>0</v>
      </c>
      <c r="HN18" s="32">
        <v>0</v>
      </c>
      <c r="HO18" s="33">
        <v>0</v>
      </c>
      <c r="HP18" s="34">
        <v>0</v>
      </c>
    </row>
    <row r="19" spans="1:224" x14ac:dyDescent="0.25">
      <c r="A19" s="9" t="s">
        <v>160</v>
      </c>
      <c r="B19" s="10" t="s">
        <v>161</v>
      </c>
      <c r="C19" s="32">
        <v>-20719912.789999999</v>
      </c>
      <c r="D19" s="33">
        <v>-19609580.822696202</v>
      </c>
      <c r="E19" s="34">
        <v>-35446741</v>
      </c>
      <c r="F19" s="32">
        <v>0</v>
      </c>
      <c r="G19" s="33">
        <v>0</v>
      </c>
      <c r="H19" s="34">
        <v>0</v>
      </c>
      <c r="I19" s="32">
        <v>0</v>
      </c>
      <c r="J19" s="33">
        <v>0</v>
      </c>
      <c r="K19" s="34">
        <v>-1100000</v>
      </c>
      <c r="L19" s="32">
        <v>0</v>
      </c>
      <c r="M19" s="33">
        <v>0</v>
      </c>
      <c r="N19" s="34">
        <v>0</v>
      </c>
      <c r="O19" s="32">
        <v>-148844.29</v>
      </c>
      <c r="P19" s="33">
        <v>-199800</v>
      </c>
      <c r="Q19" s="34">
        <v>-506220</v>
      </c>
      <c r="R19" s="32">
        <v>-6812.08</v>
      </c>
      <c r="S19" s="33">
        <v>-9999.7960224369999</v>
      </c>
      <c r="T19" s="34">
        <v>-20000</v>
      </c>
      <c r="U19" s="32">
        <v>0</v>
      </c>
      <c r="V19" s="33">
        <v>0</v>
      </c>
      <c r="W19" s="34">
        <v>0</v>
      </c>
      <c r="X19" s="32">
        <v>0</v>
      </c>
      <c r="Y19" s="33">
        <v>0</v>
      </c>
      <c r="Z19" s="34">
        <v>0</v>
      </c>
      <c r="AA19" s="32">
        <v>-95866.98</v>
      </c>
      <c r="AB19" s="33">
        <v>-84998.266190718001</v>
      </c>
      <c r="AC19" s="34">
        <v>-175000</v>
      </c>
      <c r="AD19" s="32">
        <v>0</v>
      </c>
      <c r="AE19" s="33">
        <v>0</v>
      </c>
      <c r="AF19" s="34">
        <v>-1000</v>
      </c>
      <c r="AG19" s="32">
        <v>-5298401.29</v>
      </c>
      <c r="AH19" s="33">
        <v>-5000385.4461876396</v>
      </c>
      <c r="AI19" s="34">
        <v>-3000000</v>
      </c>
      <c r="AJ19" s="32">
        <v>0</v>
      </c>
      <c r="AK19" s="33">
        <v>0</v>
      </c>
      <c r="AL19" s="34">
        <v>0</v>
      </c>
      <c r="AM19" s="32">
        <v>0</v>
      </c>
      <c r="AN19" s="33">
        <v>0</v>
      </c>
      <c r="AO19" s="34">
        <v>0</v>
      </c>
      <c r="AP19" s="32">
        <v>-47684.56</v>
      </c>
      <c r="AQ19" s="33">
        <v>-64998.674145844001</v>
      </c>
      <c r="AR19" s="34">
        <v>0</v>
      </c>
      <c r="AS19" s="32">
        <v>0</v>
      </c>
      <c r="AT19" s="33">
        <v>0</v>
      </c>
      <c r="AU19" s="34">
        <v>0</v>
      </c>
      <c r="AV19" s="32">
        <v>0</v>
      </c>
      <c r="AW19" s="33">
        <v>0</v>
      </c>
      <c r="AX19" s="34">
        <v>0</v>
      </c>
      <c r="AY19" s="32">
        <v>0</v>
      </c>
      <c r="AZ19" s="33">
        <v>0</v>
      </c>
      <c r="BA19" s="34">
        <v>-8521</v>
      </c>
      <c r="BB19" s="32">
        <v>-25832.400000000001</v>
      </c>
      <c r="BC19" s="33">
        <v>-29999.388067312</v>
      </c>
      <c r="BD19" s="34">
        <v>-100000</v>
      </c>
      <c r="BE19" s="32">
        <v>0</v>
      </c>
      <c r="BF19" s="33">
        <v>0</v>
      </c>
      <c r="BG19" s="34">
        <v>0</v>
      </c>
      <c r="BH19" s="32">
        <v>0</v>
      </c>
      <c r="BI19" s="33">
        <v>0</v>
      </c>
      <c r="BJ19" s="34">
        <v>0</v>
      </c>
      <c r="BK19" s="32">
        <v>0</v>
      </c>
      <c r="BL19" s="33">
        <v>0</v>
      </c>
      <c r="BM19" s="34">
        <v>0</v>
      </c>
      <c r="BN19" s="32">
        <v>0</v>
      </c>
      <c r="BO19" s="33">
        <v>0</v>
      </c>
      <c r="BP19" s="34">
        <v>0</v>
      </c>
      <c r="BQ19" s="32">
        <v>0</v>
      </c>
      <c r="BR19" s="33">
        <v>0</v>
      </c>
      <c r="BS19" s="34">
        <v>0</v>
      </c>
      <c r="BT19" s="32">
        <v>0</v>
      </c>
      <c r="BU19" s="33">
        <v>0</v>
      </c>
      <c r="BV19" s="34">
        <v>0</v>
      </c>
      <c r="BW19" s="32">
        <v>-110886.29</v>
      </c>
      <c r="BX19" s="33">
        <v>-109999.999999999</v>
      </c>
      <c r="BY19" s="34">
        <v>-100000</v>
      </c>
      <c r="BZ19" s="32">
        <v>0</v>
      </c>
      <c r="CA19" s="33">
        <v>0</v>
      </c>
      <c r="CB19" s="34">
        <v>0</v>
      </c>
      <c r="CC19" s="32">
        <v>0</v>
      </c>
      <c r="CD19" s="33">
        <v>0</v>
      </c>
      <c r="CE19" s="34">
        <v>0</v>
      </c>
      <c r="CF19" s="32">
        <v>0</v>
      </c>
      <c r="CG19" s="33">
        <v>0</v>
      </c>
      <c r="CH19" s="34">
        <v>0</v>
      </c>
      <c r="CI19" s="32">
        <v>0</v>
      </c>
      <c r="CJ19" s="33">
        <v>0</v>
      </c>
      <c r="CK19" s="34">
        <v>0</v>
      </c>
      <c r="CL19" s="32">
        <v>0</v>
      </c>
      <c r="CM19" s="33">
        <v>0</v>
      </c>
      <c r="CN19" s="34">
        <v>0</v>
      </c>
      <c r="CO19" s="32">
        <v>-14959398.52</v>
      </c>
      <c r="CP19" s="33">
        <v>-13059733.605303399</v>
      </c>
      <c r="CQ19" s="34">
        <v>-30000000</v>
      </c>
      <c r="CR19" s="32">
        <v>0</v>
      </c>
      <c r="CS19" s="33">
        <v>0</v>
      </c>
      <c r="CT19" s="34">
        <v>0</v>
      </c>
      <c r="CU19" s="32">
        <v>0</v>
      </c>
      <c r="CV19" s="33">
        <v>0</v>
      </c>
      <c r="CW19" s="34">
        <v>0</v>
      </c>
      <c r="CX19" s="32">
        <v>0</v>
      </c>
      <c r="CY19" s="33">
        <v>0</v>
      </c>
      <c r="CZ19" s="34">
        <v>0</v>
      </c>
      <c r="DA19" s="32">
        <v>0</v>
      </c>
      <c r="DB19" s="33">
        <v>0</v>
      </c>
      <c r="DC19" s="34">
        <v>0</v>
      </c>
      <c r="DD19" s="32">
        <v>0</v>
      </c>
      <c r="DE19" s="33">
        <v>0</v>
      </c>
      <c r="DF19" s="34">
        <v>0</v>
      </c>
      <c r="DG19" s="32">
        <v>0</v>
      </c>
      <c r="DH19" s="33">
        <v>0</v>
      </c>
      <c r="DI19" s="34">
        <v>0</v>
      </c>
      <c r="DJ19" s="32">
        <v>0</v>
      </c>
      <c r="DK19" s="33">
        <v>0</v>
      </c>
      <c r="DL19" s="34">
        <v>0</v>
      </c>
      <c r="DM19" s="32">
        <v>0</v>
      </c>
      <c r="DN19" s="33">
        <v>0</v>
      </c>
      <c r="DO19" s="34">
        <v>0</v>
      </c>
      <c r="DP19" s="32">
        <v>0</v>
      </c>
      <c r="DQ19" s="33">
        <v>0</v>
      </c>
      <c r="DR19" s="34">
        <v>0</v>
      </c>
      <c r="DS19" s="32">
        <v>0</v>
      </c>
      <c r="DT19" s="33">
        <v>0</v>
      </c>
      <c r="DU19" s="34">
        <v>0</v>
      </c>
      <c r="DV19" s="32">
        <v>0</v>
      </c>
      <c r="DW19" s="33">
        <v>0</v>
      </c>
      <c r="DX19" s="34">
        <v>0</v>
      </c>
      <c r="DY19" s="32">
        <v>0</v>
      </c>
      <c r="DZ19" s="33">
        <v>0</v>
      </c>
      <c r="EA19" s="34">
        <v>0</v>
      </c>
      <c r="EB19" s="32">
        <v>0</v>
      </c>
      <c r="EC19" s="33">
        <v>0</v>
      </c>
      <c r="ED19" s="34">
        <v>0</v>
      </c>
      <c r="EE19" s="32">
        <v>0</v>
      </c>
      <c r="EF19" s="33">
        <v>0</v>
      </c>
      <c r="EG19" s="34">
        <v>0</v>
      </c>
      <c r="EH19" s="32">
        <v>0</v>
      </c>
      <c r="EI19" s="33">
        <v>0</v>
      </c>
      <c r="EJ19" s="34">
        <v>0</v>
      </c>
      <c r="EK19" s="32">
        <v>0</v>
      </c>
      <c r="EL19" s="33">
        <v>0</v>
      </c>
      <c r="EM19" s="34">
        <v>-244000</v>
      </c>
      <c r="EN19" s="32">
        <v>0</v>
      </c>
      <c r="EO19" s="33">
        <v>0</v>
      </c>
      <c r="EP19" s="34">
        <v>0</v>
      </c>
      <c r="EQ19" s="32">
        <v>0</v>
      </c>
      <c r="ER19" s="33">
        <v>0</v>
      </c>
      <c r="ES19" s="34">
        <v>0</v>
      </c>
      <c r="ET19" s="32">
        <v>0</v>
      </c>
      <c r="EU19" s="33">
        <v>0</v>
      </c>
      <c r="EV19" s="34">
        <v>0</v>
      </c>
      <c r="EW19" s="32">
        <v>0</v>
      </c>
      <c r="EX19" s="33">
        <v>0</v>
      </c>
      <c r="EY19" s="34">
        <v>0</v>
      </c>
      <c r="EZ19" s="32">
        <v>0</v>
      </c>
      <c r="FA19" s="33">
        <v>0</v>
      </c>
      <c r="FB19" s="34">
        <v>0</v>
      </c>
      <c r="FC19" s="32">
        <v>-26186.38</v>
      </c>
      <c r="FD19" s="33">
        <v>-49998.980112186997</v>
      </c>
      <c r="FE19" s="34">
        <v>-192000</v>
      </c>
      <c r="FF19" s="32">
        <v>0</v>
      </c>
      <c r="FG19" s="33">
        <v>0</v>
      </c>
      <c r="FH19" s="34">
        <v>0</v>
      </c>
      <c r="FI19" s="32">
        <v>0</v>
      </c>
      <c r="FJ19" s="33">
        <v>0</v>
      </c>
      <c r="FK19" s="34">
        <v>0</v>
      </c>
      <c r="FL19" s="32">
        <v>0</v>
      </c>
      <c r="FM19" s="33">
        <v>0</v>
      </c>
      <c r="FN19" s="34">
        <v>0</v>
      </c>
      <c r="FO19" s="32">
        <v>0</v>
      </c>
      <c r="FP19" s="33">
        <v>0</v>
      </c>
      <c r="FQ19" s="34">
        <v>0</v>
      </c>
      <c r="FR19" s="32">
        <v>0</v>
      </c>
      <c r="FS19" s="33">
        <v>0</v>
      </c>
      <c r="FT19" s="34">
        <v>0</v>
      </c>
      <c r="FU19" s="32">
        <v>0</v>
      </c>
      <c r="FV19" s="33">
        <v>0</v>
      </c>
      <c r="FW19" s="34">
        <v>0</v>
      </c>
      <c r="FX19" s="32">
        <v>0</v>
      </c>
      <c r="FY19" s="33">
        <v>-999666.66666666302</v>
      </c>
      <c r="FZ19" s="34">
        <v>0</v>
      </c>
      <c r="GA19" s="32">
        <v>0</v>
      </c>
      <c r="GB19" s="33">
        <v>0</v>
      </c>
      <c r="GC19" s="34">
        <v>0</v>
      </c>
      <c r="GD19" s="32">
        <v>0</v>
      </c>
      <c r="GE19" s="33">
        <v>0</v>
      </c>
      <c r="GF19" s="34">
        <v>0</v>
      </c>
      <c r="GG19" s="32">
        <v>0</v>
      </c>
      <c r="GH19" s="33">
        <v>0</v>
      </c>
      <c r="GI19" s="34">
        <v>0</v>
      </c>
      <c r="GJ19" s="32">
        <v>0</v>
      </c>
      <c r="GK19" s="33">
        <v>0</v>
      </c>
      <c r="GL19" s="34">
        <v>0</v>
      </c>
      <c r="GM19" s="32">
        <v>0</v>
      </c>
      <c r="GN19" s="33">
        <v>0</v>
      </c>
      <c r="GO19" s="34">
        <v>0</v>
      </c>
      <c r="GP19" s="32">
        <v>0</v>
      </c>
      <c r="GQ19" s="33">
        <v>0</v>
      </c>
      <c r="GR19" s="34">
        <v>0</v>
      </c>
      <c r="GS19" s="32">
        <v>0</v>
      </c>
      <c r="GT19" s="33">
        <v>0</v>
      </c>
      <c r="GU19" s="34">
        <v>0</v>
      </c>
      <c r="GV19" s="32">
        <v>0</v>
      </c>
      <c r="GW19" s="33">
        <v>0</v>
      </c>
      <c r="GX19" s="34">
        <v>0</v>
      </c>
      <c r="GY19" s="32">
        <v>0</v>
      </c>
      <c r="GZ19" s="33">
        <v>0</v>
      </c>
      <c r="HA19" s="34">
        <v>0</v>
      </c>
      <c r="HB19" s="32">
        <v>0</v>
      </c>
      <c r="HC19" s="33">
        <v>0</v>
      </c>
      <c r="HD19" s="34">
        <v>0</v>
      </c>
      <c r="HE19" s="32">
        <v>0</v>
      </c>
      <c r="HF19" s="33">
        <v>0</v>
      </c>
      <c r="HG19" s="34">
        <v>0</v>
      </c>
      <c r="HH19" s="32">
        <v>0</v>
      </c>
      <c r="HI19" s="33">
        <v>0</v>
      </c>
      <c r="HJ19" s="34">
        <v>0</v>
      </c>
      <c r="HK19" s="32">
        <v>0</v>
      </c>
      <c r="HL19" s="33">
        <v>0</v>
      </c>
      <c r="HM19" s="34">
        <v>0</v>
      </c>
      <c r="HN19" s="32">
        <v>0</v>
      </c>
      <c r="HO19" s="33">
        <v>0</v>
      </c>
      <c r="HP19" s="34">
        <v>0</v>
      </c>
    </row>
    <row r="20" spans="1:224" x14ac:dyDescent="0.25">
      <c r="A20" s="9" t="s">
        <v>351</v>
      </c>
      <c r="B20" s="10" t="s">
        <v>21</v>
      </c>
      <c r="C20" s="32">
        <v>-3803421.87</v>
      </c>
      <c r="D20" s="33">
        <v>-3806999.99999998</v>
      </c>
      <c r="E20" s="34">
        <v>-3841000</v>
      </c>
      <c r="F20" s="32">
        <v>-85321.36</v>
      </c>
      <c r="G20" s="33">
        <v>-99999.999999998996</v>
      </c>
      <c r="H20" s="34">
        <v>-100000</v>
      </c>
      <c r="I20" s="32">
        <v>0</v>
      </c>
      <c r="J20" s="33">
        <v>0</v>
      </c>
      <c r="K20" s="34">
        <v>0</v>
      </c>
      <c r="L20" s="32">
        <v>-21330.34</v>
      </c>
      <c r="M20" s="33">
        <v>0</v>
      </c>
      <c r="N20" s="34">
        <v>-30000</v>
      </c>
      <c r="O20" s="32">
        <v>0</v>
      </c>
      <c r="P20" s="33">
        <v>0</v>
      </c>
      <c r="Q20" s="34">
        <v>0</v>
      </c>
      <c r="R20" s="32">
        <v>-59209.11</v>
      </c>
      <c r="S20" s="33">
        <v>-59999.999999993001</v>
      </c>
      <c r="T20" s="34">
        <v>-60000</v>
      </c>
      <c r="U20" s="32">
        <v>0</v>
      </c>
      <c r="V20" s="33">
        <v>0</v>
      </c>
      <c r="W20" s="34">
        <v>0</v>
      </c>
      <c r="X20" s="32">
        <v>0</v>
      </c>
      <c r="Y20" s="33">
        <v>0</v>
      </c>
      <c r="Z20" s="34">
        <v>0</v>
      </c>
      <c r="AA20" s="32">
        <v>0</v>
      </c>
      <c r="AB20" s="33">
        <v>0</v>
      </c>
      <c r="AC20" s="34">
        <v>0</v>
      </c>
      <c r="AD20" s="32">
        <v>0</v>
      </c>
      <c r="AE20" s="33">
        <v>0</v>
      </c>
      <c r="AF20" s="34">
        <v>0</v>
      </c>
      <c r="AG20" s="32">
        <v>-34521.620000000003</v>
      </c>
      <c r="AH20" s="33">
        <v>-24999.999999996999</v>
      </c>
      <c r="AI20" s="34">
        <v>-30000</v>
      </c>
      <c r="AJ20" s="32">
        <v>0</v>
      </c>
      <c r="AK20" s="33">
        <v>0</v>
      </c>
      <c r="AL20" s="34">
        <v>0</v>
      </c>
      <c r="AM20" s="32">
        <v>0</v>
      </c>
      <c r="AN20" s="33">
        <v>0</v>
      </c>
      <c r="AO20" s="34">
        <v>0</v>
      </c>
      <c r="AP20" s="32">
        <v>0</v>
      </c>
      <c r="AQ20" s="33">
        <v>0</v>
      </c>
      <c r="AR20" s="34">
        <v>0</v>
      </c>
      <c r="AS20" s="32">
        <v>-4931.66</v>
      </c>
      <c r="AT20" s="33">
        <v>-5000</v>
      </c>
      <c r="AU20" s="34">
        <v>0</v>
      </c>
      <c r="AV20" s="32">
        <v>0</v>
      </c>
      <c r="AW20" s="33">
        <v>0</v>
      </c>
      <c r="AX20" s="34">
        <v>0</v>
      </c>
      <c r="AY20" s="32">
        <v>-34550.81</v>
      </c>
      <c r="AZ20" s="33">
        <v>-29999.999999995998</v>
      </c>
      <c r="BA20" s="34">
        <v>-72000</v>
      </c>
      <c r="BB20" s="32">
        <v>-3477254.82</v>
      </c>
      <c r="BC20" s="33">
        <v>-3500000</v>
      </c>
      <c r="BD20" s="34">
        <v>-3500000</v>
      </c>
      <c r="BE20" s="32">
        <v>0</v>
      </c>
      <c r="BF20" s="33">
        <v>0</v>
      </c>
      <c r="BG20" s="34">
        <v>0</v>
      </c>
      <c r="BH20" s="32">
        <v>0</v>
      </c>
      <c r="BI20" s="33">
        <v>0</v>
      </c>
      <c r="BJ20" s="34">
        <v>0</v>
      </c>
      <c r="BK20" s="32">
        <v>0</v>
      </c>
      <c r="BL20" s="33">
        <v>0</v>
      </c>
      <c r="BM20" s="34">
        <v>0</v>
      </c>
      <c r="BN20" s="32">
        <v>0</v>
      </c>
      <c r="BO20" s="33">
        <v>0</v>
      </c>
      <c r="BP20" s="34">
        <v>0</v>
      </c>
      <c r="BQ20" s="32">
        <v>0</v>
      </c>
      <c r="BR20" s="33">
        <v>0</v>
      </c>
      <c r="BS20" s="34">
        <v>0</v>
      </c>
      <c r="BT20" s="32">
        <v>0</v>
      </c>
      <c r="BU20" s="33">
        <v>0</v>
      </c>
      <c r="BV20" s="34">
        <v>0</v>
      </c>
      <c r="BW20" s="32">
        <v>0</v>
      </c>
      <c r="BX20" s="33">
        <v>0</v>
      </c>
      <c r="BY20" s="34">
        <v>0</v>
      </c>
      <c r="BZ20" s="32">
        <v>0</v>
      </c>
      <c r="CA20" s="33">
        <v>0</v>
      </c>
      <c r="CB20" s="34">
        <v>0</v>
      </c>
      <c r="CC20" s="32">
        <v>0</v>
      </c>
      <c r="CD20" s="33">
        <v>0</v>
      </c>
      <c r="CE20" s="34">
        <v>0</v>
      </c>
      <c r="CF20" s="32">
        <v>0</v>
      </c>
      <c r="CG20" s="33">
        <v>0</v>
      </c>
      <c r="CH20" s="34">
        <v>0</v>
      </c>
      <c r="CI20" s="32">
        <v>0</v>
      </c>
      <c r="CJ20" s="33">
        <v>0</v>
      </c>
      <c r="CK20" s="34">
        <v>0</v>
      </c>
      <c r="CL20" s="32">
        <v>0</v>
      </c>
      <c r="CM20" s="33">
        <v>0</v>
      </c>
      <c r="CN20" s="34">
        <v>0</v>
      </c>
      <c r="CO20" s="32">
        <v>-49345.79</v>
      </c>
      <c r="CP20" s="33">
        <v>-39999.999999997999</v>
      </c>
      <c r="CQ20" s="34">
        <v>-20000</v>
      </c>
      <c r="CR20" s="32">
        <v>0</v>
      </c>
      <c r="CS20" s="33">
        <v>0</v>
      </c>
      <c r="CT20" s="34">
        <v>0</v>
      </c>
      <c r="CU20" s="32">
        <v>-4960.8500000000004</v>
      </c>
      <c r="CV20" s="33">
        <v>-7000</v>
      </c>
      <c r="CW20" s="34">
        <v>-15000</v>
      </c>
      <c r="CX20" s="32">
        <v>0</v>
      </c>
      <c r="CY20" s="33">
        <v>0</v>
      </c>
      <c r="CZ20" s="34">
        <v>0</v>
      </c>
      <c r="DA20" s="32">
        <v>0</v>
      </c>
      <c r="DB20" s="33">
        <v>0</v>
      </c>
      <c r="DC20" s="34">
        <v>0</v>
      </c>
      <c r="DD20" s="32">
        <v>0</v>
      </c>
      <c r="DE20" s="33">
        <v>0</v>
      </c>
      <c r="DF20" s="34">
        <v>0</v>
      </c>
      <c r="DG20" s="32">
        <v>0</v>
      </c>
      <c r="DH20" s="33">
        <v>0</v>
      </c>
      <c r="DI20" s="34">
        <v>0</v>
      </c>
      <c r="DJ20" s="32">
        <v>0</v>
      </c>
      <c r="DK20" s="33">
        <v>0</v>
      </c>
      <c r="DL20" s="34">
        <v>0</v>
      </c>
      <c r="DM20" s="32">
        <v>0</v>
      </c>
      <c r="DN20" s="33">
        <v>0</v>
      </c>
      <c r="DO20" s="34">
        <v>0</v>
      </c>
      <c r="DP20" s="32">
        <v>0</v>
      </c>
      <c r="DQ20" s="33">
        <v>0</v>
      </c>
      <c r="DR20" s="34">
        <v>0</v>
      </c>
      <c r="DS20" s="32">
        <v>0</v>
      </c>
      <c r="DT20" s="33">
        <v>0</v>
      </c>
      <c r="DU20" s="34">
        <v>0</v>
      </c>
      <c r="DV20" s="32">
        <v>0</v>
      </c>
      <c r="DW20" s="33">
        <v>0</v>
      </c>
      <c r="DX20" s="34">
        <v>0</v>
      </c>
      <c r="DY20" s="32">
        <v>0</v>
      </c>
      <c r="DZ20" s="33">
        <v>0</v>
      </c>
      <c r="EA20" s="34">
        <v>0</v>
      </c>
      <c r="EB20" s="32">
        <v>0</v>
      </c>
      <c r="EC20" s="33">
        <v>0</v>
      </c>
      <c r="ED20" s="34">
        <v>0</v>
      </c>
      <c r="EE20" s="32">
        <v>0</v>
      </c>
      <c r="EF20" s="33">
        <v>0</v>
      </c>
      <c r="EG20" s="34">
        <v>0</v>
      </c>
      <c r="EH20" s="32">
        <v>0</v>
      </c>
      <c r="EI20" s="33">
        <v>0</v>
      </c>
      <c r="EJ20" s="34">
        <v>0</v>
      </c>
      <c r="EK20" s="32">
        <v>-31995.51</v>
      </c>
      <c r="EL20" s="33">
        <v>-39999.999999999003</v>
      </c>
      <c r="EM20" s="34">
        <v>-14000</v>
      </c>
      <c r="EN20" s="32">
        <v>0</v>
      </c>
      <c r="EO20" s="33">
        <v>0</v>
      </c>
      <c r="EP20" s="34">
        <v>0</v>
      </c>
      <c r="EQ20" s="32">
        <v>0</v>
      </c>
      <c r="ER20" s="33">
        <v>0</v>
      </c>
      <c r="ES20" s="34">
        <v>0</v>
      </c>
      <c r="ET20" s="32">
        <v>0</v>
      </c>
      <c r="EU20" s="33">
        <v>0</v>
      </c>
      <c r="EV20" s="34">
        <v>0</v>
      </c>
      <c r="EW20" s="32">
        <v>0</v>
      </c>
      <c r="EX20" s="33">
        <v>0</v>
      </c>
      <c r="EY20" s="34">
        <v>0</v>
      </c>
      <c r="EZ20" s="32">
        <v>0</v>
      </c>
      <c r="FA20" s="33">
        <v>0</v>
      </c>
      <c r="FB20" s="34">
        <v>0</v>
      </c>
      <c r="FC20" s="32">
        <v>0</v>
      </c>
      <c r="FD20" s="33">
        <v>0</v>
      </c>
      <c r="FE20" s="34">
        <v>0</v>
      </c>
      <c r="FF20" s="32">
        <v>0</v>
      </c>
      <c r="FG20" s="33">
        <v>0</v>
      </c>
      <c r="FH20" s="34">
        <v>0</v>
      </c>
      <c r="FI20" s="32">
        <v>0</v>
      </c>
      <c r="FJ20" s="33">
        <v>0</v>
      </c>
      <c r="FK20" s="34">
        <v>0</v>
      </c>
      <c r="FL20" s="32">
        <v>0</v>
      </c>
      <c r="FM20" s="33">
        <v>0</v>
      </c>
      <c r="FN20" s="34">
        <v>0</v>
      </c>
      <c r="FO20" s="32">
        <v>0</v>
      </c>
      <c r="FP20" s="33">
        <v>0</v>
      </c>
      <c r="FQ20" s="34">
        <v>0</v>
      </c>
      <c r="FR20" s="32">
        <v>0</v>
      </c>
      <c r="FS20" s="33">
        <v>0</v>
      </c>
      <c r="FT20" s="34">
        <v>0</v>
      </c>
      <c r="FU20" s="32">
        <v>0</v>
      </c>
      <c r="FV20" s="33">
        <v>0</v>
      </c>
      <c r="FW20" s="34">
        <v>0</v>
      </c>
      <c r="FX20" s="32">
        <v>0</v>
      </c>
      <c r="FY20" s="33">
        <v>0</v>
      </c>
      <c r="FZ20" s="34">
        <v>0</v>
      </c>
      <c r="GA20" s="32">
        <v>0</v>
      </c>
      <c r="GB20" s="33">
        <v>0</v>
      </c>
      <c r="GC20" s="34">
        <v>0</v>
      </c>
      <c r="GD20" s="32">
        <v>0</v>
      </c>
      <c r="GE20" s="33">
        <v>0</v>
      </c>
      <c r="GF20" s="34">
        <v>0</v>
      </c>
      <c r="GG20" s="32">
        <v>0</v>
      </c>
      <c r="GH20" s="33">
        <v>0</v>
      </c>
      <c r="GI20" s="34">
        <v>0</v>
      </c>
      <c r="GJ20" s="32">
        <v>0</v>
      </c>
      <c r="GK20" s="33">
        <v>0</v>
      </c>
      <c r="GL20" s="34">
        <v>0</v>
      </c>
      <c r="GM20" s="32">
        <v>0</v>
      </c>
      <c r="GN20" s="33">
        <v>0</v>
      </c>
      <c r="GO20" s="34">
        <v>0</v>
      </c>
      <c r="GP20" s="32">
        <v>0</v>
      </c>
      <c r="GQ20" s="33">
        <v>0</v>
      </c>
      <c r="GR20" s="34">
        <v>0</v>
      </c>
      <c r="GS20" s="32">
        <v>0</v>
      </c>
      <c r="GT20" s="33">
        <v>0</v>
      </c>
      <c r="GU20" s="34">
        <v>0</v>
      </c>
      <c r="GV20" s="32">
        <v>0</v>
      </c>
      <c r="GW20" s="33">
        <v>0</v>
      </c>
      <c r="GX20" s="34">
        <v>0</v>
      </c>
      <c r="GY20" s="32">
        <v>0</v>
      </c>
      <c r="GZ20" s="33">
        <v>0</v>
      </c>
      <c r="HA20" s="34">
        <v>0</v>
      </c>
      <c r="HB20" s="32">
        <v>0</v>
      </c>
      <c r="HC20" s="33">
        <v>0</v>
      </c>
      <c r="HD20" s="34">
        <v>0</v>
      </c>
      <c r="HE20" s="32">
        <v>0</v>
      </c>
      <c r="HF20" s="33">
        <v>0</v>
      </c>
      <c r="HG20" s="34">
        <v>0</v>
      </c>
      <c r="HH20" s="32">
        <v>0</v>
      </c>
      <c r="HI20" s="33">
        <v>0</v>
      </c>
      <c r="HJ20" s="34">
        <v>0</v>
      </c>
      <c r="HK20" s="32">
        <v>0</v>
      </c>
      <c r="HL20" s="33">
        <v>0</v>
      </c>
      <c r="HM20" s="34">
        <v>0</v>
      </c>
      <c r="HN20" s="32">
        <v>0</v>
      </c>
      <c r="HO20" s="33">
        <v>0</v>
      </c>
      <c r="HP20" s="34">
        <v>0</v>
      </c>
    </row>
    <row r="21" spans="1:224" x14ac:dyDescent="0.25">
      <c r="A21" s="9" t="s">
        <v>352</v>
      </c>
      <c r="B21" s="10" t="s">
        <v>23</v>
      </c>
      <c r="C21" s="32">
        <v>-23233481.719999999</v>
      </c>
      <c r="D21" s="33">
        <v>-23444685.905481901</v>
      </c>
      <c r="E21" s="34">
        <v>-21377009</v>
      </c>
      <c r="F21" s="32">
        <v>-607486.79</v>
      </c>
      <c r="G21" s="33">
        <v>-579999.99999997998</v>
      </c>
      <c r="H21" s="34">
        <v>-600000</v>
      </c>
      <c r="I21" s="32">
        <v>-2149295.17</v>
      </c>
      <c r="J21" s="33">
        <v>-2190964.4487494798</v>
      </c>
      <c r="K21" s="34">
        <v>-2200000</v>
      </c>
      <c r="L21" s="32">
        <v>-1491654.25</v>
      </c>
      <c r="M21" s="33">
        <v>-1500202.3142248199</v>
      </c>
      <c r="N21" s="34">
        <v>-1500000</v>
      </c>
      <c r="O21" s="32">
        <v>-2435432.54</v>
      </c>
      <c r="P21" s="33">
        <v>-1939990.51320361</v>
      </c>
      <c r="Q21" s="34">
        <v>-1900000</v>
      </c>
      <c r="R21" s="32">
        <v>-125313.08</v>
      </c>
      <c r="S21" s="33">
        <v>-139999.99999998699</v>
      </c>
      <c r="T21" s="34">
        <v>-140000</v>
      </c>
      <c r="U21" s="32">
        <v>-392921.99</v>
      </c>
      <c r="V21" s="33">
        <v>-429999.99999998201</v>
      </c>
      <c r="W21" s="34">
        <v>-600000</v>
      </c>
      <c r="X21" s="32">
        <v>-1996127.79</v>
      </c>
      <c r="Y21" s="33">
        <v>-2060000</v>
      </c>
      <c r="Z21" s="34">
        <v>-1860000</v>
      </c>
      <c r="AA21" s="32">
        <v>-436247.92</v>
      </c>
      <c r="AB21" s="33">
        <v>-399999.99999997398</v>
      </c>
      <c r="AC21" s="34">
        <v>-438000</v>
      </c>
      <c r="AD21" s="32">
        <v>-109383.01</v>
      </c>
      <c r="AE21" s="33">
        <v>-109999.999999989</v>
      </c>
      <c r="AF21" s="34">
        <v>-130000</v>
      </c>
      <c r="AG21" s="32">
        <v>-806433</v>
      </c>
      <c r="AH21" s="33">
        <v>-769999.99999995495</v>
      </c>
      <c r="AI21" s="34">
        <v>-900000</v>
      </c>
      <c r="AJ21" s="32">
        <v>-911317.02</v>
      </c>
      <c r="AK21" s="33">
        <v>-919999.99999997299</v>
      </c>
      <c r="AL21" s="34">
        <v>-900000</v>
      </c>
      <c r="AM21" s="32">
        <v>-395930.01</v>
      </c>
      <c r="AN21" s="33">
        <v>-389999.99999999098</v>
      </c>
      <c r="AO21" s="34">
        <v>-380000</v>
      </c>
      <c r="AP21" s="32">
        <v>-214547.87</v>
      </c>
      <c r="AQ21" s="33">
        <v>-209999.999999986</v>
      </c>
      <c r="AR21" s="34">
        <v>-210000</v>
      </c>
      <c r="AS21" s="32">
        <v>-120600.98</v>
      </c>
      <c r="AT21" s="33">
        <v>-119999.999999983</v>
      </c>
      <c r="AU21" s="34">
        <v>-140000</v>
      </c>
      <c r="AV21" s="32">
        <v>0</v>
      </c>
      <c r="AW21" s="33">
        <v>0</v>
      </c>
      <c r="AX21" s="34">
        <v>0</v>
      </c>
      <c r="AY21" s="32">
        <v>-1731674.13</v>
      </c>
      <c r="AZ21" s="33">
        <v>-1699999.99999998</v>
      </c>
      <c r="BA21" s="34">
        <v>-1732000</v>
      </c>
      <c r="BB21" s="32">
        <v>-583844.9</v>
      </c>
      <c r="BC21" s="33">
        <v>-539999.99999997101</v>
      </c>
      <c r="BD21" s="34">
        <v>-700000</v>
      </c>
      <c r="BE21" s="32">
        <v>-11175.45</v>
      </c>
      <c r="BF21" s="33">
        <v>-9999.9999999840002</v>
      </c>
      <c r="BG21" s="34">
        <v>-20000</v>
      </c>
      <c r="BH21" s="32">
        <v>0</v>
      </c>
      <c r="BI21" s="33">
        <v>0</v>
      </c>
      <c r="BJ21" s="34">
        <v>0</v>
      </c>
      <c r="BK21" s="32">
        <v>-220609.14</v>
      </c>
      <c r="BL21" s="33">
        <v>-229999.99999998699</v>
      </c>
      <c r="BM21" s="34">
        <v>-200000</v>
      </c>
      <c r="BN21" s="32">
        <v>-309384.25</v>
      </c>
      <c r="BO21" s="33">
        <v>-284999.99999998999</v>
      </c>
      <c r="BP21" s="34">
        <v>-400000</v>
      </c>
      <c r="BQ21" s="32">
        <v>0</v>
      </c>
      <c r="BR21" s="33">
        <v>0</v>
      </c>
      <c r="BS21" s="34">
        <v>0</v>
      </c>
      <c r="BT21" s="32">
        <v>-1667.09</v>
      </c>
      <c r="BU21" s="33">
        <v>-1999.9999999950001</v>
      </c>
      <c r="BV21" s="34">
        <v>-3000</v>
      </c>
      <c r="BW21" s="32">
        <v>-296189.14</v>
      </c>
      <c r="BX21" s="33">
        <v>-259999.99999997899</v>
      </c>
      <c r="BY21" s="34">
        <v>-305000</v>
      </c>
      <c r="BZ21" s="32">
        <v>-19433</v>
      </c>
      <c r="CA21" s="33">
        <v>-44838.863387279001</v>
      </c>
      <c r="CB21" s="34">
        <v>-55000</v>
      </c>
      <c r="CC21" s="32">
        <v>0</v>
      </c>
      <c r="CD21" s="33">
        <v>0</v>
      </c>
      <c r="CE21" s="34">
        <v>0</v>
      </c>
      <c r="CF21" s="32">
        <v>0</v>
      </c>
      <c r="CG21" s="33">
        <v>0</v>
      </c>
      <c r="CH21" s="34">
        <v>0</v>
      </c>
      <c r="CI21" s="32">
        <v>-29304.7</v>
      </c>
      <c r="CJ21" s="33">
        <v>-29999.999999991</v>
      </c>
      <c r="CK21" s="34">
        <v>-30000</v>
      </c>
      <c r="CL21" s="32">
        <v>-659382.53</v>
      </c>
      <c r="CM21" s="33">
        <v>-679999.99999998801</v>
      </c>
      <c r="CN21" s="34">
        <v>-600000</v>
      </c>
      <c r="CO21" s="32">
        <v>-4694445.3899999997</v>
      </c>
      <c r="CP21" s="33">
        <v>-3799689.7659170502</v>
      </c>
      <c r="CQ21" s="34">
        <v>-3800000</v>
      </c>
      <c r="CR21" s="32">
        <v>0</v>
      </c>
      <c r="CS21" s="33">
        <v>0</v>
      </c>
      <c r="CT21" s="34">
        <v>0</v>
      </c>
      <c r="CU21" s="32">
        <v>0</v>
      </c>
      <c r="CV21" s="33">
        <v>0</v>
      </c>
      <c r="CW21" s="34">
        <v>0</v>
      </c>
      <c r="CX21" s="32">
        <v>0</v>
      </c>
      <c r="CY21" s="33">
        <v>0</v>
      </c>
      <c r="CZ21" s="34">
        <v>0</v>
      </c>
      <c r="DA21" s="32">
        <v>0</v>
      </c>
      <c r="DB21" s="33">
        <v>0</v>
      </c>
      <c r="DC21" s="34">
        <v>0</v>
      </c>
      <c r="DD21" s="32">
        <v>0</v>
      </c>
      <c r="DE21" s="33">
        <v>0</v>
      </c>
      <c r="DF21" s="34">
        <v>0</v>
      </c>
      <c r="DG21" s="32">
        <v>0</v>
      </c>
      <c r="DH21" s="33">
        <v>0</v>
      </c>
      <c r="DI21" s="34">
        <v>0</v>
      </c>
      <c r="DJ21" s="32">
        <v>0</v>
      </c>
      <c r="DK21" s="33">
        <v>0</v>
      </c>
      <c r="DL21" s="34">
        <v>0</v>
      </c>
      <c r="DM21" s="32">
        <v>-1511.52</v>
      </c>
      <c r="DN21" s="33">
        <v>-4999.9999999969996</v>
      </c>
      <c r="DO21" s="34">
        <v>-3000</v>
      </c>
      <c r="DP21" s="32">
        <v>0</v>
      </c>
      <c r="DQ21" s="33">
        <v>0</v>
      </c>
      <c r="DR21" s="34">
        <v>0</v>
      </c>
      <c r="DS21" s="32">
        <v>0</v>
      </c>
      <c r="DT21" s="33">
        <v>0</v>
      </c>
      <c r="DU21" s="34">
        <v>0</v>
      </c>
      <c r="DV21" s="32">
        <v>-574.57000000000005</v>
      </c>
      <c r="DW21" s="33">
        <v>-999.99999999900001</v>
      </c>
      <c r="DX21" s="34">
        <v>-15000</v>
      </c>
      <c r="DY21" s="32">
        <v>0</v>
      </c>
      <c r="DZ21" s="33">
        <v>0</v>
      </c>
      <c r="EA21" s="34">
        <v>0</v>
      </c>
      <c r="EB21" s="32">
        <v>0</v>
      </c>
      <c r="EC21" s="33">
        <v>0</v>
      </c>
      <c r="ED21" s="34">
        <v>0</v>
      </c>
      <c r="EE21" s="32">
        <v>-26808.44</v>
      </c>
      <c r="EF21" s="33">
        <v>-19999.999999994001</v>
      </c>
      <c r="EG21" s="34">
        <v>-20000</v>
      </c>
      <c r="EH21" s="32">
        <v>0</v>
      </c>
      <c r="EI21" s="33">
        <v>0</v>
      </c>
      <c r="EJ21" s="34">
        <v>0</v>
      </c>
      <c r="EK21" s="32">
        <v>-622658.17000000004</v>
      </c>
      <c r="EL21" s="33">
        <v>-669999.99999998405</v>
      </c>
      <c r="EM21" s="34">
        <v>-437000</v>
      </c>
      <c r="EN21" s="32">
        <v>0</v>
      </c>
      <c r="EO21" s="33">
        <v>0</v>
      </c>
      <c r="EP21" s="34">
        <v>0</v>
      </c>
      <c r="EQ21" s="32">
        <v>0</v>
      </c>
      <c r="ER21" s="33">
        <v>0</v>
      </c>
      <c r="ES21" s="34">
        <v>0</v>
      </c>
      <c r="ET21" s="32">
        <v>0</v>
      </c>
      <c r="EU21" s="33">
        <v>0</v>
      </c>
      <c r="EV21" s="34">
        <v>0</v>
      </c>
      <c r="EW21" s="32">
        <v>0</v>
      </c>
      <c r="EX21" s="33">
        <v>0</v>
      </c>
      <c r="EY21" s="34">
        <v>0</v>
      </c>
      <c r="EZ21" s="32">
        <v>0</v>
      </c>
      <c r="FA21" s="33">
        <v>0</v>
      </c>
      <c r="FB21" s="34">
        <v>0</v>
      </c>
      <c r="FC21" s="32">
        <v>-1762265.52</v>
      </c>
      <c r="FD21" s="33">
        <v>-1460000</v>
      </c>
      <c r="FE21" s="34">
        <v>-1088000</v>
      </c>
      <c r="FF21" s="32">
        <v>-69862.36</v>
      </c>
      <c r="FG21" s="33">
        <v>-79999.999999986001</v>
      </c>
      <c r="FH21" s="34">
        <v>-71009</v>
      </c>
      <c r="FI21" s="32">
        <v>0</v>
      </c>
      <c r="FJ21" s="33">
        <v>0</v>
      </c>
      <c r="FK21" s="34">
        <v>0</v>
      </c>
      <c r="FL21" s="32">
        <v>0</v>
      </c>
      <c r="FM21" s="33">
        <v>0</v>
      </c>
      <c r="FN21" s="34">
        <v>0</v>
      </c>
      <c r="FO21" s="32">
        <v>0</v>
      </c>
      <c r="FP21" s="33">
        <v>0</v>
      </c>
      <c r="FQ21" s="34">
        <v>0</v>
      </c>
      <c r="FR21" s="32">
        <v>0</v>
      </c>
      <c r="FS21" s="33">
        <v>0</v>
      </c>
      <c r="FT21" s="34">
        <v>0</v>
      </c>
      <c r="FU21" s="32">
        <v>0</v>
      </c>
      <c r="FV21" s="33">
        <v>0</v>
      </c>
      <c r="FW21" s="34">
        <v>0</v>
      </c>
      <c r="FX21" s="32">
        <v>0</v>
      </c>
      <c r="FY21" s="33">
        <v>-1866000</v>
      </c>
      <c r="FZ21" s="34">
        <v>0</v>
      </c>
      <c r="GA21" s="32">
        <v>0</v>
      </c>
      <c r="GB21" s="33">
        <v>0</v>
      </c>
      <c r="GC21" s="34">
        <v>0</v>
      </c>
      <c r="GD21" s="32">
        <v>0</v>
      </c>
      <c r="GE21" s="33">
        <v>0</v>
      </c>
      <c r="GF21" s="34">
        <v>0</v>
      </c>
      <c r="GG21" s="32">
        <v>0</v>
      </c>
      <c r="GH21" s="33">
        <v>0</v>
      </c>
      <c r="GI21" s="34">
        <v>0</v>
      </c>
      <c r="GJ21" s="32">
        <v>0</v>
      </c>
      <c r="GK21" s="33">
        <v>0</v>
      </c>
      <c r="GL21" s="34">
        <v>0</v>
      </c>
      <c r="GM21" s="32">
        <v>0</v>
      </c>
      <c r="GN21" s="33">
        <v>0</v>
      </c>
      <c r="GO21" s="34">
        <v>0</v>
      </c>
      <c r="GP21" s="32">
        <v>0</v>
      </c>
      <c r="GQ21" s="33">
        <v>0</v>
      </c>
      <c r="GR21" s="34">
        <v>0</v>
      </c>
      <c r="GS21" s="32">
        <v>0</v>
      </c>
      <c r="GT21" s="33">
        <v>0</v>
      </c>
      <c r="GU21" s="34">
        <v>0</v>
      </c>
      <c r="GV21" s="32">
        <v>0</v>
      </c>
      <c r="GW21" s="33">
        <v>0</v>
      </c>
      <c r="GX21" s="34">
        <v>0</v>
      </c>
      <c r="GY21" s="32">
        <v>0</v>
      </c>
      <c r="GZ21" s="33">
        <v>0</v>
      </c>
      <c r="HA21" s="34">
        <v>0</v>
      </c>
      <c r="HB21" s="32">
        <v>0</v>
      </c>
      <c r="HC21" s="33">
        <v>0</v>
      </c>
      <c r="HD21" s="34">
        <v>0</v>
      </c>
      <c r="HE21" s="32">
        <v>0</v>
      </c>
      <c r="HF21" s="33">
        <v>0</v>
      </c>
      <c r="HG21" s="34">
        <v>0</v>
      </c>
      <c r="HH21" s="32">
        <v>0</v>
      </c>
      <c r="HI21" s="33">
        <v>0</v>
      </c>
      <c r="HJ21" s="34">
        <v>0</v>
      </c>
      <c r="HK21" s="32">
        <v>0</v>
      </c>
      <c r="HL21" s="33">
        <v>0</v>
      </c>
      <c r="HM21" s="34">
        <v>0</v>
      </c>
      <c r="HN21" s="32">
        <v>0</v>
      </c>
      <c r="HO21" s="33">
        <v>0</v>
      </c>
      <c r="HP21" s="34">
        <v>0</v>
      </c>
    </row>
    <row r="22" spans="1:224" x14ac:dyDescent="0.25">
      <c r="A22" s="9" t="s">
        <v>353</v>
      </c>
      <c r="B22" s="10" t="s">
        <v>25</v>
      </c>
      <c r="C22" s="32">
        <v>-12498609.220000001</v>
      </c>
      <c r="D22" s="33">
        <v>-12204783.885673</v>
      </c>
      <c r="E22" s="34">
        <v>-11470730</v>
      </c>
      <c r="F22" s="32">
        <v>-163417.04</v>
      </c>
      <c r="G22" s="33">
        <v>-219999.99999999101</v>
      </c>
      <c r="H22" s="34">
        <v>-220000</v>
      </c>
      <c r="I22" s="32">
        <v>-306522.2</v>
      </c>
      <c r="J22" s="33">
        <v>-338980.97911030101</v>
      </c>
      <c r="K22" s="34">
        <v>-450000</v>
      </c>
      <c r="L22" s="32">
        <v>-162317.39000000001</v>
      </c>
      <c r="M22" s="33">
        <v>-174999.99999998801</v>
      </c>
      <c r="N22" s="34">
        <v>-175000</v>
      </c>
      <c r="O22" s="32">
        <v>-279563.59000000003</v>
      </c>
      <c r="P22" s="33">
        <v>-279999.99999997998</v>
      </c>
      <c r="Q22" s="34">
        <v>-437427</v>
      </c>
      <c r="R22" s="32">
        <v>-6841.55</v>
      </c>
      <c r="S22" s="33">
        <v>-9999.9999999979991</v>
      </c>
      <c r="T22" s="34">
        <v>-10000</v>
      </c>
      <c r="U22" s="32">
        <v>-11457.47</v>
      </c>
      <c r="V22" s="33">
        <v>-19999.999999994001</v>
      </c>
      <c r="W22" s="34">
        <v>-10000</v>
      </c>
      <c r="X22" s="32">
        <v>-914179.64</v>
      </c>
      <c r="Y22" s="33">
        <v>-909999.99999999802</v>
      </c>
      <c r="Z22" s="34">
        <v>-860000</v>
      </c>
      <c r="AA22" s="32">
        <v>-74077.59</v>
      </c>
      <c r="AB22" s="33">
        <v>-99999.999999995998</v>
      </c>
      <c r="AC22" s="34">
        <v>-70000</v>
      </c>
      <c r="AD22" s="32">
        <v>-4485.47</v>
      </c>
      <c r="AE22" s="33">
        <v>-9999.9999999949996</v>
      </c>
      <c r="AF22" s="34">
        <v>-2000</v>
      </c>
      <c r="AG22" s="32">
        <v>-494659.45</v>
      </c>
      <c r="AH22" s="33">
        <v>-489999.999999978</v>
      </c>
      <c r="AI22" s="34">
        <v>-400000</v>
      </c>
      <c r="AJ22" s="32">
        <v>-71931.960000000006</v>
      </c>
      <c r="AK22" s="33">
        <v>-94999.999999994005</v>
      </c>
      <c r="AL22" s="34">
        <v>-100000</v>
      </c>
      <c r="AM22" s="32">
        <v>-67314.710000000006</v>
      </c>
      <c r="AN22" s="33">
        <v>-69999.999999997002</v>
      </c>
      <c r="AO22" s="34">
        <v>-40000</v>
      </c>
      <c r="AP22" s="32">
        <v>-9950.82</v>
      </c>
      <c r="AQ22" s="33">
        <v>-14999.999999997</v>
      </c>
      <c r="AR22" s="34">
        <v>-15000</v>
      </c>
      <c r="AS22" s="32">
        <v>-2113.75</v>
      </c>
      <c r="AT22" s="33">
        <v>-10000</v>
      </c>
      <c r="AU22" s="34">
        <v>-10000</v>
      </c>
      <c r="AV22" s="32">
        <v>0</v>
      </c>
      <c r="AW22" s="33">
        <v>0</v>
      </c>
      <c r="AX22" s="34">
        <v>0</v>
      </c>
      <c r="AY22" s="32">
        <v>-649916.55000000005</v>
      </c>
      <c r="AZ22" s="33">
        <v>-609999.99999998498</v>
      </c>
      <c r="BA22" s="34">
        <v>-650000</v>
      </c>
      <c r="BB22" s="32">
        <v>-80529.97</v>
      </c>
      <c r="BC22" s="33">
        <v>-99999.999999987995</v>
      </c>
      <c r="BD22" s="34">
        <v>-150000</v>
      </c>
      <c r="BE22" s="32">
        <v>-2223.96</v>
      </c>
      <c r="BF22" s="33">
        <v>0</v>
      </c>
      <c r="BG22" s="34">
        <v>-1000</v>
      </c>
      <c r="BH22" s="32">
        <v>0</v>
      </c>
      <c r="BI22" s="33">
        <v>0</v>
      </c>
      <c r="BJ22" s="34">
        <v>0</v>
      </c>
      <c r="BK22" s="32">
        <v>-33341.449999999997</v>
      </c>
      <c r="BL22" s="33">
        <v>-34999.999999995001</v>
      </c>
      <c r="BM22" s="34">
        <v>-45000</v>
      </c>
      <c r="BN22" s="32">
        <v>-254835.03</v>
      </c>
      <c r="BO22" s="33">
        <v>-79750.743470194997</v>
      </c>
      <c r="BP22" s="34">
        <v>-80000</v>
      </c>
      <c r="BQ22" s="32">
        <v>0</v>
      </c>
      <c r="BR22" s="33">
        <v>0</v>
      </c>
      <c r="BS22" s="34">
        <v>0</v>
      </c>
      <c r="BT22" s="32">
        <v>0</v>
      </c>
      <c r="BU22" s="33">
        <v>0</v>
      </c>
      <c r="BV22" s="34">
        <v>0</v>
      </c>
      <c r="BW22" s="32">
        <v>-103573.22</v>
      </c>
      <c r="BX22" s="33">
        <v>-49999.999999993997</v>
      </c>
      <c r="BY22" s="34">
        <v>-80000</v>
      </c>
      <c r="BZ22" s="32">
        <v>-326.49</v>
      </c>
      <c r="CA22" s="33">
        <v>-5349.2203803559996</v>
      </c>
      <c r="CB22" s="34">
        <v>-5000</v>
      </c>
      <c r="CC22" s="32">
        <v>0</v>
      </c>
      <c r="CD22" s="33">
        <v>0</v>
      </c>
      <c r="CE22" s="34">
        <v>0</v>
      </c>
      <c r="CF22" s="32">
        <v>0</v>
      </c>
      <c r="CG22" s="33">
        <v>0</v>
      </c>
      <c r="CH22" s="34">
        <v>0</v>
      </c>
      <c r="CI22" s="32">
        <v>0</v>
      </c>
      <c r="CJ22" s="33">
        <v>0</v>
      </c>
      <c r="CK22" s="34">
        <v>0</v>
      </c>
      <c r="CL22" s="32">
        <v>-2648.37</v>
      </c>
      <c r="CM22" s="33">
        <v>-4999.9999999969996</v>
      </c>
      <c r="CN22" s="34">
        <v>-5000</v>
      </c>
      <c r="CO22" s="32">
        <v>-8317338.0700000003</v>
      </c>
      <c r="CP22" s="33">
        <v>-7149702.9427122902</v>
      </c>
      <c r="CQ22" s="34">
        <v>-7200000</v>
      </c>
      <c r="CR22" s="32">
        <v>0</v>
      </c>
      <c r="CS22" s="33">
        <v>0</v>
      </c>
      <c r="CT22" s="34">
        <v>0</v>
      </c>
      <c r="CU22" s="32">
        <v>0</v>
      </c>
      <c r="CV22" s="33">
        <v>0</v>
      </c>
      <c r="CW22" s="34">
        <v>0</v>
      </c>
      <c r="CX22" s="32">
        <v>0</v>
      </c>
      <c r="CY22" s="33">
        <v>0</v>
      </c>
      <c r="CZ22" s="34">
        <v>0</v>
      </c>
      <c r="DA22" s="32">
        <v>0</v>
      </c>
      <c r="DB22" s="33">
        <v>0</v>
      </c>
      <c r="DC22" s="34">
        <v>0</v>
      </c>
      <c r="DD22" s="32">
        <v>0</v>
      </c>
      <c r="DE22" s="33">
        <v>0</v>
      </c>
      <c r="DF22" s="34">
        <v>0</v>
      </c>
      <c r="DG22" s="32">
        <v>0</v>
      </c>
      <c r="DH22" s="33">
        <v>0</v>
      </c>
      <c r="DI22" s="34">
        <v>0</v>
      </c>
      <c r="DJ22" s="32">
        <v>0</v>
      </c>
      <c r="DK22" s="33">
        <v>0</v>
      </c>
      <c r="DL22" s="34">
        <v>0</v>
      </c>
      <c r="DM22" s="32">
        <v>0</v>
      </c>
      <c r="DN22" s="33">
        <v>0</v>
      </c>
      <c r="DO22" s="34">
        <v>0</v>
      </c>
      <c r="DP22" s="32">
        <v>0</v>
      </c>
      <c r="DQ22" s="33">
        <v>0</v>
      </c>
      <c r="DR22" s="34">
        <v>0</v>
      </c>
      <c r="DS22" s="32">
        <v>0</v>
      </c>
      <c r="DT22" s="33">
        <v>0</v>
      </c>
      <c r="DU22" s="34">
        <v>0</v>
      </c>
      <c r="DV22" s="32">
        <v>-1890.07</v>
      </c>
      <c r="DW22" s="33">
        <v>-999.99999999900001</v>
      </c>
      <c r="DX22" s="34">
        <v>-10000</v>
      </c>
      <c r="DY22" s="32">
        <v>0</v>
      </c>
      <c r="DZ22" s="33">
        <v>0</v>
      </c>
      <c r="EA22" s="34">
        <v>0</v>
      </c>
      <c r="EB22" s="32">
        <v>0</v>
      </c>
      <c r="EC22" s="33">
        <v>0</v>
      </c>
      <c r="ED22" s="34">
        <v>0</v>
      </c>
      <c r="EE22" s="32">
        <v>0</v>
      </c>
      <c r="EF22" s="33">
        <v>0</v>
      </c>
      <c r="EG22" s="34">
        <v>0</v>
      </c>
      <c r="EH22" s="32">
        <v>0</v>
      </c>
      <c r="EI22" s="33">
        <v>0</v>
      </c>
      <c r="EJ22" s="34">
        <v>0</v>
      </c>
      <c r="EK22" s="32">
        <v>-82047.009999999995</v>
      </c>
      <c r="EL22" s="33">
        <v>-79999.999999990003</v>
      </c>
      <c r="EM22" s="34">
        <v>-17000</v>
      </c>
      <c r="EN22" s="32">
        <v>0</v>
      </c>
      <c r="EO22" s="33">
        <v>0</v>
      </c>
      <c r="EP22" s="34">
        <v>0</v>
      </c>
      <c r="EQ22" s="32">
        <v>0</v>
      </c>
      <c r="ER22" s="33">
        <v>0</v>
      </c>
      <c r="ES22" s="34">
        <v>0</v>
      </c>
      <c r="ET22" s="32">
        <v>0</v>
      </c>
      <c r="EU22" s="33">
        <v>0</v>
      </c>
      <c r="EV22" s="34">
        <v>0</v>
      </c>
      <c r="EW22" s="32">
        <v>0</v>
      </c>
      <c r="EX22" s="33">
        <v>0</v>
      </c>
      <c r="EY22" s="34">
        <v>0</v>
      </c>
      <c r="EZ22" s="32">
        <v>0</v>
      </c>
      <c r="FA22" s="33">
        <v>0</v>
      </c>
      <c r="FB22" s="34">
        <v>0</v>
      </c>
      <c r="FC22" s="32">
        <v>-401106.4</v>
      </c>
      <c r="FD22" s="33">
        <v>-379999.99999999499</v>
      </c>
      <c r="FE22" s="34">
        <v>-428000</v>
      </c>
      <c r="FF22" s="32">
        <v>0</v>
      </c>
      <c r="FG22" s="33">
        <v>0</v>
      </c>
      <c r="FH22" s="34">
        <v>-303</v>
      </c>
      <c r="FI22" s="32">
        <v>0</v>
      </c>
      <c r="FJ22" s="33">
        <v>0</v>
      </c>
      <c r="FK22" s="34">
        <v>0</v>
      </c>
      <c r="FL22" s="32">
        <v>0</v>
      </c>
      <c r="FM22" s="33">
        <v>0</v>
      </c>
      <c r="FN22" s="34">
        <v>0</v>
      </c>
      <c r="FO22" s="32">
        <v>0</v>
      </c>
      <c r="FP22" s="33">
        <v>0</v>
      </c>
      <c r="FQ22" s="34">
        <v>0</v>
      </c>
      <c r="FR22" s="32">
        <v>0</v>
      </c>
      <c r="FS22" s="33">
        <v>0</v>
      </c>
      <c r="FT22" s="34">
        <v>0</v>
      </c>
      <c r="FU22" s="32">
        <v>0</v>
      </c>
      <c r="FV22" s="33">
        <v>0</v>
      </c>
      <c r="FW22" s="34">
        <v>0</v>
      </c>
      <c r="FX22" s="32">
        <v>0</v>
      </c>
      <c r="FY22" s="33">
        <v>-965000</v>
      </c>
      <c r="FZ22" s="34">
        <v>0</v>
      </c>
      <c r="GA22" s="32">
        <v>0</v>
      </c>
      <c r="GB22" s="33">
        <v>0</v>
      </c>
      <c r="GC22" s="34">
        <v>0</v>
      </c>
      <c r="GD22" s="32">
        <v>0</v>
      </c>
      <c r="GE22" s="33">
        <v>0</v>
      </c>
      <c r="GF22" s="34">
        <v>0</v>
      </c>
      <c r="GG22" s="32">
        <v>0</v>
      </c>
      <c r="GH22" s="33">
        <v>0</v>
      </c>
      <c r="GI22" s="34">
        <v>0</v>
      </c>
      <c r="GJ22" s="32">
        <v>0</v>
      </c>
      <c r="GK22" s="33">
        <v>0</v>
      </c>
      <c r="GL22" s="34">
        <v>0</v>
      </c>
      <c r="GM22" s="32">
        <v>0</v>
      </c>
      <c r="GN22" s="33">
        <v>0</v>
      </c>
      <c r="GO22" s="34">
        <v>0</v>
      </c>
      <c r="GP22" s="32">
        <v>0</v>
      </c>
      <c r="GQ22" s="33">
        <v>0</v>
      </c>
      <c r="GR22" s="34">
        <v>0</v>
      </c>
      <c r="GS22" s="32">
        <v>0</v>
      </c>
      <c r="GT22" s="33">
        <v>0</v>
      </c>
      <c r="GU22" s="34">
        <v>0</v>
      </c>
      <c r="GV22" s="32">
        <v>0</v>
      </c>
      <c r="GW22" s="33">
        <v>0</v>
      </c>
      <c r="GX22" s="34">
        <v>0</v>
      </c>
      <c r="GY22" s="32">
        <v>0</v>
      </c>
      <c r="GZ22" s="33">
        <v>0</v>
      </c>
      <c r="HA22" s="34">
        <v>0</v>
      </c>
      <c r="HB22" s="32">
        <v>0</v>
      </c>
      <c r="HC22" s="33">
        <v>0</v>
      </c>
      <c r="HD22" s="34">
        <v>0</v>
      </c>
      <c r="HE22" s="32">
        <v>0</v>
      </c>
      <c r="HF22" s="33">
        <v>0</v>
      </c>
      <c r="HG22" s="34">
        <v>0</v>
      </c>
      <c r="HH22" s="32">
        <v>0</v>
      </c>
      <c r="HI22" s="33">
        <v>0</v>
      </c>
      <c r="HJ22" s="34">
        <v>0</v>
      </c>
      <c r="HK22" s="32">
        <v>0</v>
      </c>
      <c r="HL22" s="33">
        <v>0</v>
      </c>
      <c r="HM22" s="34">
        <v>0</v>
      </c>
      <c r="HN22" s="32">
        <v>0</v>
      </c>
      <c r="HO22" s="33">
        <v>0</v>
      </c>
      <c r="HP22" s="34">
        <v>0</v>
      </c>
    </row>
    <row r="23" spans="1:224" x14ac:dyDescent="0.25">
      <c r="A23" s="9" t="s">
        <v>354</v>
      </c>
      <c r="B23" s="10" t="s">
        <v>80</v>
      </c>
      <c r="C23" s="32">
        <v>-246187.4</v>
      </c>
      <c r="D23" s="33">
        <v>-359999.999999994</v>
      </c>
      <c r="E23" s="34">
        <v>-300000</v>
      </c>
      <c r="F23" s="32">
        <v>0</v>
      </c>
      <c r="G23" s="33">
        <v>0</v>
      </c>
      <c r="H23" s="34">
        <v>0</v>
      </c>
      <c r="I23" s="32">
        <v>0</v>
      </c>
      <c r="J23" s="33">
        <v>0</v>
      </c>
      <c r="K23" s="34">
        <v>0</v>
      </c>
      <c r="L23" s="32">
        <v>0</v>
      </c>
      <c r="M23" s="33">
        <v>0</v>
      </c>
      <c r="N23" s="34">
        <v>0</v>
      </c>
      <c r="O23" s="32">
        <v>0</v>
      </c>
      <c r="P23" s="33">
        <v>0</v>
      </c>
      <c r="Q23" s="34">
        <v>0</v>
      </c>
      <c r="R23" s="32">
        <v>0</v>
      </c>
      <c r="S23" s="33">
        <v>0</v>
      </c>
      <c r="T23" s="34">
        <v>0</v>
      </c>
      <c r="U23" s="32">
        <v>0</v>
      </c>
      <c r="V23" s="33">
        <v>0</v>
      </c>
      <c r="W23" s="34">
        <v>0</v>
      </c>
      <c r="X23" s="32">
        <v>0</v>
      </c>
      <c r="Y23" s="33">
        <v>0</v>
      </c>
      <c r="Z23" s="34">
        <v>0</v>
      </c>
      <c r="AA23" s="32">
        <v>0</v>
      </c>
      <c r="AB23" s="33">
        <v>0</v>
      </c>
      <c r="AC23" s="34">
        <v>0</v>
      </c>
      <c r="AD23" s="32">
        <v>0</v>
      </c>
      <c r="AE23" s="33">
        <v>0</v>
      </c>
      <c r="AF23" s="34">
        <v>0</v>
      </c>
      <c r="AG23" s="32">
        <v>0</v>
      </c>
      <c r="AH23" s="33">
        <v>0</v>
      </c>
      <c r="AI23" s="34">
        <v>0</v>
      </c>
      <c r="AJ23" s="32">
        <v>0</v>
      </c>
      <c r="AK23" s="33">
        <v>0</v>
      </c>
      <c r="AL23" s="34">
        <v>0</v>
      </c>
      <c r="AM23" s="32">
        <v>0</v>
      </c>
      <c r="AN23" s="33">
        <v>0</v>
      </c>
      <c r="AO23" s="34">
        <v>0</v>
      </c>
      <c r="AP23" s="32">
        <v>0</v>
      </c>
      <c r="AQ23" s="33">
        <v>0</v>
      </c>
      <c r="AR23" s="34">
        <v>0</v>
      </c>
      <c r="AS23" s="32">
        <v>0</v>
      </c>
      <c r="AT23" s="33">
        <v>0</v>
      </c>
      <c r="AU23" s="34">
        <v>0</v>
      </c>
      <c r="AV23" s="32">
        <v>0</v>
      </c>
      <c r="AW23" s="33">
        <v>0</v>
      </c>
      <c r="AX23" s="34">
        <v>0</v>
      </c>
      <c r="AY23" s="32">
        <v>0</v>
      </c>
      <c r="AZ23" s="33">
        <v>0</v>
      </c>
      <c r="BA23" s="34">
        <v>0</v>
      </c>
      <c r="BB23" s="32">
        <v>0</v>
      </c>
      <c r="BC23" s="33">
        <v>0</v>
      </c>
      <c r="BD23" s="34">
        <v>0</v>
      </c>
      <c r="BE23" s="32">
        <v>0</v>
      </c>
      <c r="BF23" s="33">
        <v>0</v>
      </c>
      <c r="BG23" s="34">
        <v>0</v>
      </c>
      <c r="BH23" s="32">
        <v>0</v>
      </c>
      <c r="BI23" s="33">
        <v>0</v>
      </c>
      <c r="BJ23" s="34">
        <v>0</v>
      </c>
      <c r="BK23" s="32">
        <v>-246187.4</v>
      </c>
      <c r="BL23" s="33">
        <v>-359999.999999994</v>
      </c>
      <c r="BM23" s="34">
        <v>-300000</v>
      </c>
      <c r="BN23" s="32">
        <v>0</v>
      </c>
      <c r="BO23" s="33">
        <v>0</v>
      </c>
      <c r="BP23" s="34">
        <v>0</v>
      </c>
      <c r="BQ23" s="32">
        <v>0</v>
      </c>
      <c r="BR23" s="33">
        <v>0</v>
      </c>
      <c r="BS23" s="34">
        <v>0</v>
      </c>
      <c r="BT23" s="32">
        <v>0</v>
      </c>
      <c r="BU23" s="33">
        <v>0</v>
      </c>
      <c r="BV23" s="34">
        <v>0</v>
      </c>
      <c r="BW23" s="32">
        <v>0</v>
      </c>
      <c r="BX23" s="33">
        <v>0</v>
      </c>
      <c r="BY23" s="34">
        <v>0</v>
      </c>
      <c r="BZ23" s="32">
        <v>0</v>
      </c>
      <c r="CA23" s="33">
        <v>0</v>
      </c>
      <c r="CB23" s="34">
        <v>0</v>
      </c>
      <c r="CC23" s="32">
        <v>0</v>
      </c>
      <c r="CD23" s="33">
        <v>0</v>
      </c>
      <c r="CE23" s="34">
        <v>0</v>
      </c>
      <c r="CF23" s="32">
        <v>0</v>
      </c>
      <c r="CG23" s="33">
        <v>0</v>
      </c>
      <c r="CH23" s="34">
        <v>0</v>
      </c>
      <c r="CI23" s="32">
        <v>0</v>
      </c>
      <c r="CJ23" s="33">
        <v>0</v>
      </c>
      <c r="CK23" s="34">
        <v>0</v>
      </c>
      <c r="CL23" s="32">
        <v>0</v>
      </c>
      <c r="CM23" s="33">
        <v>0</v>
      </c>
      <c r="CN23" s="34">
        <v>0</v>
      </c>
      <c r="CO23" s="32">
        <v>0</v>
      </c>
      <c r="CP23" s="33">
        <v>0</v>
      </c>
      <c r="CQ23" s="34">
        <v>0</v>
      </c>
      <c r="CR23" s="32">
        <v>0</v>
      </c>
      <c r="CS23" s="33">
        <v>0</v>
      </c>
      <c r="CT23" s="34">
        <v>0</v>
      </c>
      <c r="CU23" s="32">
        <v>0</v>
      </c>
      <c r="CV23" s="33">
        <v>0</v>
      </c>
      <c r="CW23" s="34">
        <v>0</v>
      </c>
      <c r="CX23" s="32">
        <v>0</v>
      </c>
      <c r="CY23" s="33">
        <v>0</v>
      </c>
      <c r="CZ23" s="34">
        <v>0</v>
      </c>
      <c r="DA23" s="32">
        <v>0</v>
      </c>
      <c r="DB23" s="33">
        <v>0</v>
      </c>
      <c r="DC23" s="34">
        <v>0</v>
      </c>
      <c r="DD23" s="32">
        <v>0</v>
      </c>
      <c r="DE23" s="33">
        <v>0</v>
      </c>
      <c r="DF23" s="34">
        <v>0</v>
      </c>
      <c r="DG23" s="32">
        <v>0</v>
      </c>
      <c r="DH23" s="33">
        <v>0</v>
      </c>
      <c r="DI23" s="34">
        <v>0</v>
      </c>
      <c r="DJ23" s="32">
        <v>0</v>
      </c>
      <c r="DK23" s="33">
        <v>0</v>
      </c>
      <c r="DL23" s="34">
        <v>0</v>
      </c>
      <c r="DM23" s="32">
        <v>0</v>
      </c>
      <c r="DN23" s="33">
        <v>0</v>
      </c>
      <c r="DO23" s="34">
        <v>0</v>
      </c>
      <c r="DP23" s="32">
        <v>0</v>
      </c>
      <c r="DQ23" s="33">
        <v>0</v>
      </c>
      <c r="DR23" s="34">
        <v>0</v>
      </c>
      <c r="DS23" s="32">
        <v>0</v>
      </c>
      <c r="DT23" s="33">
        <v>0</v>
      </c>
      <c r="DU23" s="34">
        <v>0</v>
      </c>
      <c r="DV23" s="32">
        <v>0</v>
      </c>
      <c r="DW23" s="33">
        <v>0</v>
      </c>
      <c r="DX23" s="34">
        <v>0</v>
      </c>
      <c r="DY23" s="32">
        <v>0</v>
      </c>
      <c r="DZ23" s="33">
        <v>0</v>
      </c>
      <c r="EA23" s="34">
        <v>0</v>
      </c>
      <c r="EB23" s="32">
        <v>0</v>
      </c>
      <c r="EC23" s="33">
        <v>0</v>
      </c>
      <c r="ED23" s="34">
        <v>0</v>
      </c>
      <c r="EE23" s="32">
        <v>0</v>
      </c>
      <c r="EF23" s="33">
        <v>0</v>
      </c>
      <c r="EG23" s="34">
        <v>0</v>
      </c>
      <c r="EH23" s="32">
        <v>0</v>
      </c>
      <c r="EI23" s="33">
        <v>0</v>
      </c>
      <c r="EJ23" s="34">
        <v>0</v>
      </c>
      <c r="EK23" s="32">
        <v>0</v>
      </c>
      <c r="EL23" s="33">
        <v>0</v>
      </c>
      <c r="EM23" s="34">
        <v>0</v>
      </c>
      <c r="EN23" s="32">
        <v>0</v>
      </c>
      <c r="EO23" s="33">
        <v>0</v>
      </c>
      <c r="EP23" s="34">
        <v>0</v>
      </c>
      <c r="EQ23" s="32">
        <v>0</v>
      </c>
      <c r="ER23" s="33">
        <v>0</v>
      </c>
      <c r="ES23" s="34">
        <v>0</v>
      </c>
      <c r="ET23" s="32">
        <v>0</v>
      </c>
      <c r="EU23" s="33">
        <v>0</v>
      </c>
      <c r="EV23" s="34">
        <v>0</v>
      </c>
      <c r="EW23" s="32">
        <v>0</v>
      </c>
      <c r="EX23" s="33">
        <v>0</v>
      </c>
      <c r="EY23" s="34">
        <v>0</v>
      </c>
      <c r="EZ23" s="32">
        <v>0</v>
      </c>
      <c r="FA23" s="33">
        <v>0</v>
      </c>
      <c r="FB23" s="34">
        <v>0</v>
      </c>
      <c r="FC23" s="32">
        <v>0</v>
      </c>
      <c r="FD23" s="33">
        <v>0</v>
      </c>
      <c r="FE23" s="34">
        <v>0</v>
      </c>
      <c r="FF23" s="32">
        <v>0</v>
      </c>
      <c r="FG23" s="33">
        <v>0</v>
      </c>
      <c r="FH23" s="34">
        <v>0</v>
      </c>
      <c r="FI23" s="32">
        <v>0</v>
      </c>
      <c r="FJ23" s="33">
        <v>0</v>
      </c>
      <c r="FK23" s="34">
        <v>0</v>
      </c>
      <c r="FL23" s="32">
        <v>0</v>
      </c>
      <c r="FM23" s="33">
        <v>0</v>
      </c>
      <c r="FN23" s="34">
        <v>0</v>
      </c>
      <c r="FO23" s="32">
        <v>0</v>
      </c>
      <c r="FP23" s="33">
        <v>0</v>
      </c>
      <c r="FQ23" s="34">
        <v>0</v>
      </c>
      <c r="FR23" s="32">
        <v>0</v>
      </c>
      <c r="FS23" s="33">
        <v>0</v>
      </c>
      <c r="FT23" s="34">
        <v>0</v>
      </c>
      <c r="FU23" s="32">
        <v>0</v>
      </c>
      <c r="FV23" s="33">
        <v>0</v>
      </c>
      <c r="FW23" s="34">
        <v>0</v>
      </c>
      <c r="FX23" s="32">
        <v>0</v>
      </c>
      <c r="FY23" s="33">
        <v>0</v>
      </c>
      <c r="FZ23" s="34">
        <v>0</v>
      </c>
      <c r="GA23" s="32">
        <v>0</v>
      </c>
      <c r="GB23" s="33">
        <v>0</v>
      </c>
      <c r="GC23" s="34">
        <v>0</v>
      </c>
      <c r="GD23" s="32">
        <v>0</v>
      </c>
      <c r="GE23" s="33">
        <v>0</v>
      </c>
      <c r="GF23" s="34">
        <v>0</v>
      </c>
      <c r="GG23" s="32">
        <v>0</v>
      </c>
      <c r="GH23" s="33">
        <v>0</v>
      </c>
      <c r="GI23" s="34">
        <v>0</v>
      </c>
      <c r="GJ23" s="32">
        <v>0</v>
      </c>
      <c r="GK23" s="33">
        <v>0</v>
      </c>
      <c r="GL23" s="34">
        <v>0</v>
      </c>
      <c r="GM23" s="32">
        <v>0</v>
      </c>
      <c r="GN23" s="33">
        <v>0</v>
      </c>
      <c r="GO23" s="34">
        <v>0</v>
      </c>
      <c r="GP23" s="32">
        <v>0</v>
      </c>
      <c r="GQ23" s="33">
        <v>0</v>
      </c>
      <c r="GR23" s="34">
        <v>0</v>
      </c>
      <c r="GS23" s="32">
        <v>0</v>
      </c>
      <c r="GT23" s="33">
        <v>0</v>
      </c>
      <c r="GU23" s="34">
        <v>0</v>
      </c>
      <c r="GV23" s="32">
        <v>0</v>
      </c>
      <c r="GW23" s="33">
        <v>0</v>
      </c>
      <c r="GX23" s="34">
        <v>0</v>
      </c>
      <c r="GY23" s="32">
        <v>0</v>
      </c>
      <c r="GZ23" s="33">
        <v>0</v>
      </c>
      <c r="HA23" s="34">
        <v>0</v>
      </c>
      <c r="HB23" s="32">
        <v>0</v>
      </c>
      <c r="HC23" s="33">
        <v>0</v>
      </c>
      <c r="HD23" s="34">
        <v>0</v>
      </c>
      <c r="HE23" s="32">
        <v>0</v>
      </c>
      <c r="HF23" s="33">
        <v>0</v>
      </c>
      <c r="HG23" s="34">
        <v>0</v>
      </c>
      <c r="HH23" s="32">
        <v>0</v>
      </c>
      <c r="HI23" s="33">
        <v>0</v>
      </c>
      <c r="HJ23" s="34">
        <v>0</v>
      </c>
      <c r="HK23" s="32">
        <v>0</v>
      </c>
      <c r="HL23" s="33">
        <v>0</v>
      </c>
      <c r="HM23" s="34">
        <v>0</v>
      </c>
      <c r="HN23" s="32">
        <v>0</v>
      </c>
      <c r="HO23" s="33">
        <v>0</v>
      </c>
      <c r="HP23" s="34">
        <v>0</v>
      </c>
    </row>
    <row r="24" spans="1:224" x14ac:dyDescent="0.25">
      <c r="A24" s="9" t="s">
        <v>355</v>
      </c>
      <c r="B24" s="10" t="s">
        <v>27</v>
      </c>
      <c r="C24" s="32">
        <v>-1045394322.41</v>
      </c>
      <c r="D24" s="33">
        <v>-1100000466.2351799</v>
      </c>
      <c r="E24" s="34">
        <v>-1397870000</v>
      </c>
      <c r="F24" s="32">
        <v>-84927055.390000001</v>
      </c>
      <c r="G24" s="33">
        <v>-81299833.006625906</v>
      </c>
      <c r="H24" s="34">
        <v>-105000000</v>
      </c>
      <c r="I24" s="32">
        <v>-45812879.399999999</v>
      </c>
      <c r="J24" s="33">
        <v>-36499837.025044702</v>
      </c>
      <c r="K24" s="34">
        <v>-46000000</v>
      </c>
      <c r="L24" s="32">
        <v>-64530637</v>
      </c>
      <c r="M24" s="33">
        <v>-58999997.036412701</v>
      </c>
      <c r="N24" s="34">
        <v>-64000000</v>
      </c>
      <c r="O24" s="32">
        <v>0</v>
      </c>
      <c r="P24" s="33">
        <v>0</v>
      </c>
      <c r="Q24" s="34">
        <v>0</v>
      </c>
      <c r="R24" s="32">
        <v>0</v>
      </c>
      <c r="S24" s="33">
        <v>0</v>
      </c>
      <c r="T24" s="34">
        <v>0</v>
      </c>
      <c r="U24" s="32">
        <v>0</v>
      </c>
      <c r="V24" s="33">
        <v>0</v>
      </c>
      <c r="W24" s="34">
        <v>0</v>
      </c>
      <c r="X24" s="32">
        <v>0</v>
      </c>
      <c r="Y24" s="33">
        <v>0</v>
      </c>
      <c r="Z24" s="34">
        <v>0</v>
      </c>
      <c r="AA24" s="32">
        <v>0</v>
      </c>
      <c r="AB24" s="33">
        <v>0</v>
      </c>
      <c r="AC24" s="34">
        <v>0</v>
      </c>
      <c r="AD24" s="32">
        <v>-3933802</v>
      </c>
      <c r="AE24" s="33">
        <v>-4000197.44709602</v>
      </c>
      <c r="AF24" s="34">
        <v>-2500000</v>
      </c>
      <c r="AG24" s="32">
        <v>-17506734.77</v>
      </c>
      <c r="AH24" s="33">
        <v>-16800260.980972901</v>
      </c>
      <c r="AI24" s="34">
        <v>-19000000</v>
      </c>
      <c r="AJ24" s="32">
        <v>0</v>
      </c>
      <c r="AK24" s="33">
        <v>0</v>
      </c>
      <c r="AL24" s="34">
        <v>0</v>
      </c>
      <c r="AM24" s="32">
        <v>0</v>
      </c>
      <c r="AN24" s="33">
        <v>0</v>
      </c>
      <c r="AO24" s="34">
        <v>0</v>
      </c>
      <c r="AP24" s="32">
        <v>0</v>
      </c>
      <c r="AQ24" s="33">
        <v>0</v>
      </c>
      <c r="AR24" s="34">
        <v>0</v>
      </c>
      <c r="AS24" s="32">
        <v>-42013431.380000003</v>
      </c>
      <c r="AT24" s="33">
        <v>-46499830.171444498</v>
      </c>
      <c r="AU24" s="34">
        <v>-49000000</v>
      </c>
      <c r="AV24" s="32">
        <v>-3937751.07</v>
      </c>
      <c r="AW24" s="33">
        <v>-7200381.8601134801</v>
      </c>
      <c r="AX24" s="34">
        <v>-12000000</v>
      </c>
      <c r="AY24" s="32">
        <v>-56588644.729999997</v>
      </c>
      <c r="AZ24" s="33">
        <v>-94999570.803273097</v>
      </c>
      <c r="BA24" s="34">
        <v>-140000000</v>
      </c>
      <c r="BB24" s="32">
        <v>-235461407.16</v>
      </c>
      <c r="BC24" s="33">
        <v>-235500000</v>
      </c>
      <c r="BD24" s="34">
        <v>-291500000</v>
      </c>
      <c r="BE24" s="32">
        <v>0</v>
      </c>
      <c r="BF24" s="33">
        <v>0</v>
      </c>
      <c r="BG24" s="34">
        <v>0</v>
      </c>
      <c r="BH24" s="32">
        <v>0</v>
      </c>
      <c r="BI24" s="33">
        <v>0</v>
      </c>
      <c r="BJ24" s="34">
        <v>0</v>
      </c>
      <c r="BK24" s="32">
        <v>-30046094.960000001</v>
      </c>
      <c r="BL24" s="33">
        <v>-34000395.372166201</v>
      </c>
      <c r="BM24" s="34">
        <v>-40000000</v>
      </c>
      <c r="BN24" s="32">
        <v>-251134737.66</v>
      </c>
      <c r="BO24" s="33">
        <v>-299999931.72888601</v>
      </c>
      <c r="BP24" s="34">
        <v>-320770000</v>
      </c>
      <c r="BQ24" s="32">
        <v>-3347256.11</v>
      </c>
      <c r="BR24" s="33">
        <v>-3400000</v>
      </c>
      <c r="BS24" s="34">
        <v>-7600000</v>
      </c>
      <c r="BT24" s="32">
        <v>0</v>
      </c>
      <c r="BU24" s="33">
        <v>0</v>
      </c>
      <c r="BV24" s="34">
        <v>0</v>
      </c>
      <c r="BW24" s="32">
        <v>0</v>
      </c>
      <c r="BX24" s="33">
        <v>0</v>
      </c>
      <c r="BY24" s="34">
        <v>0</v>
      </c>
      <c r="BZ24" s="32">
        <v>0</v>
      </c>
      <c r="CA24" s="33">
        <v>0</v>
      </c>
      <c r="CB24" s="34">
        <v>0</v>
      </c>
      <c r="CC24" s="32">
        <v>0</v>
      </c>
      <c r="CD24" s="33">
        <v>0</v>
      </c>
      <c r="CE24" s="34">
        <v>0</v>
      </c>
      <c r="CF24" s="32">
        <v>0</v>
      </c>
      <c r="CG24" s="33">
        <v>0</v>
      </c>
      <c r="CH24" s="34">
        <v>0</v>
      </c>
      <c r="CI24" s="32">
        <v>0</v>
      </c>
      <c r="CJ24" s="33">
        <v>-500000</v>
      </c>
      <c r="CK24" s="34">
        <v>-500000</v>
      </c>
      <c r="CL24" s="32">
        <v>0</v>
      </c>
      <c r="CM24" s="33">
        <v>0</v>
      </c>
      <c r="CN24" s="34">
        <v>0</v>
      </c>
      <c r="CO24" s="32">
        <v>-206153890.78</v>
      </c>
      <c r="CP24" s="33">
        <v>-252000245.728522</v>
      </c>
      <c r="CQ24" s="34">
        <v>-300000000</v>
      </c>
      <c r="CR24" s="32">
        <v>0</v>
      </c>
      <c r="CS24" s="33">
        <v>0</v>
      </c>
      <c r="CT24" s="34">
        <v>0</v>
      </c>
      <c r="CU24" s="32">
        <v>0</v>
      </c>
      <c r="CV24" s="33">
        <v>0</v>
      </c>
      <c r="CW24" s="34">
        <v>0</v>
      </c>
      <c r="CX24" s="32">
        <v>0</v>
      </c>
      <c r="CY24" s="33">
        <v>0</v>
      </c>
      <c r="CZ24" s="34">
        <v>0</v>
      </c>
      <c r="DA24" s="32">
        <v>0</v>
      </c>
      <c r="DB24" s="33">
        <v>0</v>
      </c>
      <c r="DC24" s="34">
        <v>0</v>
      </c>
      <c r="DD24" s="32">
        <v>0</v>
      </c>
      <c r="DE24" s="33">
        <v>0</v>
      </c>
      <c r="DF24" s="34">
        <v>0</v>
      </c>
      <c r="DG24" s="32">
        <v>0</v>
      </c>
      <c r="DH24" s="33">
        <v>0</v>
      </c>
      <c r="DI24" s="34">
        <v>0</v>
      </c>
      <c r="DJ24" s="32">
        <v>0</v>
      </c>
      <c r="DK24" s="33">
        <v>0</v>
      </c>
      <c r="DL24" s="34">
        <v>0</v>
      </c>
      <c r="DM24" s="32">
        <v>0</v>
      </c>
      <c r="DN24" s="33">
        <v>0</v>
      </c>
      <c r="DO24" s="34">
        <v>0</v>
      </c>
      <c r="DP24" s="32">
        <v>0</v>
      </c>
      <c r="DQ24" s="33">
        <v>0</v>
      </c>
      <c r="DR24" s="34">
        <v>0</v>
      </c>
      <c r="DS24" s="32">
        <v>0</v>
      </c>
      <c r="DT24" s="33">
        <v>0</v>
      </c>
      <c r="DU24" s="34">
        <v>0</v>
      </c>
      <c r="DV24" s="32">
        <v>0</v>
      </c>
      <c r="DW24" s="33">
        <v>0</v>
      </c>
      <c r="DX24" s="34">
        <v>0</v>
      </c>
      <c r="DY24" s="32">
        <v>0</v>
      </c>
      <c r="DZ24" s="33">
        <v>0</v>
      </c>
      <c r="EA24" s="34">
        <v>0</v>
      </c>
      <c r="EB24" s="32">
        <v>0</v>
      </c>
      <c r="EC24" s="33">
        <v>0</v>
      </c>
      <c r="ED24" s="34">
        <v>0</v>
      </c>
      <c r="EE24" s="32">
        <v>0</v>
      </c>
      <c r="EF24" s="33">
        <v>0</v>
      </c>
      <c r="EG24" s="34">
        <v>0</v>
      </c>
      <c r="EH24" s="32">
        <v>0</v>
      </c>
      <c r="EI24" s="33">
        <v>0</v>
      </c>
      <c r="EJ24" s="34">
        <v>0</v>
      </c>
      <c r="EK24" s="32">
        <v>0</v>
      </c>
      <c r="EL24" s="33">
        <v>0</v>
      </c>
      <c r="EM24" s="34">
        <v>0</v>
      </c>
      <c r="EN24" s="32">
        <v>0</v>
      </c>
      <c r="EO24" s="33">
        <v>0</v>
      </c>
      <c r="EP24" s="34">
        <v>0</v>
      </c>
      <c r="EQ24" s="32">
        <v>0</v>
      </c>
      <c r="ER24" s="33">
        <v>0</v>
      </c>
      <c r="ES24" s="34">
        <v>0</v>
      </c>
      <c r="ET24" s="32">
        <v>0</v>
      </c>
      <c r="EU24" s="33">
        <v>0</v>
      </c>
      <c r="EV24" s="34">
        <v>0</v>
      </c>
      <c r="EW24" s="32">
        <v>0</v>
      </c>
      <c r="EX24" s="33">
        <v>0</v>
      </c>
      <c r="EY24" s="34">
        <v>0</v>
      </c>
      <c r="EZ24" s="32">
        <v>0</v>
      </c>
      <c r="FA24" s="33">
        <v>0</v>
      </c>
      <c r="FB24" s="34">
        <v>0</v>
      </c>
      <c r="FC24" s="32">
        <v>0</v>
      </c>
      <c r="FD24" s="33">
        <v>0</v>
      </c>
      <c r="FE24" s="34">
        <v>0</v>
      </c>
      <c r="FF24" s="32">
        <v>0</v>
      </c>
      <c r="FG24" s="33">
        <v>0</v>
      </c>
      <c r="FH24" s="34">
        <v>0</v>
      </c>
      <c r="FI24" s="32">
        <v>0</v>
      </c>
      <c r="FJ24" s="33">
        <v>0</v>
      </c>
      <c r="FK24" s="34">
        <v>0</v>
      </c>
      <c r="FL24" s="32">
        <v>0</v>
      </c>
      <c r="FM24" s="33">
        <v>0</v>
      </c>
      <c r="FN24" s="34">
        <v>0</v>
      </c>
      <c r="FO24" s="32">
        <v>0</v>
      </c>
      <c r="FP24" s="33">
        <v>0</v>
      </c>
      <c r="FQ24" s="34">
        <v>0</v>
      </c>
      <c r="FR24" s="32">
        <v>0</v>
      </c>
      <c r="FS24" s="33">
        <v>0</v>
      </c>
      <c r="FT24" s="34">
        <v>0</v>
      </c>
      <c r="FU24" s="32">
        <v>0</v>
      </c>
      <c r="FV24" s="33">
        <v>0</v>
      </c>
      <c r="FW24" s="34">
        <v>0</v>
      </c>
      <c r="FX24" s="32">
        <v>0</v>
      </c>
      <c r="FY24" s="33">
        <v>71700014.925373107</v>
      </c>
      <c r="FZ24" s="34">
        <v>0</v>
      </c>
      <c r="GA24" s="32">
        <v>0</v>
      </c>
      <c r="GB24" s="33">
        <v>0</v>
      </c>
      <c r="GC24" s="34">
        <v>0</v>
      </c>
      <c r="GD24" s="32">
        <v>0</v>
      </c>
      <c r="GE24" s="33">
        <v>0</v>
      </c>
      <c r="GF24" s="34">
        <v>0</v>
      </c>
      <c r="GG24" s="32">
        <v>0</v>
      </c>
      <c r="GH24" s="33">
        <v>0</v>
      </c>
      <c r="GI24" s="34">
        <v>0</v>
      </c>
      <c r="GJ24" s="32">
        <v>0</v>
      </c>
      <c r="GK24" s="33">
        <v>0</v>
      </c>
      <c r="GL24" s="34">
        <v>0</v>
      </c>
      <c r="GM24" s="32">
        <v>0</v>
      </c>
      <c r="GN24" s="33">
        <v>0</v>
      </c>
      <c r="GO24" s="34">
        <v>0</v>
      </c>
      <c r="GP24" s="32">
        <v>0</v>
      </c>
      <c r="GQ24" s="33">
        <v>0</v>
      </c>
      <c r="GR24" s="34">
        <v>0</v>
      </c>
      <c r="GS24" s="32">
        <v>0</v>
      </c>
      <c r="GT24" s="33">
        <v>0</v>
      </c>
      <c r="GU24" s="34">
        <v>0</v>
      </c>
      <c r="GV24" s="32">
        <v>0</v>
      </c>
      <c r="GW24" s="33">
        <v>0</v>
      </c>
      <c r="GX24" s="34">
        <v>0</v>
      </c>
      <c r="GY24" s="32">
        <v>0</v>
      </c>
      <c r="GZ24" s="33">
        <v>0</v>
      </c>
      <c r="HA24" s="34">
        <v>0</v>
      </c>
      <c r="HB24" s="32">
        <v>0</v>
      </c>
      <c r="HC24" s="33">
        <v>0</v>
      </c>
      <c r="HD24" s="34">
        <v>0</v>
      </c>
      <c r="HE24" s="32">
        <v>0</v>
      </c>
      <c r="HF24" s="33">
        <v>0</v>
      </c>
      <c r="HG24" s="34">
        <v>0</v>
      </c>
      <c r="HH24" s="32">
        <v>0</v>
      </c>
      <c r="HI24" s="33">
        <v>0</v>
      </c>
      <c r="HJ24" s="34">
        <v>0</v>
      </c>
      <c r="HK24" s="32">
        <v>0</v>
      </c>
      <c r="HL24" s="33">
        <v>0</v>
      </c>
      <c r="HM24" s="34">
        <v>0</v>
      </c>
      <c r="HN24" s="32">
        <v>0</v>
      </c>
      <c r="HO24" s="33">
        <v>0</v>
      </c>
      <c r="HP24" s="34">
        <v>0</v>
      </c>
    </row>
    <row r="25" spans="1:224" x14ac:dyDescent="0.25">
      <c r="A25" s="9" t="s">
        <v>356</v>
      </c>
      <c r="B25" s="10" t="s">
        <v>29</v>
      </c>
      <c r="C25" s="32">
        <v>-75085327.530000001</v>
      </c>
      <c r="D25" s="33">
        <v>-75000430.045834899</v>
      </c>
      <c r="E25" s="34">
        <f>-155894800-20000</f>
        <v>-155914800</v>
      </c>
      <c r="F25" s="32">
        <v>-5203279.08</v>
      </c>
      <c r="G25" s="33">
        <v>-5199730.8065301003</v>
      </c>
      <c r="H25" s="34">
        <v>-9500000</v>
      </c>
      <c r="I25" s="32">
        <v>0</v>
      </c>
      <c r="J25" s="33">
        <v>0</v>
      </c>
      <c r="K25" s="34">
        <v>0</v>
      </c>
      <c r="L25" s="32">
        <v>-75467.09</v>
      </c>
      <c r="M25" s="33">
        <v>-424999.99999999802</v>
      </c>
      <c r="N25" s="34">
        <v>-1000000</v>
      </c>
      <c r="O25" s="32">
        <v>0</v>
      </c>
      <c r="P25" s="33">
        <v>0</v>
      </c>
      <c r="Q25" s="34">
        <v>0</v>
      </c>
      <c r="R25" s="32">
        <v>0</v>
      </c>
      <c r="S25" s="33">
        <v>0</v>
      </c>
      <c r="T25" s="34">
        <v>0</v>
      </c>
      <c r="U25" s="32">
        <v>-88986.48</v>
      </c>
      <c r="V25" s="33">
        <v>0</v>
      </c>
      <c r="W25" s="34">
        <v>0</v>
      </c>
      <c r="X25" s="32">
        <v>0</v>
      </c>
      <c r="Y25" s="33">
        <v>0</v>
      </c>
      <c r="Z25" s="34">
        <v>0</v>
      </c>
      <c r="AA25" s="32">
        <v>0</v>
      </c>
      <c r="AB25" s="33">
        <v>0</v>
      </c>
      <c r="AC25" s="34">
        <v>0</v>
      </c>
      <c r="AD25" s="32">
        <v>0</v>
      </c>
      <c r="AE25" s="33">
        <v>0</v>
      </c>
      <c r="AF25" s="34">
        <v>0</v>
      </c>
      <c r="AG25" s="32">
        <v>-1851572.8</v>
      </c>
      <c r="AH25" s="33">
        <v>-5959600</v>
      </c>
      <c r="AI25" s="34">
        <v>-25124800</v>
      </c>
      <c r="AJ25" s="32">
        <v>0</v>
      </c>
      <c r="AK25" s="33">
        <v>0</v>
      </c>
      <c r="AL25" s="34">
        <v>0</v>
      </c>
      <c r="AM25" s="32">
        <v>0</v>
      </c>
      <c r="AN25" s="33">
        <v>0</v>
      </c>
      <c r="AO25" s="34">
        <v>0</v>
      </c>
      <c r="AP25" s="32">
        <v>0</v>
      </c>
      <c r="AQ25" s="33">
        <v>0</v>
      </c>
      <c r="AR25" s="34">
        <v>0</v>
      </c>
      <c r="AS25" s="32">
        <v>0</v>
      </c>
      <c r="AT25" s="33">
        <v>-312000</v>
      </c>
      <c r="AU25" s="34">
        <f>-270000-20000</f>
        <v>-290000</v>
      </c>
      <c r="AV25" s="32">
        <v>-638703.01</v>
      </c>
      <c r="AW25" s="33">
        <v>-339832.57263810199</v>
      </c>
      <c r="AX25" s="34">
        <v>0</v>
      </c>
      <c r="AY25" s="32">
        <v>-6346059.3300000001</v>
      </c>
      <c r="AZ25" s="33">
        <v>-6350000</v>
      </c>
      <c r="BA25" s="34">
        <v>-70000000</v>
      </c>
      <c r="BB25" s="32">
        <v>-1750895.09</v>
      </c>
      <c r="BC25" s="33">
        <v>-1750000</v>
      </c>
      <c r="BD25" s="34">
        <v>-2000000</v>
      </c>
      <c r="BE25" s="32">
        <v>0</v>
      </c>
      <c r="BF25" s="33">
        <v>0</v>
      </c>
      <c r="BG25" s="34">
        <v>0</v>
      </c>
      <c r="BH25" s="32">
        <v>0</v>
      </c>
      <c r="BI25" s="33">
        <v>0</v>
      </c>
      <c r="BJ25" s="34">
        <v>0</v>
      </c>
      <c r="BK25" s="32">
        <v>0</v>
      </c>
      <c r="BL25" s="33">
        <v>0</v>
      </c>
      <c r="BM25" s="34">
        <v>0</v>
      </c>
      <c r="BN25" s="32">
        <v>-8385996.3099999996</v>
      </c>
      <c r="BO25" s="33">
        <v>-8385000</v>
      </c>
      <c r="BP25" s="34">
        <v>-8000000</v>
      </c>
      <c r="BQ25" s="32">
        <v>0</v>
      </c>
      <c r="BR25" s="33">
        <v>0</v>
      </c>
      <c r="BS25" s="34">
        <v>0</v>
      </c>
      <c r="BT25" s="32">
        <v>0</v>
      </c>
      <c r="BU25" s="33">
        <v>0</v>
      </c>
      <c r="BV25" s="34">
        <v>0</v>
      </c>
      <c r="BW25" s="32">
        <v>0</v>
      </c>
      <c r="BX25" s="33">
        <v>0</v>
      </c>
      <c r="BY25" s="34">
        <v>0</v>
      </c>
      <c r="BZ25" s="32">
        <v>0</v>
      </c>
      <c r="CA25" s="33">
        <v>0</v>
      </c>
      <c r="CB25" s="34">
        <v>0</v>
      </c>
      <c r="CC25" s="32">
        <v>0</v>
      </c>
      <c r="CD25" s="33">
        <v>0</v>
      </c>
      <c r="CE25" s="34">
        <v>0</v>
      </c>
      <c r="CF25" s="32">
        <v>0</v>
      </c>
      <c r="CG25" s="33">
        <v>0</v>
      </c>
      <c r="CH25" s="34">
        <v>0</v>
      </c>
      <c r="CI25" s="32">
        <v>0</v>
      </c>
      <c r="CJ25" s="33">
        <v>0</v>
      </c>
      <c r="CK25" s="34">
        <v>0</v>
      </c>
      <c r="CL25" s="32">
        <v>0</v>
      </c>
      <c r="CM25" s="33">
        <v>0</v>
      </c>
      <c r="CN25" s="34">
        <v>0</v>
      </c>
      <c r="CO25" s="32">
        <v>-50744368.340000004</v>
      </c>
      <c r="CP25" s="33">
        <v>-28000266.666666701</v>
      </c>
      <c r="CQ25" s="34">
        <v>-40000000</v>
      </c>
      <c r="CR25" s="32">
        <v>0</v>
      </c>
      <c r="CS25" s="33">
        <v>0</v>
      </c>
      <c r="CT25" s="34">
        <v>0</v>
      </c>
      <c r="CU25" s="32">
        <v>0</v>
      </c>
      <c r="CV25" s="33">
        <v>0</v>
      </c>
      <c r="CW25" s="34">
        <v>0</v>
      </c>
      <c r="CX25" s="32">
        <v>0</v>
      </c>
      <c r="CY25" s="33">
        <v>0</v>
      </c>
      <c r="CZ25" s="34">
        <v>0</v>
      </c>
      <c r="DA25" s="32">
        <v>0</v>
      </c>
      <c r="DB25" s="33">
        <v>0</v>
      </c>
      <c r="DC25" s="34">
        <v>0</v>
      </c>
      <c r="DD25" s="32">
        <v>0</v>
      </c>
      <c r="DE25" s="33">
        <v>0</v>
      </c>
      <c r="DF25" s="34">
        <v>0</v>
      </c>
      <c r="DG25" s="32">
        <v>0</v>
      </c>
      <c r="DH25" s="33">
        <v>0</v>
      </c>
      <c r="DI25" s="34">
        <v>0</v>
      </c>
      <c r="DJ25" s="32">
        <v>0</v>
      </c>
      <c r="DK25" s="33">
        <v>0</v>
      </c>
      <c r="DL25" s="34">
        <v>0</v>
      </c>
      <c r="DM25" s="32">
        <v>0</v>
      </c>
      <c r="DN25" s="33">
        <v>0</v>
      </c>
      <c r="DO25" s="34">
        <v>0</v>
      </c>
      <c r="DP25" s="32">
        <v>0</v>
      </c>
      <c r="DQ25" s="33">
        <v>0</v>
      </c>
      <c r="DR25" s="34">
        <v>0</v>
      </c>
      <c r="DS25" s="32">
        <v>0</v>
      </c>
      <c r="DT25" s="33">
        <v>0</v>
      </c>
      <c r="DU25" s="34">
        <v>0</v>
      </c>
      <c r="DV25" s="32">
        <v>0</v>
      </c>
      <c r="DW25" s="33">
        <v>0</v>
      </c>
      <c r="DX25" s="34">
        <v>0</v>
      </c>
      <c r="DY25" s="32">
        <v>0</v>
      </c>
      <c r="DZ25" s="33">
        <v>0</v>
      </c>
      <c r="EA25" s="34">
        <v>0</v>
      </c>
      <c r="EB25" s="32">
        <v>0</v>
      </c>
      <c r="EC25" s="33">
        <v>0</v>
      </c>
      <c r="ED25" s="34">
        <v>0</v>
      </c>
      <c r="EE25" s="32">
        <v>0</v>
      </c>
      <c r="EF25" s="33">
        <v>0</v>
      </c>
      <c r="EG25" s="34">
        <v>0</v>
      </c>
      <c r="EH25" s="32">
        <v>0</v>
      </c>
      <c r="EI25" s="33">
        <v>0</v>
      </c>
      <c r="EJ25" s="34">
        <v>0</v>
      </c>
      <c r="EK25" s="32">
        <v>0</v>
      </c>
      <c r="EL25" s="33">
        <v>0</v>
      </c>
      <c r="EM25" s="34">
        <v>0</v>
      </c>
      <c r="EN25" s="32">
        <v>0</v>
      </c>
      <c r="EO25" s="33">
        <v>0</v>
      </c>
      <c r="EP25" s="34">
        <v>0</v>
      </c>
      <c r="EQ25" s="32">
        <v>0</v>
      </c>
      <c r="ER25" s="33">
        <v>0</v>
      </c>
      <c r="ES25" s="34">
        <v>0</v>
      </c>
      <c r="ET25" s="32">
        <v>0</v>
      </c>
      <c r="EU25" s="33">
        <v>0</v>
      </c>
      <c r="EV25" s="34">
        <v>0</v>
      </c>
      <c r="EW25" s="32">
        <v>0</v>
      </c>
      <c r="EX25" s="33">
        <v>0</v>
      </c>
      <c r="EY25" s="34">
        <v>0</v>
      </c>
      <c r="EZ25" s="32">
        <v>0</v>
      </c>
      <c r="FA25" s="33">
        <v>0</v>
      </c>
      <c r="FB25" s="34">
        <v>0</v>
      </c>
      <c r="FC25" s="32">
        <v>0</v>
      </c>
      <c r="FD25" s="33">
        <v>0</v>
      </c>
      <c r="FE25" s="34">
        <v>0</v>
      </c>
      <c r="FF25" s="32">
        <v>0</v>
      </c>
      <c r="FG25" s="33">
        <v>0</v>
      </c>
      <c r="FH25" s="34">
        <v>0</v>
      </c>
      <c r="FI25" s="32">
        <v>0</v>
      </c>
      <c r="FJ25" s="33">
        <v>0</v>
      </c>
      <c r="FK25" s="34">
        <v>0</v>
      </c>
      <c r="FL25" s="32">
        <v>0</v>
      </c>
      <c r="FM25" s="33">
        <v>0</v>
      </c>
      <c r="FN25" s="34">
        <v>0</v>
      </c>
      <c r="FO25" s="32">
        <v>0</v>
      </c>
      <c r="FP25" s="33">
        <v>0</v>
      </c>
      <c r="FQ25" s="34">
        <v>0</v>
      </c>
      <c r="FR25" s="32">
        <v>0</v>
      </c>
      <c r="FS25" s="33">
        <v>0</v>
      </c>
      <c r="FT25" s="34">
        <v>0</v>
      </c>
      <c r="FU25" s="32">
        <v>0</v>
      </c>
      <c r="FV25" s="33">
        <v>0</v>
      </c>
      <c r="FW25" s="34">
        <v>0</v>
      </c>
      <c r="FX25" s="32">
        <v>0</v>
      </c>
      <c r="FY25" s="33">
        <v>-18279000</v>
      </c>
      <c r="FZ25" s="34">
        <v>0</v>
      </c>
      <c r="GA25" s="32">
        <v>0</v>
      </c>
      <c r="GB25" s="33">
        <v>0</v>
      </c>
      <c r="GC25" s="34">
        <v>0</v>
      </c>
      <c r="GD25" s="32">
        <v>0</v>
      </c>
      <c r="GE25" s="33">
        <v>0</v>
      </c>
      <c r="GF25" s="34">
        <v>0</v>
      </c>
      <c r="GG25" s="32">
        <v>0</v>
      </c>
      <c r="GH25" s="33">
        <v>0</v>
      </c>
      <c r="GI25" s="34">
        <v>0</v>
      </c>
      <c r="GJ25" s="32">
        <v>0</v>
      </c>
      <c r="GK25" s="33">
        <v>0</v>
      </c>
      <c r="GL25" s="34">
        <v>0</v>
      </c>
      <c r="GM25" s="32">
        <v>0</v>
      </c>
      <c r="GN25" s="33">
        <v>0</v>
      </c>
      <c r="GO25" s="34">
        <v>0</v>
      </c>
      <c r="GP25" s="32">
        <v>0</v>
      </c>
      <c r="GQ25" s="33">
        <v>0</v>
      </c>
      <c r="GR25" s="34">
        <v>0</v>
      </c>
      <c r="GS25" s="32">
        <v>0</v>
      </c>
      <c r="GT25" s="33">
        <v>0</v>
      </c>
      <c r="GU25" s="34">
        <v>0</v>
      </c>
      <c r="GV25" s="32">
        <v>0</v>
      </c>
      <c r="GW25" s="33">
        <v>0</v>
      </c>
      <c r="GX25" s="34">
        <v>0</v>
      </c>
      <c r="GY25" s="32">
        <v>0</v>
      </c>
      <c r="GZ25" s="33">
        <v>0</v>
      </c>
      <c r="HA25" s="34">
        <v>0</v>
      </c>
      <c r="HB25" s="32">
        <v>0</v>
      </c>
      <c r="HC25" s="33">
        <v>0</v>
      </c>
      <c r="HD25" s="34">
        <v>0</v>
      </c>
      <c r="HE25" s="32">
        <v>0</v>
      </c>
      <c r="HF25" s="33">
        <v>0</v>
      </c>
      <c r="HG25" s="34">
        <v>0</v>
      </c>
      <c r="HH25" s="32">
        <v>0</v>
      </c>
      <c r="HI25" s="33">
        <v>0</v>
      </c>
      <c r="HJ25" s="34">
        <v>0</v>
      </c>
      <c r="HK25" s="32">
        <v>0</v>
      </c>
      <c r="HL25" s="33">
        <v>0</v>
      </c>
      <c r="HM25" s="34">
        <v>0</v>
      </c>
      <c r="HN25" s="32">
        <v>0</v>
      </c>
      <c r="HO25" s="33">
        <v>0</v>
      </c>
      <c r="HP25" s="34">
        <v>0</v>
      </c>
    </row>
    <row r="26" spans="1:224" x14ac:dyDescent="0.25">
      <c r="A26" s="9" t="s">
        <v>162</v>
      </c>
      <c r="B26" s="10" t="s">
        <v>163</v>
      </c>
      <c r="C26" s="32">
        <v>-5288612.3299999898</v>
      </c>
      <c r="D26" s="33">
        <v>-5977011.3616224304</v>
      </c>
      <c r="E26" s="34">
        <v>-6370387</v>
      </c>
      <c r="F26" s="32">
        <v>-137702.81</v>
      </c>
      <c r="G26" s="33">
        <v>-139999.999999986</v>
      </c>
      <c r="H26" s="34">
        <v>-140000</v>
      </c>
      <c r="I26" s="32">
        <v>-154465.74</v>
      </c>
      <c r="J26" s="33">
        <v>-199999.99999997701</v>
      </c>
      <c r="K26" s="34">
        <v>-170000</v>
      </c>
      <c r="L26" s="32">
        <v>-119845.06</v>
      </c>
      <c r="M26" s="33">
        <v>-140999.99999998699</v>
      </c>
      <c r="N26" s="34">
        <v>-130000</v>
      </c>
      <c r="O26" s="32">
        <v>-227080.05</v>
      </c>
      <c r="P26" s="33">
        <v>-269999.99999998201</v>
      </c>
      <c r="Q26" s="34">
        <v>-210000</v>
      </c>
      <c r="R26" s="32">
        <v>-215721.08</v>
      </c>
      <c r="S26" s="33">
        <v>-259999.99999998999</v>
      </c>
      <c r="T26" s="34">
        <v>-260000</v>
      </c>
      <c r="U26" s="32">
        <v>-201705.07</v>
      </c>
      <c r="V26" s="33">
        <v>-259999.99999998699</v>
      </c>
      <c r="W26" s="34">
        <v>-190000</v>
      </c>
      <c r="X26" s="32">
        <v>-570689.61</v>
      </c>
      <c r="Y26" s="33">
        <v>-619999.99999998405</v>
      </c>
      <c r="Z26" s="34">
        <v>-650000</v>
      </c>
      <c r="AA26" s="32">
        <v>-1330205.18</v>
      </c>
      <c r="AB26" s="33">
        <v>-1330011.3616227</v>
      </c>
      <c r="AC26" s="34">
        <v>-1400000</v>
      </c>
      <c r="AD26" s="32">
        <v>-298466.27</v>
      </c>
      <c r="AE26" s="33">
        <v>-399999.99999999098</v>
      </c>
      <c r="AF26" s="34">
        <v>-1000000</v>
      </c>
      <c r="AG26" s="32">
        <v>-293521.8</v>
      </c>
      <c r="AH26" s="33">
        <v>-339999.99999998102</v>
      </c>
      <c r="AI26" s="34">
        <v>-320000</v>
      </c>
      <c r="AJ26" s="32">
        <v>-176945.26</v>
      </c>
      <c r="AK26" s="33">
        <v>-219999.99999998801</v>
      </c>
      <c r="AL26" s="34">
        <v>-190000</v>
      </c>
      <c r="AM26" s="32">
        <v>-75219.03</v>
      </c>
      <c r="AN26" s="33">
        <v>-89999.999999994005</v>
      </c>
      <c r="AO26" s="34">
        <v>-90000</v>
      </c>
      <c r="AP26" s="32">
        <v>-74040.28</v>
      </c>
      <c r="AQ26" s="33">
        <v>-109999.99999999499</v>
      </c>
      <c r="AR26" s="34">
        <v>-110000</v>
      </c>
      <c r="AS26" s="32">
        <v>-90805.01</v>
      </c>
      <c r="AT26" s="33">
        <v>-109999.99999999499</v>
      </c>
      <c r="AU26" s="34">
        <v>-90000</v>
      </c>
      <c r="AV26" s="32">
        <v>0</v>
      </c>
      <c r="AW26" s="33">
        <v>0</v>
      </c>
      <c r="AX26" s="34">
        <v>0</v>
      </c>
      <c r="AY26" s="32">
        <v>-198413.79</v>
      </c>
      <c r="AZ26" s="33">
        <v>-179999.999999975</v>
      </c>
      <c r="BA26" s="34">
        <v>-200000</v>
      </c>
      <c r="BB26" s="32">
        <v>-12023.25</v>
      </c>
      <c r="BC26" s="33">
        <v>-9999.9999999970005</v>
      </c>
      <c r="BD26" s="34">
        <v>-15000</v>
      </c>
      <c r="BE26" s="32">
        <v>-2610.5</v>
      </c>
      <c r="BF26" s="33">
        <v>-2999.999999998</v>
      </c>
      <c r="BG26" s="34">
        <v>-3000</v>
      </c>
      <c r="BH26" s="32">
        <v>-1029.25</v>
      </c>
      <c r="BI26" s="33">
        <v>-1000</v>
      </c>
      <c r="BJ26" s="34">
        <v>0</v>
      </c>
      <c r="BK26" s="32">
        <v>-18937.560000000001</v>
      </c>
      <c r="BL26" s="33">
        <v>-19999.999999995998</v>
      </c>
      <c r="BM26" s="34">
        <v>-15000</v>
      </c>
      <c r="BN26" s="32">
        <v>-50146.03</v>
      </c>
      <c r="BO26" s="33">
        <v>-64999.999999993001</v>
      </c>
      <c r="BP26" s="34">
        <v>-65000</v>
      </c>
      <c r="BQ26" s="32">
        <v>-552</v>
      </c>
      <c r="BR26" s="33">
        <v>-5000</v>
      </c>
      <c r="BS26" s="34">
        <v>-5000</v>
      </c>
      <c r="BT26" s="32">
        <v>-91632</v>
      </c>
      <c r="BU26" s="33">
        <v>-109999.99999999801</v>
      </c>
      <c r="BV26" s="34">
        <v>-110000</v>
      </c>
      <c r="BW26" s="32">
        <v>-64781.51</v>
      </c>
      <c r="BX26" s="33">
        <v>-79999.999999994005</v>
      </c>
      <c r="BY26" s="34">
        <v>-50000</v>
      </c>
      <c r="BZ26" s="32">
        <v>-1104</v>
      </c>
      <c r="CA26" s="33">
        <v>-5000</v>
      </c>
      <c r="CB26" s="34">
        <v>0</v>
      </c>
      <c r="CC26" s="32">
        <v>-8834.5</v>
      </c>
      <c r="CD26" s="33">
        <v>-7000</v>
      </c>
      <c r="CE26" s="34">
        <v>-13500</v>
      </c>
      <c r="CF26" s="32">
        <v>0</v>
      </c>
      <c r="CG26" s="33">
        <v>0</v>
      </c>
      <c r="CH26" s="34">
        <v>0</v>
      </c>
      <c r="CI26" s="32">
        <v>0</v>
      </c>
      <c r="CJ26" s="33">
        <v>0</v>
      </c>
      <c r="CK26" s="34">
        <v>0</v>
      </c>
      <c r="CL26" s="32">
        <v>-12696</v>
      </c>
      <c r="CM26" s="33">
        <v>-19999.999999988999</v>
      </c>
      <c r="CN26" s="34">
        <v>-20000</v>
      </c>
      <c r="CO26" s="32">
        <v>-49719.62</v>
      </c>
      <c r="CP26" s="33">
        <v>-74999.999999986001</v>
      </c>
      <c r="CQ26" s="34">
        <v>-65000</v>
      </c>
      <c r="CR26" s="32">
        <v>0</v>
      </c>
      <c r="CS26" s="33">
        <v>0</v>
      </c>
      <c r="CT26" s="34">
        <v>0</v>
      </c>
      <c r="CU26" s="32">
        <v>-23973.61</v>
      </c>
      <c r="CV26" s="33">
        <v>-24999.999999994001</v>
      </c>
      <c r="CW26" s="34">
        <v>-20000</v>
      </c>
      <c r="CX26" s="32">
        <v>0</v>
      </c>
      <c r="CY26" s="33">
        <v>0</v>
      </c>
      <c r="CZ26" s="34">
        <v>0</v>
      </c>
      <c r="DA26" s="32">
        <v>0</v>
      </c>
      <c r="DB26" s="33">
        <v>0</v>
      </c>
      <c r="DC26" s="34">
        <v>0</v>
      </c>
      <c r="DD26" s="32">
        <v>0</v>
      </c>
      <c r="DE26" s="33">
        <v>0</v>
      </c>
      <c r="DF26" s="34">
        <v>0</v>
      </c>
      <c r="DG26" s="32">
        <v>0</v>
      </c>
      <c r="DH26" s="33">
        <v>-10000</v>
      </c>
      <c r="DI26" s="34">
        <v>0</v>
      </c>
      <c r="DJ26" s="32">
        <v>0</v>
      </c>
      <c r="DK26" s="33">
        <v>0</v>
      </c>
      <c r="DL26" s="34">
        <v>0</v>
      </c>
      <c r="DM26" s="32">
        <v>0</v>
      </c>
      <c r="DN26" s="33">
        <v>0</v>
      </c>
      <c r="DO26" s="34">
        <v>-1300</v>
      </c>
      <c r="DP26" s="32">
        <v>0</v>
      </c>
      <c r="DQ26" s="33">
        <v>0</v>
      </c>
      <c r="DR26" s="34">
        <v>0</v>
      </c>
      <c r="DS26" s="32">
        <v>0</v>
      </c>
      <c r="DT26" s="33">
        <v>0</v>
      </c>
      <c r="DU26" s="34">
        <v>0</v>
      </c>
      <c r="DV26" s="32">
        <v>0</v>
      </c>
      <c r="DW26" s="33">
        <v>0</v>
      </c>
      <c r="DX26" s="34">
        <v>0</v>
      </c>
      <c r="DY26" s="32">
        <v>0</v>
      </c>
      <c r="DZ26" s="33">
        <v>0</v>
      </c>
      <c r="EA26" s="34">
        <v>0</v>
      </c>
      <c r="EB26" s="32">
        <v>0</v>
      </c>
      <c r="EC26" s="33">
        <v>0</v>
      </c>
      <c r="ED26" s="34">
        <v>0</v>
      </c>
      <c r="EE26" s="32">
        <v>-144763.78</v>
      </c>
      <c r="EF26" s="33">
        <v>-169999.999999994</v>
      </c>
      <c r="EG26" s="34">
        <v>-170000</v>
      </c>
      <c r="EH26" s="32">
        <v>0</v>
      </c>
      <c r="EI26" s="33">
        <v>0</v>
      </c>
      <c r="EJ26" s="34">
        <v>0</v>
      </c>
      <c r="EK26" s="32">
        <v>-216717.04</v>
      </c>
      <c r="EL26" s="33">
        <v>-259999.999999989</v>
      </c>
      <c r="EM26" s="34">
        <v>-236000</v>
      </c>
      <c r="EN26" s="32">
        <v>0</v>
      </c>
      <c r="EO26" s="33">
        <v>0</v>
      </c>
      <c r="EP26" s="34">
        <v>0</v>
      </c>
      <c r="EQ26" s="32">
        <v>0</v>
      </c>
      <c r="ER26" s="33">
        <v>0</v>
      </c>
      <c r="ES26" s="34">
        <v>0</v>
      </c>
      <c r="ET26" s="32">
        <v>0</v>
      </c>
      <c r="EU26" s="33">
        <v>0</v>
      </c>
      <c r="EV26" s="34">
        <v>0</v>
      </c>
      <c r="EW26" s="32">
        <v>0</v>
      </c>
      <c r="EX26" s="33">
        <v>0</v>
      </c>
      <c r="EY26" s="34">
        <v>0</v>
      </c>
      <c r="EZ26" s="32">
        <v>0</v>
      </c>
      <c r="FA26" s="33">
        <v>0</v>
      </c>
      <c r="FB26" s="34">
        <v>0</v>
      </c>
      <c r="FC26" s="32">
        <v>-142464.89000000001</v>
      </c>
      <c r="FD26" s="33">
        <v>-149999.999999994</v>
      </c>
      <c r="FE26" s="34">
        <v>-145000</v>
      </c>
      <c r="FF26" s="32">
        <v>-281800.75</v>
      </c>
      <c r="FG26" s="33">
        <v>-289999.99999999499</v>
      </c>
      <c r="FH26" s="34">
        <v>-286587</v>
      </c>
      <c r="FI26" s="32">
        <v>0</v>
      </c>
      <c r="FJ26" s="33">
        <v>0</v>
      </c>
      <c r="FK26" s="34">
        <v>0</v>
      </c>
      <c r="FL26" s="32">
        <v>0</v>
      </c>
      <c r="FM26" s="33">
        <v>0</v>
      </c>
      <c r="FN26" s="34">
        <v>0</v>
      </c>
      <c r="FO26" s="32">
        <v>0</v>
      </c>
      <c r="FP26" s="33">
        <v>0</v>
      </c>
      <c r="FQ26" s="34">
        <v>0</v>
      </c>
      <c r="FR26" s="32">
        <v>0</v>
      </c>
      <c r="FS26" s="33">
        <v>0</v>
      </c>
      <c r="FT26" s="34">
        <v>0</v>
      </c>
      <c r="FU26" s="32">
        <v>0</v>
      </c>
      <c r="FV26" s="33">
        <v>0</v>
      </c>
      <c r="FW26" s="34">
        <v>0</v>
      </c>
      <c r="FX26" s="32">
        <v>0</v>
      </c>
      <c r="FY26" s="33">
        <v>0</v>
      </c>
      <c r="FZ26" s="34">
        <v>0</v>
      </c>
      <c r="GA26" s="32">
        <v>0</v>
      </c>
      <c r="GB26" s="33">
        <v>0</v>
      </c>
      <c r="GC26" s="34">
        <v>0</v>
      </c>
      <c r="GD26" s="32">
        <v>0</v>
      </c>
      <c r="GE26" s="33">
        <v>0</v>
      </c>
      <c r="GF26" s="34">
        <v>0</v>
      </c>
      <c r="GG26" s="32">
        <v>0</v>
      </c>
      <c r="GH26" s="33">
        <v>0</v>
      </c>
      <c r="GI26" s="34">
        <v>0</v>
      </c>
      <c r="GJ26" s="32">
        <v>0</v>
      </c>
      <c r="GK26" s="33">
        <v>0</v>
      </c>
      <c r="GL26" s="34">
        <v>0</v>
      </c>
      <c r="GM26" s="32">
        <v>0</v>
      </c>
      <c r="GN26" s="33">
        <v>0</v>
      </c>
      <c r="GO26" s="34">
        <v>0</v>
      </c>
      <c r="GP26" s="32">
        <v>0</v>
      </c>
      <c r="GQ26" s="33">
        <v>0</v>
      </c>
      <c r="GR26" s="34">
        <v>0</v>
      </c>
      <c r="GS26" s="32">
        <v>0</v>
      </c>
      <c r="GT26" s="33">
        <v>0</v>
      </c>
      <c r="GU26" s="34">
        <v>0</v>
      </c>
      <c r="GV26" s="32">
        <v>0</v>
      </c>
      <c r="GW26" s="33">
        <v>0</v>
      </c>
      <c r="GX26" s="34">
        <v>0</v>
      </c>
      <c r="GY26" s="32">
        <v>0</v>
      </c>
      <c r="GZ26" s="33">
        <v>0</v>
      </c>
      <c r="HA26" s="34">
        <v>0</v>
      </c>
      <c r="HB26" s="32">
        <v>0</v>
      </c>
      <c r="HC26" s="33">
        <v>0</v>
      </c>
      <c r="HD26" s="34">
        <v>0</v>
      </c>
      <c r="HE26" s="32">
        <v>0</v>
      </c>
      <c r="HF26" s="33">
        <v>0</v>
      </c>
      <c r="HG26" s="34">
        <v>0</v>
      </c>
      <c r="HH26" s="32">
        <v>0</v>
      </c>
      <c r="HI26" s="33">
        <v>0</v>
      </c>
      <c r="HJ26" s="34">
        <v>0</v>
      </c>
      <c r="HK26" s="32">
        <v>0</v>
      </c>
      <c r="HL26" s="33">
        <v>0</v>
      </c>
      <c r="HM26" s="34">
        <v>0</v>
      </c>
      <c r="HN26" s="32">
        <v>0</v>
      </c>
      <c r="HO26" s="33">
        <v>0</v>
      </c>
      <c r="HP26" s="34">
        <v>0</v>
      </c>
    </row>
    <row r="27" spans="1:224" x14ac:dyDescent="0.25">
      <c r="A27" s="59" t="s">
        <v>357</v>
      </c>
      <c r="B27" s="60" t="s">
        <v>358</v>
      </c>
      <c r="C27" s="35">
        <v>0</v>
      </c>
      <c r="D27" s="36">
        <v>0</v>
      </c>
      <c r="E27" s="37">
        <v>0</v>
      </c>
      <c r="F27" s="35">
        <v>0</v>
      </c>
      <c r="G27" s="36">
        <v>0</v>
      </c>
      <c r="H27" s="37">
        <v>0</v>
      </c>
      <c r="I27" s="35">
        <v>0</v>
      </c>
      <c r="J27" s="36">
        <v>0</v>
      </c>
      <c r="K27" s="37">
        <v>0</v>
      </c>
      <c r="L27" s="35">
        <v>0</v>
      </c>
      <c r="M27" s="36">
        <v>0</v>
      </c>
      <c r="N27" s="37">
        <v>0</v>
      </c>
      <c r="O27" s="35">
        <v>0</v>
      </c>
      <c r="P27" s="36">
        <v>0</v>
      </c>
      <c r="Q27" s="37">
        <v>0</v>
      </c>
      <c r="R27" s="35">
        <v>0</v>
      </c>
      <c r="S27" s="36">
        <v>0</v>
      </c>
      <c r="T27" s="37">
        <v>0</v>
      </c>
      <c r="U27" s="35">
        <v>0</v>
      </c>
      <c r="V27" s="36">
        <v>0</v>
      </c>
      <c r="W27" s="37">
        <v>0</v>
      </c>
      <c r="X27" s="35">
        <v>0</v>
      </c>
      <c r="Y27" s="36">
        <v>0</v>
      </c>
      <c r="Z27" s="37">
        <v>0</v>
      </c>
      <c r="AA27" s="35">
        <v>0</v>
      </c>
      <c r="AB27" s="36">
        <v>0</v>
      </c>
      <c r="AC27" s="37">
        <v>0</v>
      </c>
      <c r="AD27" s="35">
        <v>0</v>
      </c>
      <c r="AE27" s="36">
        <v>0</v>
      </c>
      <c r="AF27" s="37">
        <v>0</v>
      </c>
      <c r="AG27" s="35">
        <v>0</v>
      </c>
      <c r="AH27" s="36">
        <v>0</v>
      </c>
      <c r="AI27" s="37">
        <v>0</v>
      </c>
      <c r="AJ27" s="35">
        <v>0</v>
      </c>
      <c r="AK27" s="36">
        <v>0</v>
      </c>
      <c r="AL27" s="37">
        <v>0</v>
      </c>
      <c r="AM27" s="35">
        <v>0</v>
      </c>
      <c r="AN27" s="36">
        <v>0</v>
      </c>
      <c r="AO27" s="37">
        <v>0</v>
      </c>
      <c r="AP27" s="35">
        <v>0</v>
      </c>
      <c r="AQ27" s="36">
        <v>0</v>
      </c>
      <c r="AR27" s="37">
        <v>0</v>
      </c>
      <c r="AS27" s="35">
        <v>0</v>
      </c>
      <c r="AT27" s="36">
        <v>0</v>
      </c>
      <c r="AU27" s="37">
        <v>0</v>
      </c>
      <c r="AV27" s="35">
        <v>0</v>
      </c>
      <c r="AW27" s="36">
        <v>0</v>
      </c>
      <c r="AX27" s="37">
        <v>0</v>
      </c>
      <c r="AY27" s="35">
        <v>0</v>
      </c>
      <c r="AZ27" s="36">
        <v>0</v>
      </c>
      <c r="BA27" s="37">
        <v>0</v>
      </c>
      <c r="BB27" s="35">
        <v>0</v>
      </c>
      <c r="BC27" s="36">
        <v>0</v>
      </c>
      <c r="BD27" s="37">
        <v>0</v>
      </c>
      <c r="BE27" s="35">
        <v>0</v>
      </c>
      <c r="BF27" s="36">
        <v>0</v>
      </c>
      <c r="BG27" s="37">
        <v>0</v>
      </c>
      <c r="BH27" s="35">
        <v>0</v>
      </c>
      <c r="BI27" s="36">
        <v>0</v>
      </c>
      <c r="BJ27" s="37">
        <v>0</v>
      </c>
      <c r="BK27" s="35">
        <v>0</v>
      </c>
      <c r="BL27" s="36">
        <v>0</v>
      </c>
      <c r="BM27" s="37">
        <v>0</v>
      </c>
      <c r="BN27" s="35">
        <v>0</v>
      </c>
      <c r="BO27" s="36">
        <v>0</v>
      </c>
      <c r="BP27" s="37">
        <v>0</v>
      </c>
      <c r="BQ27" s="35">
        <v>0</v>
      </c>
      <c r="BR27" s="36">
        <v>0</v>
      </c>
      <c r="BS27" s="37">
        <v>0</v>
      </c>
      <c r="BT27" s="35">
        <v>0</v>
      </c>
      <c r="BU27" s="36">
        <v>0</v>
      </c>
      <c r="BV27" s="37">
        <v>0</v>
      </c>
      <c r="BW27" s="35">
        <v>0</v>
      </c>
      <c r="BX27" s="36">
        <v>0</v>
      </c>
      <c r="BY27" s="37">
        <v>0</v>
      </c>
      <c r="BZ27" s="35">
        <v>0</v>
      </c>
      <c r="CA27" s="36">
        <v>0</v>
      </c>
      <c r="CB27" s="37">
        <v>0</v>
      </c>
      <c r="CC27" s="35">
        <v>0</v>
      </c>
      <c r="CD27" s="36">
        <v>0</v>
      </c>
      <c r="CE27" s="37">
        <v>0</v>
      </c>
      <c r="CF27" s="35">
        <v>0</v>
      </c>
      <c r="CG27" s="36">
        <v>0</v>
      </c>
      <c r="CH27" s="37">
        <v>0</v>
      </c>
      <c r="CI27" s="35">
        <v>0</v>
      </c>
      <c r="CJ27" s="36">
        <v>0</v>
      </c>
      <c r="CK27" s="37">
        <v>0</v>
      </c>
      <c r="CL27" s="35">
        <v>0</v>
      </c>
      <c r="CM27" s="36">
        <v>0</v>
      </c>
      <c r="CN27" s="37">
        <v>0</v>
      </c>
      <c r="CO27" s="35">
        <v>0</v>
      </c>
      <c r="CP27" s="36">
        <v>0</v>
      </c>
      <c r="CQ27" s="37">
        <v>0</v>
      </c>
      <c r="CR27" s="35">
        <v>0</v>
      </c>
      <c r="CS27" s="36">
        <v>0</v>
      </c>
      <c r="CT27" s="37">
        <v>0</v>
      </c>
      <c r="CU27" s="35">
        <v>0</v>
      </c>
      <c r="CV27" s="36">
        <v>0</v>
      </c>
      <c r="CW27" s="37">
        <v>0</v>
      </c>
      <c r="CX27" s="35">
        <v>0</v>
      </c>
      <c r="CY27" s="36">
        <v>0</v>
      </c>
      <c r="CZ27" s="37">
        <v>0</v>
      </c>
      <c r="DA27" s="35">
        <v>0</v>
      </c>
      <c r="DB27" s="36">
        <v>0</v>
      </c>
      <c r="DC27" s="37">
        <v>0</v>
      </c>
      <c r="DD27" s="35">
        <v>0</v>
      </c>
      <c r="DE27" s="36">
        <v>0</v>
      </c>
      <c r="DF27" s="37">
        <v>0</v>
      </c>
      <c r="DG27" s="35">
        <v>0</v>
      </c>
      <c r="DH27" s="36">
        <v>0</v>
      </c>
      <c r="DI27" s="37">
        <v>0</v>
      </c>
      <c r="DJ27" s="35">
        <v>0</v>
      </c>
      <c r="DK27" s="36">
        <v>0</v>
      </c>
      <c r="DL27" s="37">
        <v>0</v>
      </c>
      <c r="DM27" s="35">
        <v>0</v>
      </c>
      <c r="DN27" s="36">
        <v>0</v>
      </c>
      <c r="DO27" s="37">
        <v>0</v>
      </c>
      <c r="DP27" s="35">
        <v>0</v>
      </c>
      <c r="DQ27" s="36">
        <v>0</v>
      </c>
      <c r="DR27" s="37">
        <v>0</v>
      </c>
      <c r="DS27" s="35">
        <v>0</v>
      </c>
      <c r="DT27" s="36">
        <v>0</v>
      </c>
      <c r="DU27" s="37">
        <v>0</v>
      </c>
      <c r="DV27" s="35">
        <v>0</v>
      </c>
      <c r="DW27" s="36">
        <v>0</v>
      </c>
      <c r="DX27" s="37">
        <v>0</v>
      </c>
      <c r="DY27" s="35">
        <v>0</v>
      </c>
      <c r="DZ27" s="36">
        <v>0</v>
      </c>
      <c r="EA27" s="37">
        <v>0</v>
      </c>
      <c r="EB27" s="35">
        <v>0</v>
      </c>
      <c r="EC27" s="36">
        <v>0</v>
      </c>
      <c r="ED27" s="37">
        <v>0</v>
      </c>
      <c r="EE27" s="35">
        <v>0</v>
      </c>
      <c r="EF27" s="36">
        <v>0</v>
      </c>
      <c r="EG27" s="37">
        <v>0</v>
      </c>
      <c r="EH27" s="35">
        <v>286.57</v>
      </c>
      <c r="EI27" s="36">
        <v>0</v>
      </c>
      <c r="EJ27" s="37">
        <v>0</v>
      </c>
      <c r="EK27" s="35">
        <v>0</v>
      </c>
      <c r="EL27" s="36">
        <v>0</v>
      </c>
      <c r="EM27" s="37">
        <v>0</v>
      </c>
      <c r="EN27" s="35">
        <v>0</v>
      </c>
      <c r="EO27" s="36">
        <v>0</v>
      </c>
      <c r="EP27" s="37">
        <v>0</v>
      </c>
      <c r="EQ27" s="35">
        <v>0</v>
      </c>
      <c r="ER27" s="36">
        <v>0</v>
      </c>
      <c r="ES27" s="37">
        <v>0</v>
      </c>
      <c r="ET27" s="35">
        <v>0</v>
      </c>
      <c r="EU27" s="36">
        <v>0</v>
      </c>
      <c r="EV27" s="37">
        <v>0</v>
      </c>
      <c r="EW27" s="35">
        <v>0</v>
      </c>
      <c r="EX27" s="36">
        <v>0</v>
      </c>
      <c r="EY27" s="37">
        <v>0</v>
      </c>
      <c r="EZ27" s="35">
        <v>0</v>
      </c>
      <c r="FA27" s="36">
        <v>0</v>
      </c>
      <c r="FB27" s="37">
        <v>0</v>
      </c>
      <c r="FC27" s="35">
        <v>0</v>
      </c>
      <c r="FD27" s="36">
        <v>0</v>
      </c>
      <c r="FE27" s="37">
        <v>0</v>
      </c>
      <c r="FF27" s="35">
        <v>0</v>
      </c>
      <c r="FG27" s="36">
        <v>0</v>
      </c>
      <c r="FH27" s="37">
        <v>0</v>
      </c>
      <c r="FI27" s="35">
        <v>0</v>
      </c>
      <c r="FJ27" s="36">
        <v>0</v>
      </c>
      <c r="FK27" s="37">
        <v>0</v>
      </c>
      <c r="FL27" s="35">
        <v>0</v>
      </c>
      <c r="FM27" s="36">
        <v>0</v>
      </c>
      <c r="FN27" s="37">
        <v>0</v>
      </c>
      <c r="FO27" s="35">
        <v>0</v>
      </c>
      <c r="FP27" s="36">
        <v>0</v>
      </c>
      <c r="FQ27" s="37">
        <v>0</v>
      </c>
      <c r="FR27" s="35">
        <v>0</v>
      </c>
      <c r="FS27" s="36">
        <v>0</v>
      </c>
      <c r="FT27" s="37">
        <v>0</v>
      </c>
      <c r="FU27" s="35">
        <v>0</v>
      </c>
      <c r="FV27" s="36">
        <v>0</v>
      </c>
      <c r="FW27" s="37">
        <v>0</v>
      </c>
      <c r="FX27" s="35">
        <v>-286.57</v>
      </c>
      <c r="FY27" s="36">
        <v>0</v>
      </c>
      <c r="FZ27" s="37">
        <v>0</v>
      </c>
      <c r="GA27" s="35">
        <v>0</v>
      </c>
      <c r="GB27" s="36">
        <v>0</v>
      </c>
      <c r="GC27" s="37">
        <v>0</v>
      </c>
      <c r="GD27" s="35">
        <v>0</v>
      </c>
      <c r="GE27" s="36">
        <v>0</v>
      </c>
      <c r="GF27" s="37">
        <v>0</v>
      </c>
      <c r="GG27" s="35">
        <v>0</v>
      </c>
      <c r="GH27" s="36">
        <v>0</v>
      </c>
      <c r="GI27" s="37">
        <v>0</v>
      </c>
      <c r="GJ27" s="35">
        <v>0</v>
      </c>
      <c r="GK27" s="36">
        <v>0</v>
      </c>
      <c r="GL27" s="37">
        <v>0</v>
      </c>
      <c r="GM27" s="35">
        <v>0</v>
      </c>
      <c r="GN27" s="36">
        <v>0</v>
      </c>
      <c r="GO27" s="37">
        <v>0</v>
      </c>
      <c r="GP27" s="35">
        <v>0</v>
      </c>
      <c r="GQ27" s="36">
        <v>0</v>
      </c>
      <c r="GR27" s="37">
        <v>0</v>
      </c>
      <c r="GS27" s="35">
        <v>0</v>
      </c>
      <c r="GT27" s="36">
        <v>0</v>
      </c>
      <c r="GU27" s="37">
        <v>0</v>
      </c>
      <c r="GV27" s="35">
        <v>0</v>
      </c>
      <c r="GW27" s="36">
        <v>0</v>
      </c>
      <c r="GX27" s="37">
        <v>0</v>
      </c>
      <c r="GY27" s="35">
        <v>0</v>
      </c>
      <c r="GZ27" s="36">
        <v>0</v>
      </c>
      <c r="HA27" s="37">
        <v>0</v>
      </c>
      <c r="HB27" s="35">
        <v>0</v>
      </c>
      <c r="HC27" s="36">
        <v>0</v>
      </c>
      <c r="HD27" s="37">
        <v>0</v>
      </c>
      <c r="HE27" s="35">
        <v>0</v>
      </c>
      <c r="HF27" s="36">
        <v>0</v>
      </c>
      <c r="HG27" s="37">
        <v>0</v>
      </c>
      <c r="HH27" s="35">
        <v>0</v>
      </c>
      <c r="HI27" s="36">
        <v>0</v>
      </c>
      <c r="HJ27" s="37">
        <v>0</v>
      </c>
      <c r="HK27" s="35">
        <v>0</v>
      </c>
      <c r="HL27" s="36">
        <v>0</v>
      </c>
      <c r="HM27" s="37">
        <v>0</v>
      </c>
      <c r="HN27" s="35">
        <v>0</v>
      </c>
      <c r="HO27" s="36">
        <v>0</v>
      </c>
      <c r="HP27" s="37">
        <v>0</v>
      </c>
    </row>
    <row r="28" spans="1:224" s="31" customFormat="1" x14ac:dyDescent="0.25">
      <c r="A28" s="57" t="s">
        <v>359</v>
      </c>
      <c r="B28" s="61" t="s">
        <v>360</v>
      </c>
      <c r="C28" s="38">
        <v>-926475101.17000401</v>
      </c>
      <c r="D28" s="39">
        <v>-965611525.17287397</v>
      </c>
      <c r="E28" s="40">
        <v>-1045704262.00001</v>
      </c>
      <c r="F28" s="38">
        <v>-299661396.18000001</v>
      </c>
      <c r="G28" s="39">
        <v>-336363617.55608302</v>
      </c>
      <c r="H28" s="40">
        <v>-356117420.00000101</v>
      </c>
      <c r="I28" s="38">
        <v>-16569628.92</v>
      </c>
      <c r="J28" s="39">
        <v>-22682047.861703899</v>
      </c>
      <c r="K28" s="40">
        <v>-29493000</v>
      </c>
      <c r="L28" s="38">
        <v>-15948432.619999999</v>
      </c>
      <c r="M28" s="39">
        <v>-16465033.7258291</v>
      </c>
      <c r="N28" s="40">
        <v>-16948213</v>
      </c>
      <c r="O28" s="38">
        <v>-20869902.329999998</v>
      </c>
      <c r="P28" s="39">
        <v>-21440185.677330598</v>
      </c>
      <c r="Q28" s="40">
        <v>-23356136</v>
      </c>
      <c r="R28" s="38">
        <v>-8000989.1900000004</v>
      </c>
      <c r="S28" s="39">
        <v>-7807003.9494055398</v>
      </c>
      <c r="T28" s="40">
        <v>-7886000</v>
      </c>
      <c r="U28" s="38">
        <v>-59913187.649999999</v>
      </c>
      <c r="V28" s="39">
        <v>-63799166.397917099</v>
      </c>
      <c r="W28" s="40">
        <v>-67555999.999999896</v>
      </c>
      <c r="X28" s="38">
        <v>-12788934.98</v>
      </c>
      <c r="Y28" s="39">
        <v>-15324299.1855582</v>
      </c>
      <c r="Z28" s="40">
        <v>-15713645</v>
      </c>
      <c r="AA28" s="38">
        <v>-12143355.439999999</v>
      </c>
      <c r="AB28" s="39">
        <v>-12544665.4939472</v>
      </c>
      <c r="AC28" s="40">
        <v>-13894000</v>
      </c>
      <c r="AD28" s="38">
        <v>-4256194.7</v>
      </c>
      <c r="AE28" s="39">
        <v>-4450533.3006855203</v>
      </c>
      <c r="AF28" s="40">
        <v>-4471000</v>
      </c>
      <c r="AG28" s="38">
        <v>-6513154.6699999999</v>
      </c>
      <c r="AH28" s="39">
        <v>-6810170.52460605</v>
      </c>
      <c r="AI28" s="40">
        <v>-6817000</v>
      </c>
      <c r="AJ28" s="38">
        <v>-49646093.759999998</v>
      </c>
      <c r="AK28" s="39">
        <v>-46707473.506292596</v>
      </c>
      <c r="AL28" s="40">
        <v>-50375552.999999903</v>
      </c>
      <c r="AM28" s="38">
        <v>-22535132.98</v>
      </c>
      <c r="AN28" s="39">
        <v>-23978678.050393499</v>
      </c>
      <c r="AO28" s="40">
        <v>-25105000</v>
      </c>
      <c r="AP28" s="38">
        <v>-3361180.1</v>
      </c>
      <c r="AQ28" s="39">
        <v>-3002743.5035957</v>
      </c>
      <c r="AR28" s="40">
        <v>-3600000</v>
      </c>
      <c r="AS28" s="38">
        <v>-10599073.710000001</v>
      </c>
      <c r="AT28" s="39">
        <v>-11093627.338841001</v>
      </c>
      <c r="AU28" s="40">
        <v>-11159500</v>
      </c>
      <c r="AV28" s="38">
        <v>-433755.29</v>
      </c>
      <c r="AW28" s="39">
        <v>-464866.72902896203</v>
      </c>
      <c r="AX28" s="40">
        <v>-506000</v>
      </c>
      <c r="AY28" s="38">
        <v>-5990975.1000000099</v>
      </c>
      <c r="AZ28" s="39">
        <v>-5416439.1630052403</v>
      </c>
      <c r="BA28" s="40">
        <v>-6397950</v>
      </c>
      <c r="BB28" s="38">
        <v>-2304770.54</v>
      </c>
      <c r="BC28" s="39">
        <v>-2332999.9999998198</v>
      </c>
      <c r="BD28" s="40">
        <v>-2414000</v>
      </c>
      <c r="BE28" s="38">
        <v>-95021.440000000002</v>
      </c>
      <c r="BF28" s="39">
        <v>-131999.99999993099</v>
      </c>
      <c r="BG28" s="40">
        <v>-140500</v>
      </c>
      <c r="BH28" s="38">
        <v>-90680.07</v>
      </c>
      <c r="BI28" s="39">
        <v>-92999.999999951993</v>
      </c>
      <c r="BJ28" s="40">
        <v>-118000</v>
      </c>
      <c r="BK28" s="38">
        <v>-840127.35000000102</v>
      </c>
      <c r="BL28" s="39">
        <v>-869999.99999993097</v>
      </c>
      <c r="BM28" s="40">
        <v>-896000</v>
      </c>
      <c r="BN28" s="38">
        <v>-4525177.3</v>
      </c>
      <c r="BO28" s="39">
        <v>-4497999.9999998799</v>
      </c>
      <c r="BP28" s="40">
        <v>-4510000</v>
      </c>
      <c r="BQ28" s="38">
        <v>-2996710.59</v>
      </c>
      <c r="BR28" s="39">
        <v>-3019999.9999999199</v>
      </c>
      <c r="BS28" s="40">
        <v>-3020000</v>
      </c>
      <c r="BT28" s="38">
        <v>-3616957.77</v>
      </c>
      <c r="BU28" s="39">
        <v>-3671999.99999996</v>
      </c>
      <c r="BV28" s="40">
        <v>-3680500</v>
      </c>
      <c r="BW28" s="38">
        <v>-3623727.68</v>
      </c>
      <c r="BX28" s="39">
        <v>-3899449.1580143799</v>
      </c>
      <c r="BY28" s="40">
        <v>-4000000</v>
      </c>
      <c r="BZ28" s="38">
        <v>-281323.93</v>
      </c>
      <c r="CA28" s="39">
        <v>-325855.20518282597</v>
      </c>
      <c r="CB28" s="40">
        <v>-529000</v>
      </c>
      <c r="CC28" s="38">
        <v>-88538.18</v>
      </c>
      <c r="CD28" s="39">
        <v>-99999.999999969004</v>
      </c>
      <c r="CE28" s="40">
        <v>-139000</v>
      </c>
      <c r="CF28" s="38">
        <v>-4818810.4000000004</v>
      </c>
      <c r="CG28" s="39">
        <v>-3624999.9999999702</v>
      </c>
      <c r="CH28" s="40">
        <v>-4925000</v>
      </c>
      <c r="CI28" s="38">
        <v>-2792720.83</v>
      </c>
      <c r="CJ28" s="39">
        <v>-3048506.8771679802</v>
      </c>
      <c r="CK28" s="40">
        <v>-3145000</v>
      </c>
      <c r="CL28" s="38">
        <v>-15697876.869999999</v>
      </c>
      <c r="CM28" s="39">
        <v>-15768249.637136901</v>
      </c>
      <c r="CN28" s="40">
        <v>-15698250</v>
      </c>
      <c r="CO28" s="38">
        <v>-36813631.859999999</v>
      </c>
      <c r="CP28" s="39">
        <v>-37672266.1116734</v>
      </c>
      <c r="CQ28" s="40">
        <v>-42946320.999999903</v>
      </c>
      <c r="CR28" s="38">
        <v>-67008474.32</v>
      </c>
      <c r="CS28" s="39">
        <v>-68462719.126359299</v>
      </c>
      <c r="CT28" s="40">
        <v>-71713000</v>
      </c>
      <c r="CU28" s="38">
        <v>-52193499.25</v>
      </c>
      <c r="CV28" s="39">
        <v>-53096139.678466797</v>
      </c>
      <c r="CW28" s="40">
        <v>-58533000</v>
      </c>
      <c r="CX28" s="38">
        <v>-41296856.369999997</v>
      </c>
      <c r="CY28" s="39">
        <v>-41710010.281726703</v>
      </c>
      <c r="CZ28" s="40">
        <v>-41500000</v>
      </c>
      <c r="DA28" s="38">
        <v>0</v>
      </c>
      <c r="DB28" s="39">
        <v>0</v>
      </c>
      <c r="DC28" s="40">
        <v>0</v>
      </c>
      <c r="DD28" s="38">
        <v>-5337711.82</v>
      </c>
      <c r="DE28" s="39">
        <v>-5494999.9999999702</v>
      </c>
      <c r="DF28" s="40">
        <v>-7390000</v>
      </c>
      <c r="DG28" s="38">
        <v>-1045869.46</v>
      </c>
      <c r="DH28" s="39">
        <v>-1061261.8430858599</v>
      </c>
      <c r="DI28" s="40">
        <v>-1175500</v>
      </c>
      <c r="DJ28" s="38">
        <v>-47.94</v>
      </c>
      <c r="DK28" s="39">
        <v>0</v>
      </c>
      <c r="DL28" s="40">
        <v>0</v>
      </c>
      <c r="DM28" s="38">
        <v>-28949655.390000001</v>
      </c>
      <c r="DN28" s="39">
        <v>-29689265.933492702</v>
      </c>
      <c r="DO28" s="40">
        <v>-30388500</v>
      </c>
      <c r="DP28" s="38">
        <v>-27672354.140000001</v>
      </c>
      <c r="DQ28" s="39">
        <v>-28557009.353054799</v>
      </c>
      <c r="DR28" s="40">
        <v>-29060000</v>
      </c>
      <c r="DS28" s="38">
        <v>0</v>
      </c>
      <c r="DT28" s="39">
        <v>0</v>
      </c>
      <c r="DU28" s="40">
        <v>0</v>
      </c>
      <c r="DV28" s="38">
        <v>-7221688.7300000004</v>
      </c>
      <c r="DW28" s="39">
        <v>-7274999.9999999702</v>
      </c>
      <c r="DX28" s="40">
        <v>-8045000</v>
      </c>
      <c r="DY28" s="38">
        <v>-9.9499999999999993</v>
      </c>
      <c r="DZ28" s="39">
        <v>0</v>
      </c>
      <c r="EA28" s="40">
        <v>0</v>
      </c>
      <c r="EB28" s="38">
        <v>-92905.05</v>
      </c>
      <c r="EC28" s="39">
        <v>-105000</v>
      </c>
      <c r="ED28" s="40">
        <v>-110000</v>
      </c>
      <c r="EE28" s="38">
        <v>-13524953.91</v>
      </c>
      <c r="EF28" s="39">
        <v>-10329000</v>
      </c>
      <c r="EG28" s="40">
        <v>-13489000</v>
      </c>
      <c r="EH28" s="38">
        <v>-1929192.42</v>
      </c>
      <c r="EI28" s="39">
        <v>-2164999.9999999502</v>
      </c>
      <c r="EJ28" s="40">
        <v>-3620298</v>
      </c>
      <c r="EK28" s="38">
        <v>-36356426.390000001</v>
      </c>
      <c r="EL28" s="39">
        <v>-37471999.999999903</v>
      </c>
      <c r="EM28" s="40">
        <v>-43080000</v>
      </c>
      <c r="EN28" s="38">
        <v>0</v>
      </c>
      <c r="EO28" s="39">
        <v>0</v>
      </c>
      <c r="EP28" s="40">
        <v>0</v>
      </c>
      <c r="EQ28" s="38">
        <v>0</v>
      </c>
      <c r="ER28" s="39">
        <v>0</v>
      </c>
      <c r="ES28" s="40">
        <v>0</v>
      </c>
      <c r="ET28" s="38">
        <v>-55231.57</v>
      </c>
      <c r="EU28" s="39">
        <v>-64999.999999993997</v>
      </c>
      <c r="EV28" s="40">
        <v>0</v>
      </c>
      <c r="EW28" s="38">
        <v>-24941.13</v>
      </c>
      <c r="EX28" s="39">
        <v>-30878.575364419001</v>
      </c>
      <c r="EY28" s="40">
        <v>-47000</v>
      </c>
      <c r="EZ28" s="38">
        <v>-1223106.1200000001</v>
      </c>
      <c r="FA28" s="39">
        <v>-1496567.8446146001</v>
      </c>
      <c r="FB28" s="40">
        <v>-2980000</v>
      </c>
      <c r="FC28" s="38">
        <v>-4667755.97</v>
      </c>
      <c r="FD28" s="39">
        <v>-4706999.9999999497</v>
      </c>
      <c r="FE28" s="40">
        <v>-4700000</v>
      </c>
      <c r="FF28" s="38">
        <v>-4165642.61</v>
      </c>
      <c r="FG28" s="39">
        <v>-4235876.9166364903</v>
      </c>
      <c r="FH28" s="40">
        <v>-4265476</v>
      </c>
      <c r="FI28" s="38">
        <v>0</v>
      </c>
      <c r="FJ28" s="39">
        <v>0</v>
      </c>
      <c r="FK28" s="40">
        <v>0</v>
      </c>
      <c r="FL28" s="38">
        <v>-780537.76</v>
      </c>
      <c r="FM28" s="39">
        <v>0</v>
      </c>
      <c r="FN28" s="40">
        <v>0</v>
      </c>
      <c r="FO28" s="38">
        <v>-4743512.9800000004</v>
      </c>
      <c r="FP28" s="39">
        <v>-4761000</v>
      </c>
      <c r="FQ28" s="40">
        <v>0</v>
      </c>
      <c r="FR28" s="38">
        <v>-367265.46</v>
      </c>
      <c r="FS28" s="39">
        <v>0</v>
      </c>
      <c r="FT28" s="40">
        <v>0</v>
      </c>
      <c r="FU28" s="38">
        <v>0</v>
      </c>
      <c r="FV28" s="39">
        <v>0</v>
      </c>
      <c r="FW28" s="40">
        <v>0</v>
      </c>
      <c r="FX28" s="38">
        <v>0</v>
      </c>
      <c r="FY28" s="39">
        <v>12563083.3333333</v>
      </c>
      <c r="FZ28" s="40">
        <v>0</v>
      </c>
      <c r="GA28" s="38">
        <v>0</v>
      </c>
      <c r="GB28" s="39">
        <v>0</v>
      </c>
      <c r="GC28" s="40">
        <v>0</v>
      </c>
      <c r="GD28" s="38">
        <v>0</v>
      </c>
      <c r="GE28" s="39">
        <v>0</v>
      </c>
      <c r="GF28" s="40">
        <v>0</v>
      </c>
      <c r="GG28" s="38">
        <v>0</v>
      </c>
      <c r="GH28" s="39">
        <v>0</v>
      </c>
      <c r="GI28" s="40">
        <v>0</v>
      </c>
      <c r="GJ28" s="38">
        <v>0</v>
      </c>
      <c r="GK28" s="39">
        <v>-53000</v>
      </c>
      <c r="GL28" s="40">
        <v>-49500</v>
      </c>
      <c r="GM28" s="38">
        <v>0</v>
      </c>
      <c r="GN28" s="39">
        <v>0</v>
      </c>
      <c r="GO28" s="40">
        <v>0</v>
      </c>
      <c r="GP28" s="38">
        <v>0</v>
      </c>
      <c r="GQ28" s="39">
        <v>0</v>
      </c>
      <c r="GR28" s="40">
        <v>0</v>
      </c>
      <c r="GS28" s="38">
        <v>0</v>
      </c>
      <c r="GT28" s="39">
        <v>0</v>
      </c>
      <c r="GU28" s="40">
        <v>0</v>
      </c>
      <c r="GV28" s="38">
        <v>0</v>
      </c>
      <c r="GW28" s="39">
        <v>0</v>
      </c>
      <c r="GX28" s="40">
        <v>0</v>
      </c>
      <c r="GY28" s="38">
        <v>0</v>
      </c>
      <c r="GZ28" s="39">
        <v>0</v>
      </c>
      <c r="HA28" s="40">
        <v>0</v>
      </c>
      <c r="HB28" s="38">
        <v>0</v>
      </c>
      <c r="HC28" s="39">
        <v>0</v>
      </c>
      <c r="HD28" s="40">
        <v>0</v>
      </c>
      <c r="HE28" s="38">
        <v>0</v>
      </c>
      <c r="HF28" s="39">
        <v>0</v>
      </c>
      <c r="HG28" s="40">
        <v>0</v>
      </c>
      <c r="HH28" s="38">
        <v>0</v>
      </c>
      <c r="HI28" s="39">
        <v>0</v>
      </c>
      <c r="HJ28" s="40">
        <v>0</v>
      </c>
      <c r="HK28" s="38">
        <v>0</v>
      </c>
      <c r="HL28" s="39">
        <v>0</v>
      </c>
      <c r="HM28" s="40">
        <v>0</v>
      </c>
      <c r="HN28" s="38">
        <v>0</v>
      </c>
      <c r="HO28" s="39">
        <v>0</v>
      </c>
      <c r="HP28" s="40">
        <v>0</v>
      </c>
    </row>
    <row r="29" spans="1:224" x14ac:dyDescent="0.25">
      <c r="A29" s="9" t="s">
        <v>361</v>
      </c>
      <c r="B29" s="10" t="s">
        <v>362</v>
      </c>
      <c r="C29" s="32">
        <v>-24668301.82</v>
      </c>
      <c r="D29" s="33">
        <v>-27550384.222749699</v>
      </c>
      <c r="E29" s="34">
        <v>-25000000</v>
      </c>
      <c r="F29" s="32">
        <v>-24668301.82</v>
      </c>
      <c r="G29" s="33">
        <v>-25126217.556083102</v>
      </c>
      <c r="H29" s="34">
        <v>-25000000</v>
      </c>
      <c r="I29" s="32">
        <v>0</v>
      </c>
      <c r="J29" s="33">
        <v>0</v>
      </c>
      <c r="K29" s="34">
        <v>0</v>
      </c>
      <c r="L29" s="32">
        <v>0</v>
      </c>
      <c r="M29" s="33">
        <v>0</v>
      </c>
      <c r="N29" s="34">
        <v>0</v>
      </c>
      <c r="O29" s="32">
        <v>0</v>
      </c>
      <c r="P29" s="33">
        <v>0</v>
      </c>
      <c r="Q29" s="34">
        <v>0</v>
      </c>
      <c r="R29" s="32">
        <v>0</v>
      </c>
      <c r="S29" s="33">
        <v>0</v>
      </c>
      <c r="T29" s="34">
        <v>0</v>
      </c>
      <c r="U29" s="32">
        <v>0</v>
      </c>
      <c r="V29" s="33">
        <v>0</v>
      </c>
      <c r="W29" s="34">
        <v>0</v>
      </c>
      <c r="X29" s="32">
        <v>0</v>
      </c>
      <c r="Y29" s="33">
        <v>0</v>
      </c>
      <c r="Z29" s="34">
        <v>0</v>
      </c>
      <c r="AA29" s="32">
        <v>0</v>
      </c>
      <c r="AB29" s="33">
        <v>0</v>
      </c>
      <c r="AC29" s="34">
        <v>0</v>
      </c>
      <c r="AD29" s="32">
        <v>0</v>
      </c>
      <c r="AE29" s="33">
        <v>0</v>
      </c>
      <c r="AF29" s="34">
        <v>0</v>
      </c>
      <c r="AG29" s="32">
        <v>0</v>
      </c>
      <c r="AH29" s="33">
        <v>0</v>
      </c>
      <c r="AI29" s="34">
        <v>0</v>
      </c>
      <c r="AJ29" s="32">
        <v>0</v>
      </c>
      <c r="AK29" s="33">
        <v>0</v>
      </c>
      <c r="AL29" s="34">
        <v>0</v>
      </c>
      <c r="AM29" s="32">
        <v>0</v>
      </c>
      <c r="AN29" s="33">
        <v>0</v>
      </c>
      <c r="AO29" s="34">
        <v>0</v>
      </c>
      <c r="AP29" s="32">
        <v>0</v>
      </c>
      <c r="AQ29" s="33">
        <v>0</v>
      </c>
      <c r="AR29" s="34">
        <v>0</v>
      </c>
      <c r="AS29" s="32">
        <v>0</v>
      </c>
      <c r="AT29" s="33">
        <v>0</v>
      </c>
      <c r="AU29" s="34">
        <v>0</v>
      </c>
      <c r="AV29" s="32">
        <v>0</v>
      </c>
      <c r="AW29" s="33">
        <v>0</v>
      </c>
      <c r="AX29" s="34">
        <v>0</v>
      </c>
      <c r="AY29" s="32">
        <v>0</v>
      </c>
      <c r="AZ29" s="33">
        <v>0</v>
      </c>
      <c r="BA29" s="34">
        <v>0</v>
      </c>
      <c r="BB29" s="32">
        <v>0</v>
      </c>
      <c r="BC29" s="33">
        <v>0</v>
      </c>
      <c r="BD29" s="34">
        <v>0</v>
      </c>
      <c r="BE29" s="32">
        <v>0</v>
      </c>
      <c r="BF29" s="33">
        <v>0</v>
      </c>
      <c r="BG29" s="34">
        <v>0</v>
      </c>
      <c r="BH29" s="32">
        <v>0</v>
      </c>
      <c r="BI29" s="33">
        <v>0</v>
      </c>
      <c r="BJ29" s="34">
        <v>0</v>
      </c>
      <c r="BK29" s="32">
        <v>0</v>
      </c>
      <c r="BL29" s="33">
        <v>0</v>
      </c>
      <c r="BM29" s="34">
        <v>0</v>
      </c>
      <c r="BN29" s="32">
        <v>0</v>
      </c>
      <c r="BO29" s="33">
        <v>0</v>
      </c>
      <c r="BP29" s="34">
        <v>0</v>
      </c>
      <c r="BQ29" s="32">
        <v>0</v>
      </c>
      <c r="BR29" s="33">
        <v>0</v>
      </c>
      <c r="BS29" s="34">
        <v>0</v>
      </c>
      <c r="BT29" s="32">
        <v>0</v>
      </c>
      <c r="BU29" s="33">
        <v>0</v>
      </c>
      <c r="BV29" s="34">
        <v>0</v>
      </c>
      <c r="BW29" s="32">
        <v>0</v>
      </c>
      <c r="BX29" s="33">
        <v>0</v>
      </c>
      <c r="BY29" s="34">
        <v>0</v>
      </c>
      <c r="BZ29" s="32">
        <v>0</v>
      </c>
      <c r="CA29" s="33">
        <v>0</v>
      </c>
      <c r="CB29" s="34">
        <v>0</v>
      </c>
      <c r="CC29" s="32">
        <v>0</v>
      </c>
      <c r="CD29" s="33">
        <v>0</v>
      </c>
      <c r="CE29" s="34">
        <v>0</v>
      </c>
      <c r="CF29" s="32">
        <v>0</v>
      </c>
      <c r="CG29" s="33">
        <v>0</v>
      </c>
      <c r="CH29" s="34">
        <v>0</v>
      </c>
      <c r="CI29" s="32">
        <v>0</v>
      </c>
      <c r="CJ29" s="33">
        <v>0</v>
      </c>
      <c r="CK29" s="34">
        <v>0</v>
      </c>
      <c r="CL29" s="32">
        <v>0</v>
      </c>
      <c r="CM29" s="33">
        <v>0</v>
      </c>
      <c r="CN29" s="34">
        <v>0</v>
      </c>
      <c r="CO29" s="32">
        <v>0</v>
      </c>
      <c r="CP29" s="33">
        <v>0</v>
      </c>
      <c r="CQ29" s="34">
        <v>0</v>
      </c>
      <c r="CR29" s="32">
        <v>0</v>
      </c>
      <c r="CS29" s="33">
        <v>0</v>
      </c>
      <c r="CT29" s="34">
        <v>0</v>
      </c>
      <c r="CU29" s="32">
        <v>0</v>
      </c>
      <c r="CV29" s="33">
        <v>0</v>
      </c>
      <c r="CW29" s="34">
        <v>0</v>
      </c>
      <c r="CX29" s="32">
        <v>0</v>
      </c>
      <c r="CY29" s="33">
        <v>0</v>
      </c>
      <c r="CZ29" s="34">
        <v>0</v>
      </c>
      <c r="DA29" s="32">
        <v>0</v>
      </c>
      <c r="DB29" s="33">
        <v>0</v>
      </c>
      <c r="DC29" s="34">
        <v>0</v>
      </c>
      <c r="DD29" s="32">
        <v>0</v>
      </c>
      <c r="DE29" s="33">
        <v>0</v>
      </c>
      <c r="DF29" s="34">
        <v>0</v>
      </c>
      <c r="DG29" s="32">
        <v>0</v>
      </c>
      <c r="DH29" s="33">
        <v>0</v>
      </c>
      <c r="DI29" s="34">
        <v>0</v>
      </c>
      <c r="DJ29" s="32">
        <v>0</v>
      </c>
      <c r="DK29" s="33">
        <v>0</v>
      </c>
      <c r="DL29" s="34">
        <v>0</v>
      </c>
      <c r="DM29" s="32">
        <v>0</v>
      </c>
      <c r="DN29" s="33">
        <v>0</v>
      </c>
      <c r="DO29" s="34">
        <v>0</v>
      </c>
      <c r="DP29" s="32">
        <v>0</v>
      </c>
      <c r="DQ29" s="33">
        <v>0</v>
      </c>
      <c r="DR29" s="34">
        <v>0</v>
      </c>
      <c r="DS29" s="32">
        <v>0</v>
      </c>
      <c r="DT29" s="33">
        <v>0</v>
      </c>
      <c r="DU29" s="34">
        <v>0</v>
      </c>
      <c r="DV29" s="32">
        <v>0</v>
      </c>
      <c r="DW29" s="33">
        <v>0</v>
      </c>
      <c r="DX29" s="34">
        <v>0</v>
      </c>
      <c r="DY29" s="32">
        <v>0</v>
      </c>
      <c r="DZ29" s="33">
        <v>0</v>
      </c>
      <c r="EA29" s="34">
        <v>0</v>
      </c>
      <c r="EB29" s="32">
        <v>0</v>
      </c>
      <c r="EC29" s="33">
        <v>0</v>
      </c>
      <c r="ED29" s="34">
        <v>0</v>
      </c>
      <c r="EE29" s="32">
        <v>0</v>
      </c>
      <c r="EF29" s="33">
        <v>0</v>
      </c>
      <c r="EG29" s="34">
        <v>0</v>
      </c>
      <c r="EH29" s="32">
        <v>0</v>
      </c>
      <c r="EI29" s="33">
        <v>0</v>
      </c>
      <c r="EJ29" s="34">
        <v>0</v>
      </c>
      <c r="EK29" s="32">
        <v>0</v>
      </c>
      <c r="EL29" s="33">
        <v>0</v>
      </c>
      <c r="EM29" s="34">
        <v>0</v>
      </c>
      <c r="EN29" s="32">
        <v>0</v>
      </c>
      <c r="EO29" s="33">
        <v>0</v>
      </c>
      <c r="EP29" s="34">
        <v>0</v>
      </c>
      <c r="EQ29" s="32">
        <v>0</v>
      </c>
      <c r="ER29" s="33">
        <v>0</v>
      </c>
      <c r="ES29" s="34">
        <v>0</v>
      </c>
      <c r="ET29" s="32">
        <v>0</v>
      </c>
      <c r="EU29" s="33">
        <v>0</v>
      </c>
      <c r="EV29" s="34">
        <v>0</v>
      </c>
      <c r="EW29" s="32">
        <v>0</v>
      </c>
      <c r="EX29" s="33">
        <v>0</v>
      </c>
      <c r="EY29" s="34">
        <v>0</v>
      </c>
      <c r="EZ29" s="32">
        <v>0</v>
      </c>
      <c r="FA29" s="33">
        <v>0</v>
      </c>
      <c r="FB29" s="34">
        <v>0</v>
      </c>
      <c r="FC29" s="32">
        <v>0</v>
      </c>
      <c r="FD29" s="33">
        <v>0</v>
      </c>
      <c r="FE29" s="34">
        <v>0</v>
      </c>
      <c r="FF29" s="32">
        <v>0</v>
      </c>
      <c r="FG29" s="33">
        <v>0</v>
      </c>
      <c r="FH29" s="34">
        <v>0</v>
      </c>
      <c r="FI29" s="32">
        <v>0</v>
      </c>
      <c r="FJ29" s="33">
        <v>0</v>
      </c>
      <c r="FK29" s="34">
        <v>0</v>
      </c>
      <c r="FL29" s="32">
        <v>0</v>
      </c>
      <c r="FM29" s="33">
        <v>0</v>
      </c>
      <c r="FN29" s="34">
        <v>0</v>
      </c>
      <c r="FO29" s="32">
        <v>0</v>
      </c>
      <c r="FP29" s="33">
        <v>0</v>
      </c>
      <c r="FQ29" s="34">
        <v>0</v>
      </c>
      <c r="FR29" s="32">
        <v>0</v>
      </c>
      <c r="FS29" s="33">
        <v>0</v>
      </c>
      <c r="FT29" s="34">
        <v>0</v>
      </c>
      <c r="FU29" s="32">
        <v>0</v>
      </c>
      <c r="FV29" s="33">
        <v>0</v>
      </c>
      <c r="FW29" s="34">
        <v>0</v>
      </c>
      <c r="FX29" s="32">
        <v>0</v>
      </c>
      <c r="FY29" s="33">
        <v>-2424166.66666666</v>
      </c>
      <c r="FZ29" s="34">
        <v>0</v>
      </c>
      <c r="GA29" s="32">
        <v>0</v>
      </c>
      <c r="GB29" s="33">
        <v>0</v>
      </c>
      <c r="GC29" s="34">
        <v>0</v>
      </c>
      <c r="GD29" s="32">
        <v>0</v>
      </c>
      <c r="GE29" s="33">
        <v>0</v>
      </c>
      <c r="GF29" s="34">
        <v>0</v>
      </c>
      <c r="GG29" s="32">
        <v>0</v>
      </c>
      <c r="GH29" s="33">
        <v>0</v>
      </c>
      <c r="GI29" s="34">
        <v>0</v>
      </c>
      <c r="GJ29" s="32">
        <v>0</v>
      </c>
      <c r="GK29" s="33">
        <v>0</v>
      </c>
      <c r="GL29" s="34">
        <v>0</v>
      </c>
      <c r="GM29" s="32">
        <v>0</v>
      </c>
      <c r="GN29" s="33">
        <v>0</v>
      </c>
      <c r="GO29" s="34">
        <v>0</v>
      </c>
      <c r="GP29" s="32">
        <v>0</v>
      </c>
      <c r="GQ29" s="33">
        <v>0</v>
      </c>
      <c r="GR29" s="34">
        <v>0</v>
      </c>
      <c r="GS29" s="32">
        <v>0</v>
      </c>
      <c r="GT29" s="33">
        <v>0</v>
      </c>
      <c r="GU29" s="34">
        <v>0</v>
      </c>
      <c r="GV29" s="32">
        <v>0</v>
      </c>
      <c r="GW29" s="33">
        <v>0</v>
      </c>
      <c r="GX29" s="34">
        <v>0</v>
      </c>
      <c r="GY29" s="32">
        <v>0</v>
      </c>
      <c r="GZ29" s="33">
        <v>0</v>
      </c>
      <c r="HA29" s="34">
        <v>0</v>
      </c>
      <c r="HB29" s="32">
        <v>0</v>
      </c>
      <c r="HC29" s="33">
        <v>0</v>
      </c>
      <c r="HD29" s="34">
        <v>0</v>
      </c>
      <c r="HE29" s="32">
        <v>0</v>
      </c>
      <c r="HF29" s="33">
        <v>0</v>
      </c>
      <c r="HG29" s="34">
        <v>0</v>
      </c>
      <c r="HH29" s="32">
        <v>0</v>
      </c>
      <c r="HI29" s="33">
        <v>0</v>
      </c>
      <c r="HJ29" s="34">
        <v>0</v>
      </c>
      <c r="HK29" s="32">
        <v>0</v>
      </c>
      <c r="HL29" s="33">
        <v>0</v>
      </c>
      <c r="HM29" s="34">
        <v>0</v>
      </c>
      <c r="HN29" s="32">
        <v>0</v>
      </c>
      <c r="HO29" s="33">
        <v>0</v>
      </c>
      <c r="HP29" s="34">
        <v>0</v>
      </c>
    </row>
    <row r="30" spans="1:224" x14ac:dyDescent="0.25">
      <c r="A30" s="9" t="s">
        <v>363</v>
      </c>
      <c r="B30" s="10" t="s">
        <v>364</v>
      </c>
      <c r="C30" s="32">
        <v>-135328508.03</v>
      </c>
      <c r="D30" s="33">
        <v>-136059666.66666701</v>
      </c>
      <c r="E30" s="34">
        <v>-145000000</v>
      </c>
      <c r="F30" s="32">
        <v>-135328508.03</v>
      </c>
      <c r="G30" s="33">
        <v>-137500000</v>
      </c>
      <c r="H30" s="34">
        <v>-145000000</v>
      </c>
      <c r="I30" s="32">
        <v>0</v>
      </c>
      <c r="J30" s="33">
        <v>0</v>
      </c>
      <c r="K30" s="34">
        <v>0</v>
      </c>
      <c r="L30" s="32">
        <v>0</v>
      </c>
      <c r="M30" s="33">
        <v>0</v>
      </c>
      <c r="N30" s="34">
        <v>0</v>
      </c>
      <c r="O30" s="32">
        <v>0</v>
      </c>
      <c r="P30" s="33">
        <v>0</v>
      </c>
      <c r="Q30" s="34">
        <v>0</v>
      </c>
      <c r="R30" s="32">
        <v>0</v>
      </c>
      <c r="S30" s="33">
        <v>0</v>
      </c>
      <c r="T30" s="34">
        <v>0</v>
      </c>
      <c r="U30" s="32">
        <v>0</v>
      </c>
      <c r="V30" s="33">
        <v>0</v>
      </c>
      <c r="W30" s="34">
        <v>0</v>
      </c>
      <c r="X30" s="32">
        <v>0</v>
      </c>
      <c r="Y30" s="33">
        <v>0</v>
      </c>
      <c r="Z30" s="34">
        <v>0</v>
      </c>
      <c r="AA30" s="32">
        <v>0</v>
      </c>
      <c r="AB30" s="33">
        <v>0</v>
      </c>
      <c r="AC30" s="34">
        <v>0</v>
      </c>
      <c r="AD30" s="32">
        <v>0</v>
      </c>
      <c r="AE30" s="33">
        <v>0</v>
      </c>
      <c r="AF30" s="34">
        <v>0</v>
      </c>
      <c r="AG30" s="32">
        <v>0</v>
      </c>
      <c r="AH30" s="33">
        <v>0</v>
      </c>
      <c r="AI30" s="34">
        <v>0</v>
      </c>
      <c r="AJ30" s="32">
        <v>0</v>
      </c>
      <c r="AK30" s="33">
        <v>0</v>
      </c>
      <c r="AL30" s="34">
        <v>0</v>
      </c>
      <c r="AM30" s="32">
        <v>0</v>
      </c>
      <c r="AN30" s="33">
        <v>0</v>
      </c>
      <c r="AO30" s="34">
        <v>0</v>
      </c>
      <c r="AP30" s="32">
        <v>0</v>
      </c>
      <c r="AQ30" s="33">
        <v>0</v>
      </c>
      <c r="AR30" s="34">
        <v>0</v>
      </c>
      <c r="AS30" s="32">
        <v>0</v>
      </c>
      <c r="AT30" s="33">
        <v>0</v>
      </c>
      <c r="AU30" s="34">
        <v>0</v>
      </c>
      <c r="AV30" s="32">
        <v>0</v>
      </c>
      <c r="AW30" s="33">
        <v>0</v>
      </c>
      <c r="AX30" s="34">
        <v>0</v>
      </c>
      <c r="AY30" s="32">
        <v>0</v>
      </c>
      <c r="AZ30" s="33">
        <v>0</v>
      </c>
      <c r="BA30" s="34">
        <v>0</v>
      </c>
      <c r="BB30" s="32">
        <v>0</v>
      </c>
      <c r="BC30" s="33">
        <v>0</v>
      </c>
      <c r="BD30" s="34">
        <v>0</v>
      </c>
      <c r="BE30" s="32">
        <v>0</v>
      </c>
      <c r="BF30" s="33">
        <v>0</v>
      </c>
      <c r="BG30" s="34">
        <v>0</v>
      </c>
      <c r="BH30" s="32">
        <v>0</v>
      </c>
      <c r="BI30" s="33">
        <v>0</v>
      </c>
      <c r="BJ30" s="34">
        <v>0</v>
      </c>
      <c r="BK30" s="32">
        <v>0</v>
      </c>
      <c r="BL30" s="33">
        <v>0</v>
      </c>
      <c r="BM30" s="34">
        <v>0</v>
      </c>
      <c r="BN30" s="32">
        <v>0</v>
      </c>
      <c r="BO30" s="33">
        <v>0</v>
      </c>
      <c r="BP30" s="34">
        <v>0</v>
      </c>
      <c r="BQ30" s="32">
        <v>0</v>
      </c>
      <c r="BR30" s="33">
        <v>0</v>
      </c>
      <c r="BS30" s="34">
        <v>0</v>
      </c>
      <c r="BT30" s="32">
        <v>0</v>
      </c>
      <c r="BU30" s="33">
        <v>0</v>
      </c>
      <c r="BV30" s="34">
        <v>0</v>
      </c>
      <c r="BW30" s="32">
        <v>0</v>
      </c>
      <c r="BX30" s="33">
        <v>0</v>
      </c>
      <c r="BY30" s="34">
        <v>0</v>
      </c>
      <c r="BZ30" s="32">
        <v>0</v>
      </c>
      <c r="CA30" s="33">
        <v>0</v>
      </c>
      <c r="CB30" s="34">
        <v>0</v>
      </c>
      <c r="CC30" s="32">
        <v>0</v>
      </c>
      <c r="CD30" s="33">
        <v>0</v>
      </c>
      <c r="CE30" s="34">
        <v>0</v>
      </c>
      <c r="CF30" s="32">
        <v>0</v>
      </c>
      <c r="CG30" s="33">
        <v>0</v>
      </c>
      <c r="CH30" s="34">
        <v>0</v>
      </c>
      <c r="CI30" s="32">
        <v>0</v>
      </c>
      <c r="CJ30" s="33">
        <v>0</v>
      </c>
      <c r="CK30" s="34">
        <v>0</v>
      </c>
      <c r="CL30" s="32">
        <v>0</v>
      </c>
      <c r="CM30" s="33">
        <v>0</v>
      </c>
      <c r="CN30" s="34">
        <v>0</v>
      </c>
      <c r="CO30" s="32">
        <v>0</v>
      </c>
      <c r="CP30" s="33">
        <v>0</v>
      </c>
      <c r="CQ30" s="34">
        <v>0</v>
      </c>
      <c r="CR30" s="32">
        <v>0</v>
      </c>
      <c r="CS30" s="33">
        <v>0</v>
      </c>
      <c r="CT30" s="34">
        <v>0</v>
      </c>
      <c r="CU30" s="32">
        <v>0</v>
      </c>
      <c r="CV30" s="33">
        <v>0</v>
      </c>
      <c r="CW30" s="34">
        <v>0</v>
      </c>
      <c r="CX30" s="32">
        <v>0</v>
      </c>
      <c r="CY30" s="33">
        <v>0</v>
      </c>
      <c r="CZ30" s="34">
        <v>0</v>
      </c>
      <c r="DA30" s="32">
        <v>0</v>
      </c>
      <c r="DB30" s="33">
        <v>0</v>
      </c>
      <c r="DC30" s="34">
        <v>0</v>
      </c>
      <c r="DD30" s="32">
        <v>0</v>
      </c>
      <c r="DE30" s="33">
        <v>0</v>
      </c>
      <c r="DF30" s="34">
        <v>0</v>
      </c>
      <c r="DG30" s="32">
        <v>0</v>
      </c>
      <c r="DH30" s="33">
        <v>0</v>
      </c>
      <c r="DI30" s="34">
        <v>0</v>
      </c>
      <c r="DJ30" s="32">
        <v>0</v>
      </c>
      <c r="DK30" s="33">
        <v>0</v>
      </c>
      <c r="DL30" s="34">
        <v>0</v>
      </c>
      <c r="DM30" s="32">
        <v>0</v>
      </c>
      <c r="DN30" s="33">
        <v>0</v>
      </c>
      <c r="DO30" s="34">
        <v>0</v>
      </c>
      <c r="DP30" s="32">
        <v>0</v>
      </c>
      <c r="DQ30" s="33">
        <v>0</v>
      </c>
      <c r="DR30" s="34">
        <v>0</v>
      </c>
      <c r="DS30" s="32">
        <v>0</v>
      </c>
      <c r="DT30" s="33">
        <v>0</v>
      </c>
      <c r="DU30" s="34">
        <v>0</v>
      </c>
      <c r="DV30" s="32">
        <v>0</v>
      </c>
      <c r="DW30" s="33">
        <v>0</v>
      </c>
      <c r="DX30" s="34">
        <v>0</v>
      </c>
      <c r="DY30" s="32">
        <v>0</v>
      </c>
      <c r="DZ30" s="33">
        <v>0</v>
      </c>
      <c r="EA30" s="34">
        <v>0</v>
      </c>
      <c r="EB30" s="32">
        <v>0</v>
      </c>
      <c r="EC30" s="33">
        <v>0</v>
      </c>
      <c r="ED30" s="34">
        <v>0</v>
      </c>
      <c r="EE30" s="32">
        <v>0</v>
      </c>
      <c r="EF30" s="33">
        <v>0</v>
      </c>
      <c r="EG30" s="34">
        <v>0</v>
      </c>
      <c r="EH30" s="32">
        <v>0</v>
      </c>
      <c r="EI30" s="33">
        <v>0</v>
      </c>
      <c r="EJ30" s="34">
        <v>0</v>
      </c>
      <c r="EK30" s="32">
        <v>0</v>
      </c>
      <c r="EL30" s="33">
        <v>0</v>
      </c>
      <c r="EM30" s="34">
        <v>0</v>
      </c>
      <c r="EN30" s="32">
        <v>0</v>
      </c>
      <c r="EO30" s="33">
        <v>0</v>
      </c>
      <c r="EP30" s="34">
        <v>0</v>
      </c>
      <c r="EQ30" s="32">
        <v>0</v>
      </c>
      <c r="ER30" s="33">
        <v>0</v>
      </c>
      <c r="ES30" s="34">
        <v>0</v>
      </c>
      <c r="ET30" s="32">
        <v>0</v>
      </c>
      <c r="EU30" s="33">
        <v>0</v>
      </c>
      <c r="EV30" s="34">
        <v>0</v>
      </c>
      <c r="EW30" s="32">
        <v>0</v>
      </c>
      <c r="EX30" s="33">
        <v>0</v>
      </c>
      <c r="EY30" s="34">
        <v>0</v>
      </c>
      <c r="EZ30" s="32">
        <v>0</v>
      </c>
      <c r="FA30" s="33">
        <v>0</v>
      </c>
      <c r="FB30" s="34">
        <v>0</v>
      </c>
      <c r="FC30" s="32">
        <v>0</v>
      </c>
      <c r="FD30" s="33">
        <v>0</v>
      </c>
      <c r="FE30" s="34">
        <v>0</v>
      </c>
      <c r="FF30" s="32">
        <v>0</v>
      </c>
      <c r="FG30" s="33">
        <v>0</v>
      </c>
      <c r="FH30" s="34">
        <v>0</v>
      </c>
      <c r="FI30" s="32">
        <v>0</v>
      </c>
      <c r="FJ30" s="33">
        <v>0</v>
      </c>
      <c r="FK30" s="34">
        <v>0</v>
      </c>
      <c r="FL30" s="32">
        <v>0</v>
      </c>
      <c r="FM30" s="33">
        <v>0</v>
      </c>
      <c r="FN30" s="34">
        <v>0</v>
      </c>
      <c r="FO30" s="32">
        <v>0</v>
      </c>
      <c r="FP30" s="33">
        <v>0</v>
      </c>
      <c r="FQ30" s="34">
        <v>0</v>
      </c>
      <c r="FR30" s="32">
        <v>0</v>
      </c>
      <c r="FS30" s="33">
        <v>0</v>
      </c>
      <c r="FT30" s="34">
        <v>0</v>
      </c>
      <c r="FU30" s="32">
        <v>0</v>
      </c>
      <c r="FV30" s="33">
        <v>0</v>
      </c>
      <c r="FW30" s="34">
        <v>0</v>
      </c>
      <c r="FX30" s="32">
        <v>0</v>
      </c>
      <c r="FY30" s="33">
        <v>1440333.33333334</v>
      </c>
      <c r="FZ30" s="34">
        <v>0</v>
      </c>
      <c r="GA30" s="32">
        <v>0</v>
      </c>
      <c r="GB30" s="33">
        <v>0</v>
      </c>
      <c r="GC30" s="34">
        <v>0</v>
      </c>
      <c r="GD30" s="32">
        <v>0</v>
      </c>
      <c r="GE30" s="33">
        <v>0</v>
      </c>
      <c r="GF30" s="34">
        <v>0</v>
      </c>
      <c r="GG30" s="32">
        <v>0</v>
      </c>
      <c r="GH30" s="33">
        <v>0</v>
      </c>
      <c r="GI30" s="34">
        <v>0</v>
      </c>
      <c r="GJ30" s="32">
        <v>0</v>
      </c>
      <c r="GK30" s="33">
        <v>0</v>
      </c>
      <c r="GL30" s="34">
        <v>0</v>
      </c>
      <c r="GM30" s="32">
        <v>0</v>
      </c>
      <c r="GN30" s="33">
        <v>0</v>
      </c>
      <c r="GO30" s="34">
        <v>0</v>
      </c>
      <c r="GP30" s="32">
        <v>0</v>
      </c>
      <c r="GQ30" s="33">
        <v>0</v>
      </c>
      <c r="GR30" s="34">
        <v>0</v>
      </c>
      <c r="GS30" s="32">
        <v>0</v>
      </c>
      <c r="GT30" s="33">
        <v>0</v>
      </c>
      <c r="GU30" s="34">
        <v>0</v>
      </c>
      <c r="GV30" s="32">
        <v>0</v>
      </c>
      <c r="GW30" s="33">
        <v>0</v>
      </c>
      <c r="GX30" s="34">
        <v>0</v>
      </c>
      <c r="GY30" s="32">
        <v>0</v>
      </c>
      <c r="GZ30" s="33">
        <v>0</v>
      </c>
      <c r="HA30" s="34">
        <v>0</v>
      </c>
      <c r="HB30" s="32">
        <v>0</v>
      </c>
      <c r="HC30" s="33">
        <v>0</v>
      </c>
      <c r="HD30" s="34">
        <v>0</v>
      </c>
      <c r="HE30" s="32">
        <v>0</v>
      </c>
      <c r="HF30" s="33">
        <v>0</v>
      </c>
      <c r="HG30" s="34">
        <v>0</v>
      </c>
      <c r="HH30" s="32">
        <v>0</v>
      </c>
      <c r="HI30" s="33">
        <v>0</v>
      </c>
      <c r="HJ30" s="34">
        <v>0</v>
      </c>
      <c r="HK30" s="32">
        <v>0</v>
      </c>
      <c r="HL30" s="33">
        <v>0</v>
      </c>
      <c r="HM30" s="34">
        <v>0</v>
      </c>
      <c r="HN30" s="32">
        <v>0</v>
      </c>
      <c r="HO30" s="33">
        <v>0</v>
      </c>
      <c r="HP30" s="34">
        <v>0</v>
      </c>
    </row>
    <row r="31" spans="1:224" x14ac:dyDescent="0.25">
      <c r="A31" s="9" t="s">
        <v>365</v>
      </c>
      <c r="B31" s="10" t="s">
        <v>366</v>
      </c>
      <c r="C31" s="32">
        <v>-30679738.32</v>
      </c>
      <c r="D31" s="33">
        <v>-30530166.666666601</v>
      </c>
      <c r="E31" s="34">
        <v>-27500000</v>
      </c>
      <c r="F31" s="32">
        <v>0</v>
      </c>
      <c r="G31" s="33">
        <v>0</v>
      </c>
      <c r="H31" s="34">
        <v>0</v>
      </c>
      <c r="I31" s="32">
        <v>0</v>
      </c>
      <c r="J31" s="33">
        <v>0</v>
      </c>
      <c r="K31" s="34">
        <v>0</v>
      </c>
      <c r="L31" s="32">
        <v>0</v>
      </c>
      <c r="M31" s="33">
        <v>0</v>
      </c>
      <c r="N31" s="34">
        <v>0</v>
      </c>
      <c r="O31" s="32">
        <v>0</v>
      </c>
      <c r="P31" s="33">
        <v>0</v>
      </c>
      <c r="Q31" s="34">
        <v>0</v>
      </c>
      <c r="R31" s="32">
        <v>0</v>
      </c>
      <c r="S31" s="33">
        <v>0</v>
      </c>
      <c r="T31" s="34">
        <v>0</v>
      </c>
      <c r="U31" s="32">
        <v>0</v>
      </c>
      <c r="V31" s="33">
        <v>0</v>
      </c>
      <c r="W31" s="34">
        <v>0</v>
      </c>
      <c r="X31" s="32">
        <v>0</v>
      </c>
      <c r="Y31" s="33">
        <v>0</v>
      </c>
      <c r="Z31" s="34">
        <v>0</v>
      </c>
      <c r="AA31" s="32">
        <v>0</v>
      </c>
      <c r="AB31" s="33">
        <v>0</v>
      </c>
      <c r="AC31" s="34">
        <v>0</v>
      </c>
      <c r="AD31" s="32">
        <v>0</v>
      </c>
      <c r="AE31" s="33">
        <v>0</v>
      </c>
      <c r="AF31" s="34">
        <v>0</v>
      </c>
      <c r="AG31" s="32">
        <v>0</v>
      </c>
      <c r="AH31" s="33">
        <v>0</v>
      </c>
      <c r="AI31" s="34">
        <v>0</v>
      </c>
      <c r="AJ31" s="32">
        <v>-30186936.789999999</v>
      </c>
      <c r="AK31" s="33">
        <v>-25350166.666666601</v>
      </c>
      <c r="AL31" s="34">
        <v>-27000000</v>
      </c>
      <c r="AM31" s="32">
        <v>0</v>
      </c>
      <c r="AN31" s="33">
        <v>0</v>
      </c>
      <c r="AO31" s="34">
        <v>0</v>
      </c>
      <c r="AP31" s="32">
        <v>0</v>
      </c>
      <c r="AQ31" s="33">
        <v>0</v>
      </c>
      <c r="AR31" s="34">
        <v>0</v>
      </c>
      <c r="AS31" s="32">
        <v>0</v>
      </c>
      <c r="AT31" s="33">
        <v>0</v>
      </c>
      <c r="AU31" s="34">
        <v>0</v>
      </c>
      <c r="AV31" s="32">
        <v>0</v>
      </c>
      <c r="AW31" s="33">
        <v>0</v>
      </c>
      <c r="AX31" s="34">
        <v>0</v>
      </c>
      <c r="AY31" s="32">
        <v>0</v>
      </c>
      <c r="AZ31" s="33">
        <v>0</v>
      </c>
      <c r="BA31" s="34">
        <v>0</v>
      </c>
      <c r="BB31" s="32">
        <v>0</v>
      </c>
      <c r="BC31" s="33">
        <v>0</v>
      </c>
      <c r="BD31" s="34">
        <v>0</v>
      </c>
      <c r="BE31" s="32">
        <v>0</v>
      </c>
      <c r="BF31" s="33">
        <v>0</v>
      </c>
      <c r="BG31" s="34">
        <v>0</v>
      </c>
      <c r="BH31" s="32">
        <v>0</v>
      </c>
      <c r="BI31" s="33">
        <v>0</v>
      </c>
      <c r="BJ31" s="34">
        <v>0</v>
      </c>
      <c r="BK31" s="32">
        <v>0</v>
      </c>
      <c r="BL31" s="33">
        <v>0</v>
      </c>
      <c r="BM31" s="34">
        <v>0</v>
      </c>
      <c r="BN31" s="32">
        <v>0</v>
      </c>
      <c r="BO31" s="33">
        <v>0</v>
      </c>
      <c r="BP31" s="34">
        <v>0</v>
      </c>
      <c r="BQ31" s="32">
        <v>0</v>
      </c>
      <c r="BR31" s="33">
        <v>0</v>
      </c>
      <c r="BS31" s="34">
        <v>0</v>
      </c>
      <c r="BT31" s="32">
        <v>0</v>
      </c>
      <c r="BU31" s="33">
        <v>0</v>
      </c>
      <c r="BV31" s="34">
        <v>0</v>
      </c>
      <c r="BW31" s="32">
        <v>0</v>
      </c>
      <c r="BX31" s="33">
        <v>0</v>
      </c>
      <c r="BY31" s="34">
        <v>0</v>
      </c>
      <c r="BZ31" s="32">
        <v>0</v>
      </c>
      <c r="CA31" s="33">
        <v>0</v>
      </c>
      <c r="CB31" s="34">
        <v>0</v>
      </c>
      <c r="CC31" s="32">
        <v>0</v>
      </c>
      <c r="CD31" s="33">
        <v>0</v>
      </c>
      <c r="CE31" s="34">
        <v>0</v>
      </c>
      <c r="CF31" s="32">
        <v>0</v>
      </c>
      <c r="CG31" s="33">
        <v>0</v>
      </c>
      <c r="CH31" s="34">
        <v>0</v>
      </c>
      <c r="CI31" s="32">
        <v>0</v>
      </c>
      <c r="CJ31" s="33">
        <v>0</v>
      </c>
      <c r="CK31" s="34">
        <v>0</v>
      </c>
      <c r="CL31" s="32">
        <v>-492801.53</v>
      </c>
      <c r="CM31" s="33">
        <v>-499999.99999999203</v>
      </c>
      <c r="CN31" s="34">
        <v>-500000</v>
      </c>
      <c r="CO31" s="32">
        <v>0</v>
      </c>
      <c r="CP31" s="33">
        <v>0</v>
      </c>
      <c r="CQ31" s="34">
        <v>0</v>
      </c>
      <c r="CR31" s="32">
        <v>0</v>
      </c>
      <c r="CS31" s="33">
        <v>0</v>
      </c>
      <c r="CT31" s="34">
        <v>0</v>
      </c>
      <c r="CU31" s="32">
        <v>0</v>
      </c>
      <c r="CV31" s="33">
        <v>0</v>
      </c>
      <c r="CW31" s="34">
        <v>0</v>
      </c>
      <c r="CX31" s="32">
        <v>0</v>
      </c>
      <c r="CY31" s="33">
        <v>0</v>
      </c>
      <c r="CZ31" s="34">
        <v>0</v>
      </c>
      <c r="DA31" s="32">
        <v>0</v>
      </c>
      <c r="DB31" s="33">
        <v>0</v>
      </c>
      <c r="DC31" s="34">
        <v>0</v>
      </c>
      <c r="DD31" s="32">
        <v>0</v>
      </c>
      <c r="DE31" s="33">
        <v>0</v>
      </c>
      <c r="DF31" s="34">
        <v>0</v>
      </c>
      <c r="DG31" s="32">
        <v>0</v>
      </c>
      <c r="DH31" s="33">
        <v>0</v>
      </c>
      <c r="DI31" s="34">
        <v>0</v>
      </c>
      <c r="DJ31" s="32">
        <v>0</v>
      </c>
      <c r="DK31" s="33">
        <v>0</v>
      </c>
      <c r="DL31" s="34">
        <v>0</v>
      </c>
      <c r="DM31" s="32">
        <v>0</v>
      </c>
      <c r="DN31" s="33">
        <v>0</v>
      </c>
      <c r="DO31" s="34">
        <v>0</v>
      </c>
      <c r="DP31" s="32">
        <v>0</v>
      </c>
      <c r="DQ31" s="33">
        <v>0</v>
      </c>
      <c r="DR31" s="34">
        <v>0</v>
      </c>
      <c r="DS31" s="32">
        <v>0</v>
      </c>
      <c r="DT31" s="33">
        <v>0</v>
      </c>
      <c r="DU31" s="34">
        <v>0</v>
      </c>
      <c r="DV31" s="32">
        <v>0</v>
      </c>
      <c r="DW31" s="33">
        <v>0</v>
      </c>
      <c r="DX31" s="34">
        <v>0</v>
      </c>
      <c r="DY31" s="32">
        <v>0</v>
      </c>
      <c r="DZ31" s="33">
        <v>0</v>
      </c>
      <c r="EA31" s="34">
        <v>0</v>
      </c>
      <c r="EB31" s="32">
        <v>0</v>
      </c>
      <c r="EC31" s="33">
        <v>0</v>
      </c>
      <c r="ED31" s="34">
        <v>0</v>
      </c>
      <c r="EE31" s="32">
        <v>0</v>
      </c>
      <c r="EF31" s="33">
        <v>0</v>
      </c>
      <c r="EG31" s="34">
        <v>0</v>
      </c>
      <c r="EH31" s="32">
        <v>0</v>
      </c>
      <c r="EI31" s="33">
        <v>0</v>
      </c>
      <c r="EJ31" s="34">
        <v>0</v>
      </c>
      <c r="EK31" s="32">
        <v>0</v>
      </c>
      <c r="EL31" s="33">
        <v>0</v>
      </c>
      <c r="EM31" s="34">
        <v>0</v>
      </c>
      <c r="EN31" s="32">
        <v>0</v>
      </c>
      <c r="EO31" s="33">
        <v>0</v>
      </c>
      <c r="EP31" s="34">
        <v>0</v>
      </c>
      <c r="EQ31" s="32">
        <v>0</v>
      </c>
      <c r="ER31" s="33">
        <v>0</v>
      </c>
      <c r="ES31" s="34">
        <v>0</v>
      </c>
      <c r="ET31" s="32">
        <v>0</v>
      </c>
      <c r="EU31" s="33">
        <v>0</v>
      </c>
      <c r="EV31" s="34">
        <v>0</v>
      </c>
      <c r="EW31" s="32">
        <v>0</v>
      </c>
      <c r="EX31" s="33">
        <v>0</v>
      </c>
      <c r="EY31" s="34">
        <v>0</v>
      </c>
      <c r="EZ31" s="32">
        <v>0</v>
      </c>
      <c r="FA31" s="33">
        <v>0</v>
      </c>
      <c r="FB31" s="34">
        <v>0</v>
      </c>
      <c r="FC31" s="32">
        <v>0</v>
      </c>
      <c r="FD31" s="33">
        <v>0</v>
      </c>
      <c r="FE31" s="34">
        <v>0</v>
      </c>
      <c r="FF31" s="32">
        <v>0</v>
      </c>
      <c r="FG31" s="33">
        <v>0</v>
      </c>
      <c r="FH31" s="34">
        <v>0</v>
      </c>
      <c r="FI31" s="32">
        <v>0</v>
      </c>
      <c r="FJ31" s="33">
        <v>0</v>
      </c>
      <c r="FK31" s="34">
        <v>0</v>
      </c>
      <c r="FL31" s="32">
        <v>0</v>
      </c>
      <c r="FM31" s="33">
        <v>0</v>
      </c>
      <c r="FN31" s="34">
        <v>0</v>
      </c>
      <c r="FO31" s="32">
        <v>0</v>
      </c>
      <c r="FP31" s="33">
        <v>0</v>
      </c>
      <c r="FQ31" s="34">
        <v>0</v>
      </c>
      <c r="FR31" s="32">
        <v>0</v>
      </c>
      <c r="FS31" s="33">
        <v>0</v>
      </c>
      <c r="FT31" s="34">
        <v>0</v>
      </c>
      <c r="FU31" s="32">
        <v>0</v>
      </c>
      <c r="FV31" s="33">
        <v>0</v>
      </c>
      <c r="FW31" s="34">
        <v>0</v>
      </c>
      <c r="FX31" s="32">
        <v>0</v>
      </c>
      <c r="FY31" s="33">
        <v>-4680000</v>
      </c>
      <c r="FZ31" s="34">
        <v>0</v>
      </c>
      <c r="GA31" s="32">
        <v>0</v>
      </c>
      <c r="GB31" s="33">
        <v>0</v>
      </c>
      <c r="GC31" s="34">
        <v>0</v>
      </c>
      <c r="GD31" s="32">
        <v>0</v>
      </c>
      <c r="GE31" s="33">
        <v>0</v>
      </c>
      <c r="GF31" s="34">
        <v>0</v>
      </c>
      <c r="GG31" s="32">
        <v>0</v>
      </c>
      <c r="GH31" s="33">
        <v>0</v>
      </c>
      <c r="GI31" s="34">
        <v>0</v>
      </c>
      <c r="GJ31" s="32">
        <v>0</v>
      </c>
      <c r="GK31" s="33">
        <v>0</v>
      </c>
      <c r="GL31" s="34">
        <v>0</v>
      </c>
      <c r="GM31" s="32">
        <v>0</v>
      </c>
      <c r="GN31" s="33">
        <v>0</v>
      </c>
      <c r="GO31" s="34">
        <v>0</v>
      </c>
      <c r="GP31" s="32">
        <v>0</v>
      </c>
      <c r="GQ31" s="33">
        <v>0</v>
      </c>
      <c r="GR31" s="34">
        <v>0</v>
      </c>
      <c r="GS31" s="32">
        <v>0</v>
      </c>
      <c r="GT31" s="33">
        <v>0</v>
      </c>
      <c r="GU31" s="34">
        <v>0</v>
      </c>
      <c r="GV31" s="32">
        <v>0</v>
      </c>
      <c r="GW31" s="33">
        <v>0</v>
      </c>
      <c r="GX31" s="34">
        <v>0</v>
      </c>
      <c r="GY31" s="32">
        <v>0</v>
      </c>
      <c r="GZ31" s="33">
        <v>0</v>
      </c>
      <c r="HA31" s="34">
        <v>0</v>
      </c>
      <c r="HB31" s="32">
        <v>0</v>
      </c>
      <c r="HC31" s="33">
        <v>0</v>
      </c>
      <c r="HD31" s="34">
        <v>0</v>
      </c>
      <c r="HE31" s="32">
        <v>0</v>
      </c>
      <c r="HF31" s="33">
        <v>0</v>
      </c>
      <c r="HG31" s="34">
        <v>0</v>
      </c>
      <c r="HH31" s="32">
        <v>0</v>
      </c>
      <c r="HI31" s="33">
        <v>0</v>
      </c>
      <c r="HJ31" s="34">
        <v>0</v>
      </c>
      <c r="HK31" s="32">
        <v>0</v>
      </c>
      <c r="HL31" s="33">
        <v>0</v>
      </c>
      <c r="HM31" s="34">
        <v>0</v>
      </c>
      <c r="HN31" s="32">
        <v>0</v>
      </c>
      <c r="HO31" s="33">
        <v>0</v>
      </c>
      <c r="HP31" s="34">
        <v>0</v>
      </c>
    </row>
    <row r="32" spans="1:224" x14ac:dyDescent="0.25">
      <c r="A32" s="9" t="s">
        <v>367</v>
      </c>
      <c r="B32" s="10" t="s">
        <v>368</v>
      </c>
      <c r="C32" s="32">
        <v>-38416908.149999999</v>
      </c>
      <c r="D32" s="33">
        <v>-38799965.439160399</v>
      </c>
      <c r="E32" s="34">
        <v>-44964250</v>
      </c>
      <c r="F32" s="32">
        <v>0</v>
      </c>
      <c r="G32" s="33">
        <v>0</v>
      </c>
      <c r="H32" s="34">
        <v>0</v>
      </c>
      <c r="I32" s="32">
        <v>0</v>
      </c>
      <c r="J32" s="33">
        <v>0</v>
      </c>
      <c r="K32" s="34">
        <v>-12000</v>
      </c>
      <c r="L32" s="32">
        <v>0</v>
      </c>
      <c r="M32" s="33">
        <v>0</v>
      </c>
      <c r="N32" s="34">
        <v>0</v>
      </c>
      <c r="O32" s="32">
        <v>-302455.5</v>
      </c>
      <c r="P32" s="33">
        <v>-429999.99999999697</v>
      </c>
      <c r="Q32" s="34">
        <v>-250000</v>
      </c>
      <c r="R32" s="32">
        <v>0</v>
      </c>
      <c r="S32" s="33">
        <v>0</v>
      </c>
      <c r="T32" s="34">
        <v>0</v>
      </c>
      <c r="U32" s="32">
        <v>-15784852.710000001</v>
      </c>
      <c r="V32" s="33">
        <v>-18000003.541420199</v>
      </c>
      <c r="W32" s="34">
        <v>-20000000</v>
      </c>
      <c r="X32" s="32">
        <v>0</v>
      </c>
      <c r="Y32" s="33">
        <v>0</v>
      </c>
      <c r="Z32" s="34">
        <v>0</v>
      </c>
      <c r="AA32" s="32">
        <v>0</v>
      </c>
      <c r="AB32" s="33">
        <v>0</v>
      </c>
      <c r="AC32" s="34">
        <v>0</v>
      </c>
      <c r="AD32" s="32">
        <v>0</v>
      </c>
      <c r="AE32" s="33">
        <v>0</v>
      </c>
      <c r="AF32" s="34">
        <v>0</v>
      </c>
      <c r="AG32" s="32">
        <v>0</v>
      </c>
      <c r="AH32" s="33">
        <v>0</v>
      </c>
      <c r="AI32" s="34">
        <v>0</v>
      </c>
      <c r="AJ32" s="32">
        <v>-7224203.3200000003</v>
      </c>
      <c r="AK32" s="33">
        <v>-8339712.2606031802</v>
      </c>
      <c r="AL32" s="34">
        <v>-9500000</v>
      </c>
      <c r="AM32" s="32">
        <v>0</v>
      </c>
      <c r="AN32" s="33">
        <v>0</v>
      </c>
      <c r="AO32" s="34">
        <v>0</v>
      </c>
      <c r="AP32" s="32">
        <v>-231053.27</v>
      </c>
      <c r="AQ32" s="33">
        <v>-240000</v>
      </c>
      <c r="AR32" s="34">
        <v>-240000</v>
      </c>
      <c r="AS32" s="32">
        <v>-100943.24</v>
      </c>
      <c r="AT32" s="33">
        <v>-139999.99999999799</v>
      </c>
      <c r="AU32" s="34">
        <v>-70000</v>
      </c>
      <c r="AV32" s="32">
        <v>0</v>
      </c>
      <c r="AW32" s="33">
        <v>0</v>
      </c>
      <c r="AX32" s="34">
        <v>0</v>
      </c>
      <c r="AY32" s="32">
        <v>0</v>
      </c>
      <c r="AZ32" s="33">
        <v>0</v>
      </c>
      <c r="BA32" s="34">
        <v>0</v>
      </c>
      <c r="BB32" s="32">
        <v>0</v>
      </c>
      <c r="BC32" s="33">
        <v>0</v>
      </c>
      <c r="BD32" s="34">
        <v>0</v>
      </c>
      <c r="BE32" s="32">
        <v>0</v>
      </c>
      <c r="BF32" s="33">
        <v>0</v>
      </c>
      <c r="BG32" s="34">
        <v>0</v>
      </c>
      <c r="BH32" s="32">
        <v>0</v>
      </c>
      <c r="BI32" s="33">
        <v>0</v>
      </c>
      <c r="BJ32" s="34">
        <v>0</v>
      </c>
      <c r="BK32" s="32">
        <v>0</v>
      </c>
      <c r="BL32" s="33">
        <v>0</v>
      </c>
      <c r="BM32" s="34">
        <v>0</v>
      </c>
      <c r="BN32" s="32">
        <v>0</v>
      </c>
      <c r="BO32" s="33">
        <v>0</v>
      </c>
      <c r="BP32" s="34">
        <v>0</v>
      </c>
      <c r="BQ32" s="32">
        <v>0</v>
      </c>
      <c r="BR32" s="33">
        <v>0</v>
      </c>
      <c r="BS32" s="34">
        <v>0</v>
      </c>
      <c r="BT32" s="32">
        <v>0</v>
      </c>
      <c r="BU32" s="33">
        <v>0</v>
      </c>
      <c r="BV32" s="34">
        <v>0</v>
      </c>
      <c r="BW32" s="32">
        <v>0</v>
      </c>
      <c r="BX32" s="33">
        <v>0</v>
      </c>
      <c r="BY32" s="34">
        <v>0</v>
      </c>
      <c r="BZ32" s="32">
        <v>0</v>
      </c>
      <c r="CA32" s="33">
        <v>0</v>
      </c>
      <c r="CB32" s="34">
        <v>0</v>
      </c>
      <c r="CC32" s="32">
        <v>0</v>
      </c>
      <c r="CD32" s="33">
        <v>0</v>
      </c>
      <c r="CE32" s="34">
        <v>0</v>
      </c>
      <c r="CF32" s="32">
        <v>0</v>
      </c>
      <c r="CG32" s="33">
        <v>0</v>
      </c>
      <c r="CH32" s="34">
        <v>0</v>
      </c>
      <c r="CI32" s="32">
        <v>-45186.13</v>
      </c>
      <c r="CJ32" s="33">
        <v>-49999.999999995998</v>
      </c>
      <c r="CK32" s="34">
        <v>-50000</v>
      </c>
      <c r="CL32" s="32">
        <v>-12226959.800000001</v>
      </c>
      <c r="CM32" s="33">
        <v>-12250249.637137</v>
      </c>
      <c r="CN32" s="34">
        <v>-12250250</v>
      </c>
      <c r="CO32" s="32">
        <v>0</v>
      </c>
      <c r="CP32" s="33">
        <v>0</v>
      </c>
      <c r="CQ32" s="34">
        <v>0</v>
      </c>
      <c r="CR32" s="32">
        <v>0</v>
      </c>
      <c r="CS32" s="33">
        <v>0</v>
      </c>
      <c r="CT32" s="34">
        <v>0</v>
      </c>
      <c r="CU32" s="32">
        <v>0</v>
      </c>
      <c r="CV32" s="33">
        <v>0</v>
      </c>
      <c r="CW32" s="34">
        <v>0</v>
      </c>
      <c r="CX32" s="32">
        <v>0</v>
      </c>
      <c r="CY32" s="33">
        <v>0</v>
      </c>
      <c r="CZ32" s="34">
        <v>0</v>
      </c>
      <c r="DA32" s="32">
        <v>0</v>
      </c>
      <c r="DB32" s="33">
        <v>0</v>
      </c>
      <c r="DC32" s="34">
        <v>0</v>
      </c>
      <c r="DD32" s="32">
        <v>0</v>
      </c>
      <c r="DE32" s="33">
        <v>0</v>
      </c>
      <c r="DF32" s="34">
        <v>0</v>
      </c>
      <c r="DG32" s="32">
        <v>0</v>
      </c>
      <c r="DH32" s="33">
        <v>0</v>
      </c>
      <c r="DI32" s="34">
        <v>0</v>
      </c>
      <c r="DJ32" s="32">
        <v>0</v>
      </c>
      <c r="DK32" s="33">
        <v>0</v>
      </c>
      <c r="DL32" s="34">
        <v>0</v>
      </c>
      <c r="DM32" s="32">
        <v>0</v>
      </c>
      <c r="DN32" s="33">
        <v>0</v>
      </c>
      <c r="DO32" s="34">
        <v>0</v>
      </c>
      <c r="DP32" s="32">
        <v>0</v>
      </c>
      <c r="DQ32" s="33">
        <v>0</v>
      </c>
      <c r="DR32" s="34">
        <v>0</v>
      </c>
      <c r="DS32" s="32">
        <v>0</v>
      </c>
      <c r="DT32" s="33">
        <v>0</v>
      </c>
      <c r="DU32" s="34">
        <v>0</v>
      </c>
      <c r="DV32" s="32">
        <v>0</v>
      </c>
      <c r="DW32" s="33">
        <v>0</v>
      </c>
      <c r="DX32" s="34">
        <v>0</v>
      </c>
      <c r="DY32" s="32">
        <v>0</v>
      </c>
      <c r="DZ32" s="33">
        <v>0</v>
      </c>
      <c r="EA32" s="34">
        <v>0</v>
      </c>
      <c r="EB32" s="32">
        <v>0</v>
      </c>
      <c r="EC32" s="33">
        <v>0</v>
      </c>
      <c r="ED32" s="34">
        <v>0</v>
      </c>
      <c r="EE32" s="32">
        <v>0</v>
      </c>
      <c r="EF32" s="33">
        <v>0</v>
      </c>
      <c r="EG32" s="34">
        <v>0</v>
      </c>
      <c r="EH32" s="32">
        <v>0</v>
      </c>
      <c r="EI32" s="33">
        <v>0</v>
      </c>
      <c r="EJ32" s="34">
        <v>0</v>
      </c>
      <c r="EK32" s="32">
        <v>-2501254.1800000002</v>
      </c>
      <c r="EL32" s="33">
        <v>-2480000</v>
      </c>
      <c r="EM32" s="34">
        <v>-2592000</v>
      </c>
      <c r="EN32" s="32">
        <v>0</v>
      </c>
      <c r="EO32" s="33">
        <v>0</v>
      </c>
      <c r="EP32" s="34">
        <v>0</v>
      </c>
      <c r="EQ32" s="32">
        <v>0</v>
      </c>
      <c r="ER32" s="33">
        <v>0</v>
      </c>
      <c r="ES32" s="34">
        <v>0</v>
      </c>
      <c r="ET32" s="32">
        <v>0</v>
      </c>
      <c r="EU32" s="33">
        <v>0</v>
      </c>
      <c r="EV32" s="34">
        <v>0</v>
      </c>
      <c r="EW32" s="32">
        <v>0</v>
      </c>
      <c r="EX32" s="33">
        <v>0</v>
      </c>
      <c r="EY32" s="34">
        <v>0</v>
      </c>
      <c r="EZ32" s="32">
        <v>0</v>
      </c>
      <c r="FA32" s="33">
        <v>0</v>
      </c>
      <c r="FB32" s="34">
        <v>0</v>
      </c>
      <c r="FC32" s="32">
        <v>0</v>
      </c>
      <c r="FD32" s="33">
        <v>0</v>
      </c>
      <c r="FE32" s="34">
        <v>0</v>
      </c>
      <c r="FF32" s="32">
        <v>0</v>
      </c>
      <c r="FG32" s="33">
        <v>0</v>
      </c>
      <c r="FH32" s="34">
        <v>0</v>
      </c>
      <c r="FI32" s="32">
        <v>0</v>
      </c>
      <c r="FJ32" s="33">
        <v>0</v>
      </c>
      <c r="FK32" s="34">
        <v>0</v>
      </c>
      <c r="FL32" s="32">
        <v>0</v>
      </c>
      <c r="FM32" s="33">
        <v>0</v>
      </c>
      <c r="FN32" s="34">
        <v>0</v>
      </c>
      <c r="FO32" s="32">
        <v>0</v>
      </c>
      <c r="FP32" s="33">
        <v>0</v>
      </c>
      <c r="FQ32" s="34">
        <v>0</v>
      </c>
      <c r="FR32" s="32">
        <v>0</v>
      </c>
      <c r="FS32" s="33">
        <v>0</v>
      </c>
      <c r="FT32" s="34">
        <v>0</v>
      </c>
      <c r="FU32" s="32">
        <v>0</v>
      </c>
      <c r="FV32" s="33">
        <v>0</v>
      </c>
      <c r="FW32" s="34">
        <v>0</v>
      </c>
      <c r="FX32" s="32">
        <v>0</v>
      </c>
      <c r="FY32" s="33">
        <v>3130000</v>
      </c>
      <c r="FZ32" s="34">
        <v>0</v>
      </c>
      <c r="GA32" s="32">
        <v>0</v>
      </c>
      <c r="GB32" s="33">
        <v>0</v>
      </c>
      <c r="GC32" s="34">
        <v>0</v>
      </c>
      <c r="GD32" s="32">
        <v>0</v>
      </c>
      <c r="GE32" s="33">
        <v>0</v>
      </c>
      <c r="GF32" s="34">
        <v>0</v>
      </c>
      <c r="GG32" s="32">
        <v>0</v>
      </c>
      <c r="GH32" s="33">
        <v>0</v>
      </c>
      <c r="GI32" s="34">
        <v>0</v>
      </c>
      <c r="GJ32" s="32">
        <v>0</v>
      </c>
      <c r="GK32" s="33">
        <v>0</v>
      </c>
      <c r="GL32" s="34">
        <v>0</v>
      </c>
      <c r="GM32" s="32">
        <v>0</v>
      </c>
      <c r="GN32" s="33">
        <v>0</v>
      </c>
      <c r="GO32" s="34">
        <v>0</v>
      </c>
      <c r="GP32" s="32">
        <v>0</v>
      </c>
      <c r="GQ32" s="33">
        <v>0</v>
      </c>
      <c r="GR32" s="34">
        <v>0</v>
      </c>
      <c r="GS32" s="32">
        <v>0</v>
      </c>
      <c r="GT32" s="33">
        <v>0</v>
      </c>
      <c r="GU32" s="34">
        <v>0</v>
      </c>
      <c r="GV32" s="32">
        <v>0</v>
      </c>
      <c r="GW32" s="33">
        <v>0</v>
      </c>
      <c r="GX32" s="34">
        <v>0</v>
      </c>
      <c r="GY32" s="32">
        <v>0</v>
      </c>
      <c r="GZ32" s="33">
        <v>0</v>
      </c>
      <c r="HA32" s="34">
        <v>0</v>
      </c>
      <c r="HB32" s="32">
        <v>0</v>
      </c>
      <c r="HC32" s="33">
        <v>0</v>
      </c>
      <c r="HD32" s="34">
        <v>0</v>
      </c>
      <c r="HE32" s="32">
        <v>0</v>
      </c>
      <c r="HF32" s="33">
        <v>0</v>
      </c>
      <c r="HG32" s="34">
        <v>0</v>
      </c>
      <c r="HH32" s="32">
        <v>0</v>
      </c>
      <c r="HI32" s="33">
        <v>0</v>
      </c>
      <c r="HJ32" s="34">
        <v>0</v>
      </c>
      <c r="HK32" s="32">
        <v>0</v>
      </c>
      <c r="HL32" s="33">
        <v>0</v>
      </c>
      <c r="HM32" s="34">
        <v>0</v>
      </c>
      <c r="HN32" s="32">
        <v>0</v>
      </c>
      <c r="HO32" s="33">
        <v>0</v>
      </c>
      <c r="HP32" s="34">
        <v>0</v>
      </c>
    </row>
    <row r="33" spans="1:224" x14ac:dyDescent="0.25">
      <c r="A33" s="9" t="s">
        <v>369</v>
      </c>
      <c r="B33" s="10" t="s">
        <v>370</v>
      </c>
      <c r="C33" s="32">
        <v>-7877140.8200000003</v>
      </c>
      <c r="D33" s="33">
        <v>-8000000</v>
      </c>
      <c r="E33" s="34">
        <v>-8000000</v>
      </c>
      <c r="F33" s="32">
        <v>0</v>
      </c>
      <c r="G33" s="33">
        <v>0</v>
      </c>
      <c r="H33" s="34">
        <v>0</v>
      </c>
      <c r="I33" s="32">
        <v>0</v>
      </c>
      <c r="J33" s="33">
        <v>0</v>
      </c>
      <c r="K33" s="34">
        <v>0</v>
      </c>
      <c r="L33" s="32">
        <v>0</v>
      </c>
      <c r="M33" s="33">
        <v>0</v>
      </c>
      <c r="N33" s="34">
        <v>0</v>
      </c>
      <c r="O33" s="32">
        <v>0</v>
      </c>
      <c r="P33" s="33">
        <v>0</v>
      </c>
      <c r="Q33" s="34">
        <v>0</v>
      </c>
      <c r="R33" s="32">
        <v>0</v>
      </c>
      <c r="S33" s="33">
        <v>0</v>
      </c>
      <c r="T33" s="34">
        <v>0</v>
      </c>
      <c r="U33" s="32">
        <v>-7877140.8200000003</v>
      </c>
      <c r="V33" s="33">
        <v>-8000000</v>
      </c>
      <c r="W33" s="34">
        <v>-8000000</v>
      </c>
      <c r="X33" s="32">
        <v>0</v>
      </c>
      <c r="Y33" s="33">
        <v>0</v>
      </c>
      <c r="Z33" s="34">
        <v>0</v>
      </c>
      <c r="AA33" s="32">
        <v>0</v>
      </c>
      <c r="AB33" s="33">
        <v>0</v>
      </c>
      <c r="AC33" s="34">
        <v>0</v>
      </c>
      <c r="AD33" s="32">
        <v>0</v>
      </c>
      <c r="AE33" s="33">
        <v>0</v>
      </c>
      <c r="AF33" s="34">
        <v>0</v>
      </c>
      <c r="AG33" s="32">
        <v>0</v>
      </c>
      <c r="AH33" s="33">
        <v>0</v>
      </c>
      <c r="AI33" s="34">
        <v>0</v>
      </c>
      <c r="AJ33" s="32">
        <v>0</v>
      </c>
      <c r="AK33" s="33">
        <v>0</v>
      </c>
      <c r="AL33" s="34">
        <v>0</v>
      </c>
      <c r="AM33" s="32">
        <v>0</v>
      </c>
      <c r="AN33" s="33">
        <v>0</v>
      </c>
      <c r="AO33" s="34">
        <v>0</v>
      </c>
      <c r="AP33" s="32">
        <v>0</v>
      </c>
      <c r="AQ33" s="33">
        <v>0</v>
      </c>
      <c r="AR33" s="34">
        <v>0</v>
      </c>
      <c r="AS33" s="32">
        <v>0</v>
      </c>
      <c r="AT33" s="33">
        <v>0</v>
      </c>
      <c r="AU33" s="34">
        <v>0</v>
      </c>
      <c r="AV33" s="32">
        <v>0</v>
      </c>
      <c r="AW33" s="33">
        <v>0</v>
      </c>
      <c r="AX33" s="34">
        <v>0</v>
      </c>
      <c r="AY33" s="32">
        <v>0</v>
      </c>
      <c r="AZ33" s="33">
        <v>0</v>
      </c>
      <c r="BA33" s="34">
        <v>0</v>
      </c>
      <c r="BB33" s="32">
        <v>0</v>
      </c>
      <c r="BC33" s="33">
        <v>0</v>
      </c>
      <c r="BD33" s="34">
        <v>0</v>
      </c>
      <c r="BE33" s="32">
        <v>0</v>
      </c>
      <c r="BF33" s="33">
        <v>0</v>
      </c>
      <c r="BG33" s="34">
        <v>0</v>
      </c>
      <c r="BH33" s="32">
        <v>0</v>
      </c>
      <c r="BI33" s="33">
        <v>0</v>
      </c>
      <c r="BJ33" s="34">
        <v>0</v>
      </c>
      <c r="BK33" s="32">
        <v>0</v>
      </c>
      <c r="BL33" s="33">
        <v>0</v>
      </c>
      <c r="BM33" s="34">
        <v>0</v>
      </c>
      <c r="BN33" s="32">
        <v>0</v>
      </c>
      <c r="BO33" s="33">
        <v>0</v>
      </c>
      <c r="BP33" s="34">
        <v>0</v>
      </c>
      <c r="BQ33" s="32">
        <v>0</v>
      </c>
      <c r="BR33" s="33">
        <v>0</v>
      </c>
      <c r="BS33" s="34">
        <v>0</v>
      </c>
      <c r="BT33" s="32">
        <v>0</v>
      </c>
      <c r="BU33" s="33">
        <v>0</v>
      </c>
      <c r="BV33" s="34">
        <v>0</v>
      </c>
      <c r="BW33" s="32">
        <v>0</v>
      </c>
      <c r="BX33" s="33">
        <v>0</v>
      </c>
      <c r="BY33" s="34">
        <v>0</v>
      </c>
      <c r="BZ33" s="32">
        <v>0</v>
      </c>
      <c r="CA33" s="33">
        <v>0</v>
      </c>
      <c r="CB33" s="34">
        <v>0</v>
      </c>
      <c r="CC33" s="32">
        <v>0</v>
      </c>
      <c r="CD33" s="33">
        <v>0</v>
      </c>
      <c r="CE33" s="34">
        <v>0</v>
      </c>
      <c r="CF33" s="32">
        <v>0</v>
      </c>
      <c r="CG33" s="33">
        <v>0</v>
      </c>
      <c r="CH33" s="34">
        <v>0</v>
      </c>
      <c r="CI33" s="32">
        <v>0</v>
      </c>
      <c r="CJ33" s="33">
        <v>0</v>
      </c>
      <c r="CK33" s="34">
        <v>0</v>
      </c>
      <c r="CL33" s="32">
        <v>0</v>
      </c>
      <c r="CM33" s="33">
        <v>0</v>
      </c>
      <c r="CN33" s="34">
        <v>0</v>
      </c>
      <c r="CO33" s="32">
        <v>0</v>
      </c>
      <c r="CP33" s="33">
        <v>0</v>
      </c>
      <c r="CQ33" s="34">
        <v>0</v>
      </c>
      <c r="CR33" s="32">
        <v>0</v>
      </c>
      <c r="CS33" s="33">
        <v>0</v>
      </c>
      <c r="CT33" s="34">
        <v>0</v>
      </c>
      <c r="CU33" s="32">
        <v>0</v>
      </c>
      <c r="CV33" s="33">
        <v>0</v>
      </c>
      <c r="CW33" s="34">
        <v>0</v>
      </c>
      <c r="CX33" s="32">
        <v>0</v>
      </c>
      <c r="CY33" s="33">
        <v>0</v>
      </c>
      <c r="CZ33" s="34">
        <v>0</v>
      </c>
      <c r="DA33" s="32">
        <v>0</v>
      </c>
      <c r="DB33" s="33">
        <v>0</v>
      </c>
      <c r="DC33" s="34">
        <v>0</v>
      </c>
      <c r="DD33" s="32">
        <v>0</v>
      </c>
      <c r="DE33" s="33">
        <v>0</v>
      </c>
      <c r="DF33" s="34">
        <v>0</v>
      </c>
      <c r="DG33" s="32">
        <v>0</v>
      </c>
      <c r="DH33" s="33">
        <v>0</v>
      </c>
      <c r="DI33" s="34">
        <v>0</v>
      </c>
      <c r="DJ33" s="32">
        <v>0</v>
      </c>
      <c r="DK33" s="33">
        <v>0</v>
      </c>
      <c r="DL33" s="34">
        <v>0</v>
      </c>
      <c r="DM33" s="32">
        <v>0</v>
      </c>
      <c r="DN33" s="33">
        <v>0</v>
      </c>
      <c r="DO33" s="34">
        <v>0</v>
      </c>
      <c r="DP33" s="32">
        <v>0</v>
      </c>
      <c r="DQ33" s="33">
        <v>0</v>
      </c>
      <c r="DR33" s="34">
        <v>0</v>
      </c>
      <c r="DS33" s="32">
        <v>0</v>
      </c>
      <c r="DT33" s="33">
        <v>0</v>
      </c>
      <c r="DU33" s="34">
        <v>0</v>
      </c>
      <c r="DV33" s="32">
        <v>0</v>
      </c>
      <c r="DW33" s="33">
        <v>0</v>
      </c>
      <c r="DX33" s="34">
        <v>0</v>
      </c>
      <c r="DY33" s="32">
        <v>0</v>
      </c>
      <c r="DZ33" s="33">
        <v>0</v>
      </c>
      <c r="EA33" s="34">
        <v>0</v>
      </c>
      <c r="EB33" s="32">
        <v>0</v>
      </c>
      <c r="EC33" s="33">
        <v>0</v>
      </c>
      <c r="ED33" s="34">
        <v>0</v>
      </c>
      <c r="EE33" s="32">
        <v>0</v>
      </c>
      <c r="EF33" s="33">
        <v>0</v>
      </c>
      <c r="EG33" s="34">
        <v>0</v>
      </c>
      <c r="EH33" s="32">
        <v>0</v>
      </c>
      <c r="EI33" s="33">
        <v>0</v>
      </c>
      <c r="EJ33" s="34">
        <v>0</v>
      </c>
      <c r="EK33" s="32">
        <v>0</v>
      </c>
      <c r="EL33" s="33">
        <v>0</v>
      </c>
      <c r="EM33" s="34">
        <v>0</v>
      </c>
      <c r="EN33" s="32">
        <v>0</v>
      </c>
      <c r="EO33" s="33">
        <v>0</v>
      </c>
      <c r="EP33" s="34">
        <v>0</v>
      </c>
      <c r="EQ33" s="32">
        <v>0</v>
      </c>
      <c r="ER33" s="33">
        <v>0</v>
      </c>
      <c r="ES33" s="34">
        <v>0</v>
      </c>
      <c r="ET33" s="32">
        <v>0</v>
      </c>
      <c r="EU33" s="33">
        <v>0</v>
      </c>
      <c r="EV33" s="34">
        <v>0</v>
      </c>
      <c r="EW33" s="32">
        <v>0</v>
      </c>
      <c r="EX33" s="33">
        <v>0</v>
      </c>
      <c r="EY33" s="34">
        <v>0</v>
      </c>
      <c r="EZ33" s="32">
        <v>0</v>
      </c>
      <c r="FA33" s="33">
        <v>0</v>
      </c>
      <c r="FB33" s="34">
        <v>0</v>
      </c>
      <c r="FC33" s="32">
        <v>0</v>
      </c>
      <c r="FD33" s="33">
        <v>0</v>
      </c>
      <c r="FE33" s="34">
        <v>0</v>
      </c>
      <c r="FF33" s="32">
        <v>0</v>
      </c>
      <c r="FG33" s="33">
        <v>0</v>
      </c>
      <c r="FH33" s="34">
        <v>0</v>
      </c>
      <c r="FI33" s="32">
        <v>0</v>
      </c>
      <c r="FJ33" s="33">
        <v>0</v>
      </c>
      <c r="FK33" s="34">
        <v>0</v>
      </c>
      <c r="FL33" s="32">
        <v>0</v>
      </c>
      <c r="FM33" s="33">
        <v>0</v>
      </c>
      <c r="FN33" s="34">
        <v>0</v>
      </c>
      <c r="FO33" s="32">
        <v>0</v>
      </c>
      <c r="FP33" s="33">
        <v>0</v>
      </c>
      <c r="FQ33" s="34">
        <v>0</v>
      </c>
      <c r="FR33" s="32">
        <v>0</v>
      </c>
      <c r="FS33" s="33">
        <v>0</v>
      </c>
      <c r="FT33" s="34">
        <v>0</v>
      </c>
      <c r="FU33" s="32">
        <v>0</v>
      </c>
      <c r="FV33" s="33">
        <v>0</v>
      </c>
      <c r="FW33" s="34">
        <v>0</v>
      </c>
      <c r="FX33" s="32">
        <v>0</v>
      </c>
      <c r="FY33" s="33">
        <v>0</v>
      </c>
      <c r="FZ33" s="34">
        <v>0</v>
      </c>
      <c r="GA33" s="32">
        <v>0</v>
      </c>
      <c r="GB33" s="33">
        <v>0</v>
      </c>
      <c r="GC33" s="34">
        <v>0</v>
      </c>
      <c r="GD33" s="32">
        <v>0</v>
      </c>
      <c r="GE33" s="33">
        <v>0</v>
      </c>
      <c r="GF33" s="34">
        <v>0</v>
      </c>
      <c r="GG33" s="32">
        <v>0</v>
      </c>
      <c r="GH33" s="33">
        <v>0</v>
      </c>
      <c r="GI33" s="34">
        <v>0</v>
      </c>
      <c r="GJ33" s="32">
        <v>0</v>
      </c>
      <c r="GK33" s="33">
        <v>0</v>
      </c>
      <c r="GL33" s="34">
        <v>0</v>
      </c>
      <c r="GM33" s="32">
        <v>0</v>
      </c>
      <c r="GN33" s="33">
        <v>0</v>
      </c>
      <c r="GO33" s="34">
        <v>0</v>
      </c>
      <c r="GP33" s="32">
        <v>0</v>
      </c>
      <c r="GQ33" s="33">
        <v>0</v>
      </c>
      <c r="GR33" s="34">
        <v>0</v>
      </c>
      <c r="GS33" s="32">
        <v>0</v>
      </c>
      <c r="GT33" s="33">
        <v>0</v>
      </c>
      <c r="GU33" s="34">
        <v>0</v>
      </c>
      <c r="GV33" s="32">
        <v>0</v>
      </c>
      <c r="GW33" s="33">
        <v>0</v>
      </c>
      <c r="GX33" s="34">
        <v>0</v>
      </c>
      <c r="GY33" s="32">
        <v>0</v>
      </c>
      <c r="GZ33" s="33">
        <v>0</v>
      </c>
      <c r="HA33" s="34">
        <v>0</v>
      </c>
      <c r="HB33" s="32">
        <v>0</v>
      </c>
      <c r="HC33" s="33">
        <v>0</v>
      </c>
      <c r="HD33" s="34">
        <v>0</v>
      </c>
      <c r="HE33" s="32">
        <v>0</v>
      </c>
      <c r="HF33" s="33">
        <v>0</v>
      </c>
      <c r="HG33" s="34">
        <v>0</v>
      </c>
      <c r="HH33" s="32">
        <v>0</v>
      </c>
      <c r="HI33" s="33">
        <v>0</v>
      </c>
      <c r="HJ33" s="34">
        <v>0</v>
      </c>
      <c r="HK33" s="32">
        <v>0</v>
      </c>
      <c r="HL33" s="33">
        <v>0</v>
      </c>
      <c r="HM33" s="34">
        <v>0</v>
      </c>
      <c r="HN33" s="32">
        <v>0</v>
      </c>
      <c r="HO33" s="33">
        <v>0</v>
      </c>
      <c r="HP33" s="34">
        <v>0</v>
      </c>
    </row>
    <row r="34" spans="1:224" x14ac:dyDescent="0.25">
      <c r="A34" s="9" t="s">
        <v>371</v>
      </c>
      <c r="B34" s="10" t="s">
        <v>372</v>
      </c>
      <c r="C34" s="32">
        <v>-23070099.41</v>
      </c>
      <c r="D34" s="33">
        <v>-28000000</v>
      </c>
      <c r="E34" s="34">
        <v>-25000000</v>
      </c>
      <c r="F34" s="32">
        <v>0</v>
      </c>
      <c r="G34" s="33">
        <v>0</v>
      </c>
      <c r="H34" s="34">
        <v>0</v>
      </c>
      <c r="I34" s="32">
        <v>0</v>
      </c>
      <c r="J34" s="33">
        <v>0</v>
      </c>
      <c r="K34" s="34">
        <v>0</v>
      </c>
      <c r="L34" s="32">
        <v>0</v>
      </c>
      <c r="M34" s="33">
        <v>0</v>
      </c>
      <c r="N34" s="34">
        <v>0</v>
      </c>
      <c r="O34" s="32">
        <v>0</v>
      </c>
      <c r="P34" s="33">
        <v>0</v>
      </c>
      <c r="Q34" s="34">
        <v>0</v>
      </c>
      <c r="R34" s="32">
        <v>0</v>
      </c>
      <c r="S34" s="33">
        <v>0</v>
      </c>
      <c r="T34" s="34">
        <v>0</v>
      </c>
      <c r="U34" s="32">
        <v>-23070099.41</v>
      </c>
      <c r="V34" s="33">
        <v>-25000000</v>
      </c>
      <c r="W34" s="34">
        <v>-25000000</v>
      </c>
      <c r="X34" s="32">
        <v>0</v>
      </c>
      <c r="Y34" s="33">
        <v>0</v>
      </c>
      <c r="Z34" s="34">
        <v>0</v>
      </c>
      <c r="AA34" s="32">
        <v>0</v>
      </c>
      <c r="AB34" s="33">
        <v>0</v>
      </c>
      <c r="AC34" s="34">
        <v>0</v>
      </c>
      <c r="AD34" s="32">
        <v>0</v>
      </c>
      <c r="AE34" s="33">
        <v>0</v>
      </c>
      <c r="AF34" s="34">
        <v>0</v>
      </c>
      <c r="AG34" s="32">
        <v>0</v>
      </c>
      <c r="AH34" s="33">
        <v>0</v>
      </c>
      <c r="AI34" s="34">
        <v>0</v>
      </c>
      <c r="AJ34" s="32">
        <v>0</v>
      </c>
      <c r="AK34" s="33">
        <v>0</v>
      </c>
      <c r="AL34" s="34">
        <v>0</v>
      </c>
      <c r="AM34" s="32">
        <v>0</v>
      </c>
      <c r="AN34" s="33">
        <v>0</v>
      </c>
      <c r="AO34" s="34">
        <v>0</v>
      </c>
      <c r="AP34" s="32">
        <v>0</v>
      </c>
      <c r="AQ34" s="33">
        <v>0</v>
      </c>
      <c r="AR34" s="34">
        <v>0</v>
      </c>
      <c r="AS34" s="32">
        <v>0</v>
      </c>
      <c r="AT34" s="33">
        <v>0</v>
      </c>
      <c r="AU34" s="34">
        <v>0</v>
      </c>
      <c r="AV34" s="32">
        <v>0</v>
      </c>
      <c r="AW34" s="33">
        <v>0</v>
      </c>
      <c r="AX34" s="34">
        <v>0</v>
      </c>
      <c r="AY34" s="32">
        <v>0</v>
      </c>
      <c r="AZ34" s="33">
        <v>0</v>
      </c>
      <c r="BA34" s="34">
        <v>0</v>
      </c>
      <c r="BB34" s="32">
        <v>0</v>
      </c>
      <c r="BC34" s="33">
        <v>0</v>
      </c>
      <c r="BD34" s="34">
        <v>0</v>
      </c>
      <c r="BE34" s="32">
        <v>0</v>
      </c>
      <c r="BF34" s="33">
        <v>0</v>
      </c>
      <c r="BG34" s="34">
        <v>0</v>
      </c>
      <c r="BH34" s="32">
        <v>0</v>
      </c>
      <c r="BI34" s="33">
        <v>0</v>
      </c>
      <c r="BJ34" s="34">
        <v>0</v>
      </c>
      <c r="BK34" s="32">
        <v>0</v>
      </c>
      <c r="BL34" s="33">
        <v>0</v>
      </c>
      <c r="BM34" s="34">
        <v>0</v>
      </c>
      <c r="BN34" s="32">
        <v>0</v>
      </c>
      <c r="BO34" s="33">
        <v>0</v>
      </c>
      <c r="BP34" s="34">
        <v>0</v>
      </c>
      <c r="BQ34" s="32">
        <v>0</v>
      </c>
      <c r="BR34" s="33">
        <v>0</v>
      </c>
      <c r="BS34" s="34">
        <v>0</v>
      </c>
      <c r="BT34" s="32">
        <v>0</v>
      </c>
      <c r="BU34" s="33">
        <v>0</v>
      </c>
      <c r="BV34" s="34">
        <v>0</v>
      </c>
      <c r="BW34" s="32">
        <v>0</v>
      </c>
      <c r="BX34" s="33">
        <v>0</v>
      </c>
      <c r="BY34" s="34">
        <v>0</v>
      </c>
      <c r="BZ34" s="32">
        <v>0</v>
      </c>
      <c r="CA34" s="33">
        <v>0</v>
      </c>
      <c r="CB34" s="34">
        <v>0</v>
      </c>
      <c r="CC34" s="32">
        <v>0</v>
      </c>
      <c r="CD34" s="33">
        <v>0</v>
      </c>
      <c r="CE34" s="34">
        <v>0</v>
      </c>
      <c r="CF34" s="32">
        <v>0</v>
      </c>
      <c r="CG34" s="33">
        <v>0</v>
      </c>
      <c r="CH34" s="34">
        <v>0</v>
      </c>
      <c r="CI34" s="32">
        <v>0</v>
      </c>
      <c r="CJ34" s="33">
        <v>0</v>
      </c>
      <c r="CK34" s="34">
        <v>0</v>
      </c>
      <c r="CL34" s="32">
        <v>0</v>
      </c>
      <c r="CM34" s="33">
        <v>0</v>
      </c>
      <c r="CN34" s="34">
        <v>0</v>
      </c>
      <c r="CO34" s="32">
        <v>0</v>
      </c>
      <c r="CP34" s="33">
        <v>0</v>
      </c>
      <c r="CQ34" s="34">
        <v>0</v>
      </c>
      <c r="CR34" s="32">
        <v>0</v>
      </c>
      <c r="CS34" s="33">
        <v>0</v>
      </c>
      <c r="CT34" s="34">
        <v>0</v>
      </c>
      <c r="CU34" s="32">
        <v>0</v>
      </c>
      <c r="CV34" s="33">
        <v>0</v>
      </c>
      <c r="CW34" s="34">
        <v>0</v>
      </c>
      <c r="CX34" s="32">
        <v>0</v>
      </c>
      <c r="CY34" s="33">
        <v>0</v>
      </c>
      <c r="CZ34" s="34">
        <v>0</v>
      </c>
      <c r="DA34" s="32">
        <v>0</v>
      </c>
      <c r="DB34" s="33">
        <v>0</v>
      </c>
      <c r="DC34" s="34">
        <v>0</v>
      </c>
      <c r="DD34" s="32">
        <v>0</v>
      </c>
      <c r="DE34" s="33">
        <v>0</v>
      </c>
      <c r="DF34" s="34">
        <v>0</v>
      </c>
      <c r="DG34" s="32">
        <v>0</v>
      </c>
      <c r="DH34" s="33">
        <v>0</v>
      </c>
      <c r="DI34" s="34">
        <v>0</v>
      </c>
      <c r="DJ34" s="32">
        <v>0</v>
      </c>
      <c r="DK34" s="33">
        <v>0</v>
      </c>
      <c r="DL34" s="34">
        <v>0</v>
      </c>
      <c r="DM34" s="32">
        <v>0</v>
      </c>
      <c r="DN34" s="33">
        <v>0</v>
      </c>
      <c r="DO34" s="34">
        <v>0</v>
      </c>
      <c r="DP34" s="32">
        <v>0</v>
      </c>
      <c r="DQ34" s="33">
        <v>0</v>
      </c>
      <c r="DR34" s="34">
        <v>0</v>
      </c>
      <c r="DS34" s="32">
        <v>0</v>
      </c>
      <c r="DT34" s="33">
        <v>0</v>
      </c>
      <c r="DU34" s="34">
        <v>0</v>
      </c>
      <c r="DV34" s="32">
        <v>0</v>
      </c>
      <c r="DW34" s="33">
        <v>0</v>
      </c>
      <c r="DX34" s="34">
        <v>0</v>
      </c>
      <c r="DY34" s="32">
        <v>0</v>
      </c>
      <c r="DZ34" s="33">
        <v>0</v>
      </c>
      <c r="EA34" s="34">
        <v>0</v>
      </c>
      <c r="EB34" s="32">
        <v>0</v>
      </c>
      <c r="EC34" s="33">
        <v>0</v>
      </c>
      <c r="ED34" s="34">
        <v>0</v>
      </c>
      <c r="EE34" s="32">
        <v>0</v>
      </c>
      <c r="EF34" s="33">
        <v>0</v>
      </c>
      <c r="EG34" s="34">
        <v>0</v>
      </c>
      <c r="EH34" s="32">
        <v>0</v>
      </c>
      <c r="EI34" s="33">
        <v>0</v>
      </c>
      <c r="EJ34" s="34">
        <v>0</v>
      </c>
      <c r="EK34" s="32">
        <v>0</v>
      </c>
      <c r="EL34" s="33">
        <v>0</v>
      </c>
      <c r="EM34" s="34">
        <v>0</v>
      </c>
      <c r="EN34" s="32">
        <v>0</v>
      </c>
      <c r="EO34" s="33">
        <v>0</v>
      </c>
      <c r="EP34" s="34">
        <v>0</v>
      </c>
      <c r="EQ34" s="32">
        <v>0</v>
      </c>
      <c r="ER34" s="33">
        <v>0</v>
      </c>
      <c r="ES34" s="34">
        <v>0</v>
      </c>
      <c r="ET34" s="32">
        <v>0</v>
      </c>
      <c r="EU34" s="33">
        <v>0</v>
      </c>
      <c r="EV34" s="34">
        <v>0</v>
      </c>
      <c r="EW34" s="32">
        <v>0</v>
      </c>
      <c r="EX34" s="33">
        <v>0</v>
      </c>
      <c r="EY34" s="34">
        <v>0</v>
      </c>
      <c r="EZ34" s="32">
        <v>0</v>
      </c>
      <c r="FA34" s="33">
        <v>0</v>
      </c>
      <c r="FB34" s="34">
        <v>0</v>
      </c>
      <c r="FC34" s="32">
        <v>0</v>
      </c>
      <c r="FD34" s="33">
        <v>0</v>
      </c>
      <c r="FE34" s="34">
        <v>0</v>
      </c>
      <c r="FF34" s="32">
        <v>0</v>
      </c>
      <c r="FG34" s="33">
        <v>0</v>
      </c>
      <c r="FH34" s="34">
        <v>0</v>
      </c>
      <c r="FI34" s="32">
        <v>0</v>
      </c>
      <c r="FJ34" s="33">
        <v>0</v>
      </c>
      <c r="FK34" s="34">
        <v>0</v>
      </c>
      <c r="FL34" s="32">
        <v>0</v>
      </c>
      <c r="FM34" s="33">
        <v>0</v>
      </c>
      <c r="FN34" s="34">
        <v>0</v>
      </c>
      <c r="FO34" s="32">
        <v>0</v>
      </c>
      <c r="FP34" s="33">
        <v>0</v>
      </c>
      <c r="FQ34" s="34">
        <v>0</v>
      </c>
      <c r="FR34" s="32">
        <v>0</v>
      </c>
      <c r="FS34" s="33">
        <v>0</v>
      </c>
      <c r="FT34" s="34">
        <v>0</v>
      </c>
      <c r="FU34" s="32">
        <v>0</v>
      </c>
      <c r="FV34" s="33">
        <v>0</v>
      </c>
      <c r="FW34" s="34">
        <v>0</v>
      </c>
      <c r="FX34" s="32">
        <v>0</v>
      </c>
      <c r="FY34" s="33">
        <v>-3000000</v>
      </c>
      <c r="FZ34" s="34">
        <v>0</v>
      </c>
      <c r="GA34" s="32">
        <v>0</v>
      </c>
      <c r="GB34" s="33">
        <v>0</v>
      </c>
      <c r="GC34" s="34">
        <v>0</v>
      </c>
      <c r="GD34" s="32">
        <v>0</v>
      </c>
      <c r="GE34" s="33">
        <v>0</v>
      </c>
      <c r="GF34" s="34">
        <v>0</v>
      </c>
      <c r="GG34" s="32">
        <v>0</v>
      </c>
      <c r="GH34" s="33">
        <v>0</v>
      </c>
      <c r="GI34" s="34">
        <v>0</v>
      </c>
      <c r="GJ34" s="32">
        <v>0</v>
      </c>
      <c r="GK34" s="33">
        <v>0</v>
      </c>
      <c r="GL34" s="34">
        <v>0</v>
      </c>
      <c r="GM34" s="32">
        <v>0</v>
      </c>
      <c r="GN34" s="33">
        <v>0</v>
      </c>
      <c r="GO34" s="34">
        <v>0</v>
      </c>
      <c r="GP34" s="32">
        <v>0</v>
      </c>
      <c r="GQ34" s="33">
        <v>0</v>
      </c>
      <c r="GR34" s="34">
        <v>0</v>
      </c>
      <c r="GS34" s="32">
        <v>0</v>
      </c>
      <c r="GT34" s="33">
        <v>0</v>
      </c>
      <c r="GU34" s="34">
        <v>0</v>
      </c>
      <c r="GV34" s="32">
        <v>0</v>
      </c>
      <c r="GW34" s="33">
        <v>0</v>
      </c>
      <c r="GX34" s="34">
        <v>0</v>
      </c>
      <c r="GY34" s="32">
        <v>0</v>
      </c>
      <c r="GZ34" s="33">
        <v>0</v>
      </c>
      <c r="HA34" s="34">
        <v>0</v>
      </c>
      <c r="HB34" s="32">
        <v>0</v>
      </c>
      <c r="HC34" s="33">
        <v>0</v>
      </c>
      <c r="HD34" s="34">
        <v>0</v>
      </c>
      <c r="HE34" s="32">
        <v>0</v>
      </c>
      <c r="HF34" s="33">
        <v>0</v>
      </c>
      <c r="HG34" s="34">
        <v>0</v>
      </c>
      <c r="HH34" s="32">
        <v>0</v>
      </c>
      <c r="HI34" s="33">
        <v>0</v>
      </c>
      <c r="HJ34" s="34">
        <v>0</v>
      </c>
      <c r="HK34" s="32">
        <v>0</v>
      </c>
      <c r="HL34" s="33">
        <v>0</v>
      </c>
      <c r="HM34" s="34">
        <v>0</v>
      </c>
      <c r="HN34" s="32">
        <v>0</v>
      </c>
      <c r="HO34" s="33">
        <v>0</v>
      </c>
      <c r="HP34" s="34">
        <v>0</v>
      </c>
    </row>
    <row r="35" spans="1:224" x14ac:dyDescent="0.25">
      <c r="A35" s="9" t="s">
        <v>373</v>
      </c>
      <c r="B35" s="10" t="s">
        <v>374</v>
      </c>
      <c r="C35" s="32">
        <v>-658704.35</v>
      </c>
      <c r="D35" s="33">
        <v>-879999.99999999604</v>
      </c>
      <c r="E35" s="34">
        <v>-880000</v>
      </c>
      <c r="F35" s="32">
        <v>0</v>
      </c>
      <c r="G35" s="33">
        <v>0</v>
      </c>
      <c r="H35" s="34">
        <v>0</v>
      </c>
      <c r="I35" s="32">
        <v>0</v>
      </c>
      <c r="J35" s="33">
        <v>0</v>
      </c>
      <c r="K35" s="34">
        <v>0</v>
      </c>
      <c r="L35" s="32">
        <v>0</v>
      </c>
      <c r="M35" s="33">
        <v>0</v>
      </c>
      <c r="N35" s="34">
        <v>0</v>
      </c>
      <c r="O35" s="32">
        <v>0</v>
      </c>
      <c r="P35" s="33">
        <v>0</v>
      </c>
      <c r="Q35" s="34">
        <v>0</v>
      </c>
      <c r="R35" s="32">
        <v>0</v>
      </c>
      <c r="S35" s="33">
        <v>0</v>
      </c>
      <c r="T35" s="34">
        <v>0</v>
      </c>
      <c r="U35" s="32">
        <v>0</v>
      </c>
      <c r="V35" s="33">
        <v>0</v>
      </c>
      <c r="W35" s="34">
        <v>0</v>
      </c>
      <c r="X35" s="32">
        <v>0</v>
      </c>
      <c r="Y35" s="33">
        <v>0</v>
      </c>
      <c r="Z35" s="34">
        <v>0</v>
      </c>
      <c r="AA35" s="32">
        <v>0</v>
      </c>
      <c r="AB35" s="33">
        <v>0</v>
      </c>
      <c r="AC35" s="34">
        <v>0</v>
      </c>
      <c r="AD35" s="32">
        <v>0</v>
      </c>
      <c r="AE35" s="33">
        <v>0</v>
      </c>
      <c r="AF35" s="34">
        <v>0</v>
      </c>
      <c r="AG35" s="32">
        <v>0</v>
      </c>
      <c r="AH35" s="33">
        <v>0</v>
      </c>
      <c r="AI35" s="34">
        <v>0</v>
      </c>
      <c r="AJ35" s="32">
        <v>0</v>
      </c>
      <c r="AK35" s="33">
        <v>0</v>
      </c>
      <c r="AL35" s="34">
        <v>0</v>
      </c>
      <c r="AM35" s="32">
        <v>0</v>
      </c>
      <c r="AN35" s="33">
        <v>0</v>
      </c>
      <c r="AO35" s="34">
        <v>0</v>
      </c>
      <c r="AP35" s="32">
        <v>0</v>
      </c>
      <c r="AQ35" s="33">
        <v>0</v>
      </c>
      <c r="AR35" s="34">
        <v>0</v>
      </c>
      <c r="AS35" s="32">
        <v>0</v>
      </c>
      <c r="AT35" s="33">
        <v>0</v>
      </c>
      <c r="AU35" s="34">
        <v>0</v>
      </c>
      <c r="AV35" s="32">
        <v>0</v>
      </c>
      <c r="AW35" s="33">
        <v>0</v>
      </c>
      <c r="AX35" s="34">
        <v>0</v>
      </c>
      <c r="AY35" s="32">
        <v>0</v>
      </c>
      <c r="AZ35" s="33">
        <v>0</v>
      </c>
      <c r="BA35" s="34">
        <v>0</v>
      </c>
      <c r="BB35" s="32">
        <v>0</v>
      </c>
      <c r="BC35" s="33">
        <v>0</v>
      </c>
      <c r="BD35" s="34">
        <v>0</v>
      </c>
      <c r="BE35" s="32">
        <v>0</v>
      </c>
      <c r="BF35" s="33">
        <v>0</v>
      </c>
      <c r="BG35" s="34">
        <v>0</v>
      </c>
      <c r="BH35" s="32">
        <v>0</v>
      </c>
      <c r="BI35" s="33">
        <v>0</v>
      </c>
      <c r="BJ35" s="34">
        <v>0</v>
      </c>
      <c r="BK35" s="32">
        <v>0</v>
      </c>
      <c r="BL35" s="33">
        <v>0</v>
      </c>
      <c r="BM35" s="34">
        <v>0</v>
      </c>
      <c r="BN35" s="32">
        <v>0</v>
      </c>
      <c r="BO35" s="33">
        <v>0</v>
      </c>
      <c r="BP35" s="34">
        <v>0</v>
      </c>
      <c r="BQ35" s="32">
        <v>0</v>
      </c>
      <c r="BR35" s="33">
        <v>0</v>
      </c>
      <c r="BS35" s="34">
        <v>0</v>
      </c>
      <c r="BT35" s="32">
        <v>0</v>
      </c>
      <c r="BU35" s="33">
        <v>0</v>
      </c>
      <c r="BV35" s="34">
        <v>0</v>
      </c>
      <c r="BW35" s="32">
        <v>-658704.35</v>
      </c>
      <c r="BX35" s="33">
        <v>-879999.99999999604</v>
      </c>
      <c r="BY35" s="34">
        <v>-880000</v>
      </c>
      <c r="BZ35" s="32">
        <v>0</v>
      </c>
      <c r="CA35" s="33">
        <v>0</v>
      </c>
      <c r="CB35" s="34">
        <v>0</v>
      </c>
      <c r="CC35" s="32">
        <v>0</v>
      </c>
      <c r="CD35" s="33">
        <v>0</v>
      </c>
      <c r="CE35" s="34">
        <v>0</v>
      </c>
      <c r="CF35" s="32">
        <v>0</v>
      </c>
      <c r="CG35" s="33">
        <v>0</v>
      </c>
      <c r="CH35" s="34">
        <v>0</v>
      </c>
      <c r="CI35" s="32">
        <v>0</v>
      </c>
      <c r="CJ35" s="33">
        <v>0</v>
      </c>
      <c r="CK35" s="34">
        <v>0</v>
      </c>
      <c r="CL35" s="32">
        <v>0</v>
      </c>
      <c r="CM35" s="33">
        <v>0</v>
      </c>
      <c r="CN35" s="34">
        <v>0</v>
      </c>
      <c r="CO35" s="32">
        <v>0</v>
      </c>
      <c r="CP35" s="33">
        <v>0</v>
      </c>
      <c r="CQ35" s="34">
        <v>0</v>
      </c>
      <c r="CR35" s="32">
        <v>0</v>
      </c>
      <c r="CS35" s="33">
        <v>0</v>
      </c>
      <c r="CT35" s="34">
        <v>0</v>
      </c>
      <c r="CU35" s="32">
        <v>0</v>
      </c>
      <c r="CV35" s="33">
        <v>0</v>
      </c>
      <c r="CW35" s="34">
        <v>0</v>
      </c>
      <c r="CX35" s="32">
        <v>0</v>
      </c>
      <c r="CY35" s="33">
        <v>0</v>
      </c>
      <c r="CZ35" s="34">
        <v>0</v>
      </c>
      <c r="DA35" s="32">
        <v>0</v>
      </c>
      <c r="DB35" s="33">
        <v>0</v>
      </c>
      <c r="DC35" s="34">
        <v>0</v>
      </c>
      <c r="DD35" s="32">
        <v>0</v>
      </c>
      <c r="DE35" s="33">
        <v>0</v>
      </c>
      <c r="DF35" s="34">
        <v>0</v>
      </c>
      <c r="DG35" s="32">
        <v>0</v>
      </c>
      <c r="DH35" s="33">
        <v>0</v>
      </c>
      <c r="DI35" s="34">
        <v>0</v>
      </c>
      <c r="DJ35" s="32">
        <v>0</v>
      </c>
      <c r="DK35" s="33">
        <v>0</v>
      </c>
      <c r="DL35" s="34">
        <v>0</v>
      </c>
      <c r="DM35" s="32">
        <v>0</v>
      </c>
      <c r="DN35" s="33">
        <v>0</v>
      </c>
      <c r="DO35" s="34">
        <v>0</v>
      </c>
      <c r="DP35" s="32">
        <v>0</v>
      </c>
      <c r="DQ35" s="33">
        <v>0</v>
      </c>
      <c r="DR35" s="34">
        <v>0</v>
      </c>
      <c r="DS35" s="32">
        <v>0</v>
      </c>
      <c r="DT35" s="33">
        <v>0</v>
      </c>
      <c r="DU35" s="34">
        <v>0</v>
      </c>
      <c r="DV35" s="32">
        <v>0</v>
      </c>
      <c r="DW35" s="33">
        <v>0</v>
      </c>
      <c r="DX35" s="34">
        <v>0</v>
      </c>
      <c r="DY35" s="32">
        <v>0</v>
      </c>
      <c r="DZ35" s="33">
        <v>0</v>
      </c>
      <c r="EA35" s="34">
        <v>0</v>
      </c>
      <c r="EB35" s="32">
        <v>0</v>
      </c>
      <c r="EC35" s="33">
        <v>0</v>
      </c>
      <c r="ED35" s="34">
        <v>0</v>
      </c>
      <c r="EE35" s="32">
        <v>0</v>
      </c>
      <c r="EF35" s="33">
        <v>0</v>
      </c>
      <c r="EG35" s="34">
        <v>0</v>
      </c>
      <c r="EH35" s="32">
        <v>0</v>
      </c>
      <c r="EI35" s="33">
        <v>0</v>
      </c>
      <c r="EJ35" s="34">
        <v>0</v>
      </c>
      <c r="EK35" s="32">
        <v>0</v>
      </c>
      <c r="EL35" s="33">
        <v>0</v>
      </c>
      <c r="EM35" s="34">
        <v>0</v>
      </c>
      <c r="EN35" s="32">
        <v>0</v>
      </c>
      <c r="EO35" s="33">
        <v>0</v>
      </c>
      <c r="EP35" s="34">
        <v>0</v>
      </c>
      <c r="EQ35" s="32">
        <v>0</v>
      </c>
      <c r="ER35" s="33">
        <v>0</v>
      </c>
      <c r="ES35" s="34">
        <v>0</v>
      </c>
      <c r="ET35" s="32">
        <v>0</v>
      </c>
      <c r="EU35" s="33">
        <v>0</v>
      </c>
      <c r="EV35" s="34">
        <v>0</v>
      </c>
      <c r="EW35" s="32">
        <v>0</v>
      </c>
      <c r="EX35" s="33">
        <v>0</v>
      </c>
      <c r="EY35" s="34">
        <v>0</v>
      </c>
      <c r="EZ35" s="32">
        <v>0</v>
      </c>
      <c r="FA35" s="33">
        <v>0</v>
      </c>
      <c r="FB35" s="34">
        <v>0</v>
      </c>
      <c r="FC35" s="32">
        <v>0</v>
      </c>
      <c r="FD35" s="33">
        <v>0</v>
      </c>
      <c r="FE35" s="34">
        <v>0</v>
      </c>
      <c r="FF35" s="32">
        <v>0</v>
      </c>
      <c r="FG35" s="33">
        <v>0</v>
      </c>
      <c r="FH35" s="34">
        <v>0</v>
      </c>
      <c r="FI35" s="32">
        <v>0</v>
      </c>
      <c r="FJ35" s="33">
        <v>0</v>
      </c>
      <c r="FK35" s="34">
        <v>0</v>
      </c>
      <c r="FL35" s="32">
        <v>0</v>
      </c>
      <c r="FM35" s="33">
        <v>0</v>
      </c>
      <c r="FN35" s="34">
        <v>0</v>
      </c>
      <c r="FO35" s="32">
        <v>0</v>
      </c>
      <c r="FP35" s="33">
        <v>0</v>
      </c>
      <c r="FQ35" s="34">
        <v>0</v>
      </c>
      <c r="FR35" s="32">
        <v>0</v>
      </c>
      <c r="FS35" s="33">
        <v>0</v>
      </c>
      <c r="FT35" s="34">
        <v>0</v>
      </c>
      <c r="FU35" s="32">
        <v>0</v>
      </c>
      <c r="FV35" s="33">
        <v>0</v>
      </c>
      <c r="FW35" s="34">
        <v>0</v>
      </c>
      <c r="FX35" s="32">
        <v>0</v>
      </c>
      <c r="FY35" s="33">
        <v>0</v>
      </c>
      <c r="FZ35" s="34">
        <v>0</v>
      </c>
      <c r="GA35" s="32">
        <v>0</v>
      </c>
      <c r="GB35" s="33">
        <v>0</v>
      </c>
      <c r="GC35" s="34">
        <v>0</v>
      </c>
      <c r="GD35" s="32">
        <v>0</v>
      </c>
      <c r="GE35" s="33">
        <v>0</v>
      </c>
      <c r="GF35" s="34">
        <v>0</v>
      </c>
      <c r="GG35" s="32">
        <v>0</v>
      </c>
      <c r="GH35" s="33">
        <v>0</v>
      </c>
      <c r="GI35" s="34">
        <v>0</v>
      </c>
      <c r="GJ35" s="32">
        <v>0</v>
      </c>
      <c r="GK35" s="33">
        <v>0</v>
      </c>
      <c r="GL35" s="34">
        <v>0</v>
      </c>
      <c r="GM35" s="32">
        <v>0</v>
      </c>
      <c r="GN35" s="33">
        <v>0</v>
      </c>
      <c r="GO35" s="34">
        <v>0</v>
      </c>
      <c r="GP35" s="32">
        <v>0</v>
      </c>
      <c r="GQ35" s="33">
        <v>0</v>
      </c>
      <c r="GR35" s="34">
        <v>0</v>
      </c>
      <c r="GS35" s="32">
        <v>0</v>
      </c>
      <c r="GT35" s="33">
        <v>0</v>
      </c>
      <c r="GU35" s="34">
        <v>0</v>
      </c>
      <c r="GV35" s="32">
        <v>0</v>
      </c>
      <c r="GW35" s="33">
        <v>0</v>
      </c>
      <c r="GX35" s="34">
        <v>0</v>
      </c>
      <c r="GY35" s="32">
        <v>0</v>
      </c>
      <c r="GZ35" s="33">
        <v>0</v>
      </c>
      <c r="HA35" s="34">
        <v>0</v>
      </c>
      <c r="HB35" s="32">
        <v>0</v>
      </c>
      <c r="HC35" s="33">
        <v>0</v>
      </c>
      <c r="HD35" s="34">
        <v>0</v>
      </c>
      <c r="HE35" s="32">
        <v>0</v>
      </c>
      <c r="HF35" s="33">
        <v>0</v>
      </c>
      <c r="HG35" s="34">
        <v>0</v>
      </c>
      <c r="HH35" s="32">
        <v>0</v>
      </c>
      <c r="HI35" s="33">
        <v>0</v>
      </c>
      <c r="HJ35" s="34">
        <v>0</v>
      </c>
      <c r="HK35" s="32">
        <v>0</v>
      </c>
      <c r="HL35" s="33">
        <v>0</v>
      </c>
      <c r="HM35" s="34">
        <v>0</v>
      </c>
      <c r="HN35" s="32">
        <v>0</v>
      </c>
      <c r="HO35" s="33">
        <v>0</v>
      </c>
      <c r="HP35" s="34">
        <v>0</v>
      </c>
    </row>
    <row r="36" spans="1:224" x14ac:dyDescent="0.25">
      <c r="A36" s="9" t="s">
        <v>375</v>
      </c>
      <c r="B36" s="10" t="s">
        <v>376</v>
      </c>
      <c r="C36" s="32">
        <v>-87892.57</v>
      </c>
      <c r="D36" s="33">
        <v>-99999.999999995998</v>
      </c>
      <c r="E36" s="34">
        <v>-100000</v>
      </c>
      <c r="F36" s="32">
        <v>0</v>
      </c>
      <c r="G36" s="33">
        <v>0</v>
      </c>
      <c r="H36" s="34">
        <v>0</v>
      </c>
      <c r="I36" s="32">
        <v>0</v>
      </c>
      <c r="J36" s="33">
        <v>0</v>
      </c>
      <c r="K36" s="34">
        <v>0</v>
      </c>
      <c r="L36" s="32">
        <v>0</v>
      </c>
      <c r="M36" s="33">
        <v>0</v>
      </c>
      <c r="N36" s="34">
        <v>0</v>
      </c>
      <c r="O36" s="32">
        <v>0</v>
      </c>
      <c r="P36" s="33">
        <v>0</v>
      </c>
      <c r="Q36" s="34">
        <v>0</v>
      </c>
      <c r="R36" s="32">
        <v>0</v>
      </c>
      <c r="S36" s="33">
        <v>0</v>
      </c>
      <c r="T36" s="34">
        <v>0</v>
      </c>
      <c r="U36" s="32">
        <v>0</v>
      </c>
      <c r="V36" s="33">
        <v>0</v>
      </c>
      <c r="W36" s="34">
        <v>0</v>
      </c>
      <c r="X36" s="32">
        <v>0</v>
      </c>
      <c r="Y36" s="33">
        <v>0</v>
      </c>
      <c r="Z36" s="34">
        <v>0</v>
      </c>
      <c r="AA36" s="32">
        <v>0</v>
      </c>
      <c r="AB36" s="33">
        <v>0</v>
      </c>
      <c r="AC36" s="34">
        <v>0</v>
      </c>
      <c r="AD36" s="32">
        <v>0</v>
      </c>
      <c r="AE36" s="33">
        <v>0</v>
      </c>
      <c r="AF36" s="34">
        <v>0</v>
      </c>
      <c r="AG36" s="32">
        <v>0</v>
      </c>
      <c r="AH36" s="33">
        <v>0</v>
      </c>
      <c r="AI36" s="34">
        <v>0</v>
      </c>
      <c r="AJ36" s="32">
        <v>0</v>
      </c>
      <c r="AK36" s="33">
        <v>0</v>
      </c>
      <c r="AL36" s="34">
        <v>0</v>
      </c>
      <c r="AM36" s="32">
        <v>0</v>
      </c>
      <c r="AN36" s="33">
        <v>0</v>
      </c>
      <c r="AO36" s="34">
        <v>0</v>
      </c>
      <c r="AP36" s="32">
        <v>0</v>
      </c>
      <c r="AQ36" s="33">
        <v>0</v>
      </c>
      <c r="AR36" s="34">
        <v>0</v>
      </c>
      <c r="AS36" s="32">
        <v>0</v>
      </c>
      <c r="AT36" s="33">
        <v>0</v>
      </c>
      <c r="AU36" s="34">
        <v>0</v>
      </c>
      <c r="AV36" s="32">
        <v>0</v>
      </c>
      <c r="AW36" s="33">
        <v>0</v>
      </c>
      <c r="AX36" s="34">
        <v>0</v>
      </c>
      <c r="AY36" s="32">
        <v>0</v>
      </c>
      <c r="AZ36" s="33">
        <v>0</v>
      </c>
      <c r="BA36" s="34">
        <v>0</v>
      </c>
      <c r="BB36" s="32">
        <v>0</v>
      </c>
      <c r="BC36" s="33">
        <v>0</v>
      </c>
      <c r="BD36" s="34">
        <v>0</v>
      </c>
      <c r="BE36" s="32">
        <v>0</v>
      </c>
      <c r="BF36" s="33">
        <v>0</v>
      </c>
      <c r="BG36" s="34">
        <v>0</v>
      </c>
      <c r="BH36" s="32">
        <v>0</v>
      </c>
      <c r="BI36" s="33">
        <v>0</v>
      </c>
      <c r="BJ36" s="34">
        <v>0</v>
      </c>
      <c r="BK36" s="32">
        <v>0</v>
      </c>
      <c r="BL36" s="33">
        <v>0</v>
      </c>
      <c r="BM36" s="34">
        <v>0</v>
      </c>
      <c r="BN36" s="32">
        <v>0</v>
      </c>
      <c r="BO36" s="33">
        <v>0</v>
      </c>
      <c r="BP36" s="34">
        <v>0</v>
      </c>
      <c r="BQ36" s="32">
        <v>0</v>
      </c>
      <c r="BR36" s="33">
        <v>0</v>
      </c>
      <c r="BS36" s="34">
        <v>0</v>
      </c>
      <c r="BT36" s="32">
        <v>0</v>
      </c>
      <c r="BU36" s="33">
        <v>0</v>
      </c>
      <c r="BV36" s="34">
        <v>0</v>
      </c>
      <c r="BW36" s="32">
        <v>0</v>
      </c>
      <c r="BX36" s="33">
        <v>0</v>
      </c>
      <c r="BY36" s="34">
        <v>0</v>
      </c>
      <c r="BZ36" s="32">
        <v>0</v>
      </c>
      <c r="CA36" s="33">
        <v>0</v>
      </c>
      <c r="CB36" s="34">
        <v>0</v>
      </c>
      <c r="CC36" s="32">
        <v>0</v>
      </c>
      <c r="CD36" s="33">
        <v>0</v>
      </c>
      <c r="CE36" s="34">
        <v>0</v>
      </c>
      <c r="CF36" s="32">
        <v>0</v>
      </c>
      <c r="CG36" s="33">
        <v>0</v>
      </c>
      <c r="CH36" s="34">
        <v>0</v>
      </c>
      <c r="CI36" s="32">
        <v>-87892.57</v>
      </c>
      <c r="CJ36" s="33">
        <v>-99999.999999995998</v>
      </c>
      <c r="CK36" s="34">
        <v>-100000</v>
      </c>
      <c r="CL36" s="32">
        <v>0</v>
      </c>
      <c r="CM36" s="33">
        <v>0</v>
      </c>
      <c r="CN36" s="34">
        <v>0</v>
      </c>
      <c r="CO36" s="32">
        <v>0</v>
      </c>
      <c r="CP36" s="33">
        <v>0</v>
      </c>
      <c r="CQ36" s="34">
        <v>0</v>
      </c>
      <c r="CR36" s="32">
        <v>0</v>
      </c>
      <c r="CS36" s="33">
        <v>0</v>
      </c>
      <c r="CT36" s="34">
        <v>0</v>
      </c>
      <c r="CU36" s="32">
        <v>0</v>
      </c>
      <c r="CV36" s="33">
        <v>0</v>
      </c>
      <c r="CW36" s="34">
        <v>0</v>
      </c>
      <c r="CX36" s="32">
        <v>0</v>
      </c>
      <c r="CY36" s="33">
        <v>0</v>
      </c>
      <c r="CZ36" s="34">
        <v>0</v>
      </c>
      <c r="DA36" s="32">
        <v>0</v>
      </c>
      <c r="DB36" s="33">
        <v>0</v>
      </c>
      <c r="DC36" s="34">
        <v>0</v>
      </c>
      <c r="DD36" s="32">
        <v>0</v>
      </c>
      <c r="DE36" s="33">
        <v>0</v>
      </c>
      <c r="DF36" s="34">
        <v>0</v>
      </c>
      <c r="DG36" s="32">
        <v>0</v>
      </c>
      <c r="DH36" s="33">
        <v>0</v>
      </c>
      <c r="DI36" s="34">
        <v>0</v>
      </c>
      <c r="DJ36" s="32">
        <v>0</v>
      </c>
      <c r="DK36" s="33">
        <v>0</v>
      </c>
      <c r="DL36" s="34">
        <v>0</v>
      </c>
      <c r="DM36" s="32">
        <v>0</v>
      </c>
      <c r="DN36" s="33">
        <v>0</v>
      </c>
      <c r="DO36" s="34">
        <v>0</v>
      </c>
      <c r="DP36" s="32">
        <v>0</v>
      </c>
      <c r="DQ36" s="33">
        <v>0</v>
      </c>
      <c r="DR36" s="34">
        <v>0</v>
      </c>
      <c r="DS36" s="32">
        <v>0</v>
      </c>
      <c r="DT36" s="33">
        <v>0</v>
      </c>
      <c r="DU36" s="34">
        <v>0</v>
      </c>
      <c r="DV36" s="32">
        <v>0</v>
      </c>
      <c r="DW36" s="33">
        <v>0</v>
      </c>
      <c r="DX36" s="34">
        <v>0</v>
      </c>
      <c r="DY36" s="32">
        <v>0</v>
      </c>
      <c r="DZ36" s="33">
        <v>0</v>
      </c>
      <c r="EA36" s="34">
        <v>0</v>
      </c>
      <c r="EB36" s="32">
        <v>0</v>
      </c>
      <c r="EC36" s="33">
        <v>0</v>
      </c>
      <c r="ED36" s="34">
        <v>0</v>
      </c>
      <c r="EE36" s="32">
        <v>0</v>
      </c>
      <c r="EF36" s="33">
        <v>0</v>
      </c>
      <c r="EG36" s="34">
        <v>0</v>
      </c>
      <c r="EH36" s="32">
        <v>0</v>
      </c>
      <c r="EI36" s="33">
        <v>0</v>
      </c>
      <c r="EJ36" s="34">
        <v>0</v>
      </c>
      <c r="EK36" s="32">
        <v>0</v>
      </c>
      <c r="EL36" s="33">
        <v>0</v>
      </c>
      <c r="EM36" s="34">
        <v>0</v>
      </c>
      <c r="EN36" s="32">
        <v>0</v>
      </c>
      <c r="EO36" s="33">
        <v>0</v>
      </c>
      <c r="EP36" s="34">
        <v>0</v>
      </c>
      <c r="EQ36" s="32">
        <v>0</v>
      </c>
      <c r="ER36" s="33">
        <v>0</v>
      </c>
      <c r="ES36" s="34">
        <v>0</v>
      </c>
      <c r="ET36" s="32">
        <v>0</v>
      </c>
      <c r="EU36" s="33">
        <v>0</v>
      </c>
      <c r="EV36" s="34">
        <v>0</v>
      </c>
      <c r="EW36" s="32">
        <v>0</v>
      </c>
      <c r="EX36" s="33">
        <v>0</v>
      </c>
      <c r="EY36" s="34">
        <v>0</v>
      </c>
      <c r="EZ36" s="32">
        <v>0</v>
      </c>
      <c r="FA36" s="33">
        <v>0</v>
      </c>
      <c r="FB36" s="34">
        <v>0</v>
      </c>
      <c r="FC36" s="32">
        <v>0</v>
      </c>
      <c r="FD36" s="33">
        <v>0</v>
      </c>
      <c r="FE36" s="34">
        <v>0</v>
      </c>
      <c r="FF36" s="32">
        <v>0</v>
      </c>
      <c r="FG36" s="33">
        <v>0</v>
      </c>
      <c r="FH36" s="34">
        <v>0</v>
      </c>
      <c r="FI36" s="32">
        <v>0</v>
      </c>
      <c r="FJ36" s="33">
        <v>0</v>
      </c>
      <c r="FK36" s="34">
        <v>0</v>
      </c>
      <c r="FL36" s="32">
        <v>0</v>
      </c>
      <c r="FM36" s="33">
        <v>0</v>
      </c>
      <c r="FN36" s="34">
        <v>0</v>
      </c>
      <c r="FO36" s="32">
        <v>0</v>
      </c>
      <c r="FP36" s="33">
        <v>0</v>
      </c>
      <c r="FQ36" s="34">
        <v>0</v>
      </c>
      <c r="FR36" s="32">
        <v>0</v>
      </c>
      <c r="FS36" s="33">
        <v>0</v>
      </c>
      <c r="FT36" s="34">
        <v>0</v>
      </c>
      <c r="FU36" s="32">
        <v>0</v>
      </c>
      <c r="FV36" s="33">
        <v>0</v>
      </c>
      <c r="FW36" s="34">
        <v>0</v>
      </c>
      <c r="FX36" s="32">
        <v>0</v>
      </c>
      <c r="FY36" s="33">
        <v>0</v>
      </c>
      <c r="FZ36" s="34">
        <v>0</v>
      </c>
      <c r="GA36" s="32">
        <v>0</v>
      </c>
      <c r="GB36" s="33">
        <v>0</v>
      </c>
      <c r="GC36" s="34">
        <v>0</v>
      </c>
      <c r="GD36" s="32">
        <v>0</v>
      </c>
      <c r="GE36" s="33">
        <v>0</v>
      </c>
      <c r="GF36" s="34">
        <v>0</v>
      </c>
      <c r="GG36" s="32">
        <v>0</v>
      </c>
      <c r="GH36" s="33">
        <v>0</v>
      </c>
      <c r="GI36" s="34">
        <v>0</v>
      </c>
      <c r="GJ36" s="32">
        <v>0</v>
      </c>
      <c r="GK36" s="33">
        <v>0</v>
      </c>
      <c r="GL36" s="34">
        <v>0</v>
      </c>
      <c r="GM36" s="32">
        <v>0</v>
      </c>
      <c r="GN36" s="33">
        <v>0</v>
      </c>
      <c r="GO36" s="34">
        <v>0</v>
      </c>
      <c r="GP36" s="32">
        <v>0</v>
      </c>
      <c r="GQ36" s="33">
        <v>0</v>
      </c>
      <c r="GR36" s="34">
        <v>0</v>
      </c>
      <c r="GS36" s="32">
        <v>0</v>
      </c>
      <c r="GT36" s="33">
        <v>0</v>
      </c>
      <c r="GU36" s="34">
        <v>0</v>
      </c>
      <c r="GV36" s="32">
        <v>0</v>
      </c>
      <c r="GW36" s="33">
        <v>0</v>
      </c>
      <c r="GX36" s="34">
        <v>0</v>
      </c>
      <c r="GY36" s="32">
        <v>0</v>
      </c>
      <c r="GZ36" s="33">
        <v>0</v>
      </c>
      <c r="HA36" s="34">
        <v>0</v>
      </c>
      <c r="HB36" s="32">
        <v>0</v>
      </c>
      <c r="HC36" s="33">
        <v>0</v>
      </c>
      <c r="HD36" s="34">
        <v>0</v>
      </c>
      <c r="HE36" s="32">
        <v>0</v>
      </c>
      <c r="HF36" s="33">
        <v>0</v>
      </c>
      <c r="HG36" s="34">
        <v>0</v>
      </c>
      <c r="HH36" s="32">
        <v>0</v>
      </c>
      <c r="HI36" s="33">
        <v>0</v>
      </c>
      <c r="HJ36" s="34">
        <v>0</v>
      </c>
      <c r="HK36" s="32">
        <v>0</v>
      </c>
      <c r="HL36" s="33">
        <v>0</v>
      </c>
      <c r="HM36" s="34">
        <v>0</v>
      </c>
      <c r="HN36" s="32">
        <v>0</v>
      </c>
      <c r="HO36" s="33">
        <v>0</v>
      </c>
      <c r="HP36" s="34">
        <v>0</v>
      </c>
    </row>
    <row r="37" spans="1:224" x14ac:dyDescent="0.25">
      <c r="A37" s="9" t="s">
        <v>377</v>
      </c>
      <c r="B37" s="10" t="s">
        <v>378</v>
      </c>
      <c r="C37" s="32">
        <v>-25115159.989999998</v>
      </c>
      <c r="D37" s="33">
        <v>-26200333.333333299</v>
      </c>
      <c r="E37" s="34">
        <v>-31000000</v>
      </c>
      <c r="F37" s="32">
        <v>-25115159.989999998</v>
      </c>
      <c r="G37" s="33">
        <v>-38667333.333333299</v>
      </c>
      <c r="H37" s="34">
        <v>-31000000</v>
      </c>
      <c r="I37" s="32">
        <v>0</v>
      </c>
      <c r="J37" s="33">
        <v>0</v>
      </c>
      <c r="K37" s="34">
        <v>0</v>
      </c>
      <c r="L37" s="32">
        <v>0</v>
      </c>
      <c r="M37" s="33">
        <v>0</v>
      </c>
      <c r="N37" s="34">
        <v>0</v>
      </c>
      <c r="O37" s="32">
        <v>0</v>
      </c>
      <c r="P37" s="33">
        <v>0</v>
      </c>
      <c r="Q37" s="34">
        <v>0</v>
      </c>
      <c r="R37" s="32">
        <v>0</v>
      </c>
      <c r="S37" s="33">
        <v>0</v>
      </c>
      <c r="T37" s="34">
        <v>0</v>
      </c>
      <c r="U37" s="32">
        <v>0</v>
      </c>
      <c r="V37" s="33">
        <v>0</v>
      </c>
      <c r="W37" s="34">
        <v>0</v>
      </c>
      <c r="X37" s="32">
        <v>0</v>
      </c>
      <c r="Y37" s="33">
        <v>0</v>
      </c>
      <c r="Z37" s="34">
        <v>0</v>
      </c>
      <c r="AA37" s="32">
        <v>0</v>
      </c>
      <c r="AB37" s="33">
        <v>0</v>
      </c>
      <c r="AC37" s="34">
        <v>0</v>
      </c>
      <c r="AD37" s="32">
        <v>0</v>
      </c>
      <c r="AE37" s="33">
        <v>0</v>
      </c>
      <c r="AF37" s="34">
        <v>0</v>
      </c>
      <c r="AG37" s="32">
        <v>0</v>
      </c>
      <c r="AH37" s="33">
        <v>0</v>
      </c>
      <c r="AI37" s="34">
        <v>0</v>
      </c>
      <c r="AJ37" s="32">
        <v>0</v>
      </c>
      <c r="AK37" s="33">
        <v>0</v>
      </c>
      <c r="AL37" s="34">
        <v>0</v>
      </c>
      <c r="AM37" s="32">
        <v>0</v>
      </c>
      <c r="AN37" s="33">
        <v>0</v>
      </c>
      <c r="AO37" s="34">
        <v>0</v>
      </c>
      <c r="AP37" s="32">
        <v>0</v>
      </c>
      <c r="AQ37" s="33">
        <v>0</v>
      </c>
      <c r="AR37" s="34">
        <v>0</v>
      </c>
      <c r="AS37" s="32">
        <v>0</v>
      </c>
      <c r="AT37" s="33">
        <v>0</v>
      </c>
      <c r="AU37" s="34">
        <v>0</v>
      </c>
      <c r="AV37" s="32">
        <v>0</v>
      </c>
      <c r="AW37" s="33">
        <v>0</v>
      </c>
      <c r="AX37" s="34">
        <v>0</v>
      </c>
      <c r="AY37" s="32">
        <v>0</v>
      </c>
      <c r="AZ37" s="33">
        <v>0</v>
      </c>
      <c r="BA37" s="34">
        <v>0</v>
      </c>
      <c r="BB37" s="32">
        <v>0</v>
      </c>
      <c r="BC37" s="33">
        <v>0</v>
      </c>
      <c r="BD37" s="34">
        <v>0</v>
      </c>
      <c r="BE37" s="32">
        <v>0</v>
      </c>
      <c r="BF37" s="33">
        <v>0</v>
      </c>
      <c r="BG37" s="34">
        <v>0</v>
      </c>
      <c r="BH37" s="32">
        <v>0</v>
      </c>
      <c r="BI37" s="33">
        <v>0</v>
      </c>
      <c r="BJ37" s="34">
        <v>0</v>
      </c>
      <c r="BK37" s="32">
        <v>0</v>
      </c>
      <c r="BL37" s="33">
        <v>0</v>
      </c>
      <c r="BM37" s="34">
        <v>0</v>
      </c>
      <c r="BN37" s="32">
        <v>0</v>
      </c>
      <c r="BO37" s="33">
        <v>0</v>
      </c>
      <c r="BP37" s="34">
        <v>0</v>
      </c>
      <c r="BQ37" s="32">
        <v>0</v>
      </c>
      <c r="BR37" s="33">
        <v>0</v>
      </c>
      <c r="BS37" s="34">
        <v>0</v>
      </c>
      <c r="BT37" s="32">
        <v>0</v>
      </c>
      <c r="BU37" s="33">
        <v>0</v>
      </c>
      <c r="BV37" s="34">
        <v>0</v>
      </c>
      <c r="BW37" s="32">
        <v>0</v>
      </c>
      <c r="BX37" s="33">
        <v>0</v>
      </c>
      <c r="BY37" s="34">
        <v>0</v>
      </c>
      <c r="BZ37" s="32">
        <v>0</v>
      </c>
      <c r="CA37" s="33">
        <v>0</v>
      </c>
      <c r="CB37" s="34">
        <v>0</v>
      </c>
      <c r="CC37" s="32">
        <v>0</v>
      </c>
      <c r="CD37" s="33">
        <v>0</v>
      </c>
      <c r="CE37" s="34">
        <v>0</v>
      </c>
      <c r="CF37" s="32">
        <v>0</v>
      </c>
      <c r="CG37" s="33">
        <v>0</v>
      </c>
      <c r="CH37" s="34">
        <v>0</v>
      </c>
      <c r="CI37" s="32">
        <v>0</v>
      </c>
      <c r="CJ37" s="33">
        <v>0</v>
      </c>
      <c r="CK37" s="34">
        <v>0</v>
      </c>
      <c r="CL37" s="32">
        <v>0</v>
      </c>
      <c r="CM37" s="33">
        <v>0</v>
      </c>
      <c r="CN37" s="34">
        <v>0</v>
      </c>
      <c r="CO37" s="32">
        <v>0</v>
      </c>
      <c r="CP37" s="33">
        <v>0</v>
      </c>
      <c r="CQ37" s="34">
        <v>0</v>
      </c>
      <c r="CR37" s="32">
        <v>0</v>
      </c>
      <c r="CS37" s="33">
        <v>0</v>
      </c>
      <c r="CT37" s="34">
        <v>0</v>
      </c>
      <c r="CU37" s="32">
        <v>0</v>
      </c>
      <c r="CV37" s="33">
        <v>0</v>
      </c>
      <c r="CW37" s="34">
        <v>0</v>
      </c>
      <c r="CX37" s="32">
        <v>0</v>
      </c>
      <c r="CY37" s="33">
        <v>0</v>
      </c>
      <c r="CZ37" s="34">
        <v>0</v>
      </c>
      <c r="DA37" s="32">
        <v>0</v>
      </c>
      <c r="DB37" s="33">
        <v>0</v>
      </c>
      <c r="DC37" s="34">
        <v>0</v>
      </c>
      <c r="DD37" s="32">
        <v>0</v>
      </c>
      <c r="DE37" s="33">
        <v>0</v>
      </c>
      <c r="DF37" s="34">
        <v>0</v>
      </c>
      <c r="DG37" s="32">
        <v>0</v>
      </c>
      <c r="DH37" s="33">
        <v>0</v>
      </c>
      <c r="DI37" s="34">
        <v>0</v>
      </c>
      <c r="DJ37" s="32">
        <v>0</v>
      </c>
      <c r="DK37" s="33">
        <v>0</v>
      </c>
      <c r="DL37" s="34">
        <v>0</v>
      </c>
      <c r="DM37" s="32">
        <v>0</v>
      </c>
      <c r="DN37" s="33">
        <v>0</v>
      </c>
      <c r="DO37" s="34">
        <v>0</v>
      </c>
      <c r="DP37" s="32">
        <v>0</v>
      </c>
      <c r="DQ37" s="33">
        <v>0</v>
      </c>
      <c r="DR37" s="34">
        <v>0</v>
      </c>
      <c r="DS37" s="32">
        <v>0</v>
      </c>
      <c r="DT37" s="33">
        <v>0</v>
      </c>
      <c r="DU37" s="34">
        <v>0</v>
      </c>
      <c r="DV37" s="32">
        <v>0</v>
      </c>
      <c r="DW37" s="33">
        <v>0</v>
      </c>
      <c r="DX37" s="34">
        <v>0</v>
      </c>
      <c r="DY37" s="32">
        <v>0</v>
      </c>
      <c r="DZ37" s="33">
        <v>0</v>
      </c>
      <c r="EA37" s="34">
        <v>0</v>
      </c>
      <c r="EB37" s="32">
        <v>0</v>
      </c>
      <c r="EC37" s="33">
        <v>0</v>
      </c>
      <c r="ED37" s="34">
        <v>0</v>
      </c>
      <c r="EE37" s="32">
        <v>0</v>
      </c>
      <c r="EF37" s="33">
        <v>0</v>
      </c>
      <c r="EG37" s="34">
        <v>0</v>
      </c>
      <c r="EH37" s="32">
        <v>0</v>
      </c>
      <c r="EI37" s="33">
        <v>0</v>
      </c>
      <c r="EJ37" s="34">
        <v>0</v>
      </c>
      <c r="EK37" s="32">
        <v>0</v>
      </c>
      <c r="EL37" s="33">
        <v>0</v>
      </c>
      <c r="EM37" s="34">
        <v>0</v>
      </c>
      <c r="EN37" s="32">
        <v>0</v>
      </c>
      <c r="EO37" s="33">
        <v>0</v>
      </c>
      <c r="EP37" s="34">
        <v>0</v>
      </c>
      <c r="EQ37" s="32">
        <v>0</v>
      </c>
      <c r="ER37" s="33">
        <v>0</v>
      </c>
      <c r="ES37" s="34">
        <v>0</v>
      </c>
      <c r="ET37" s="32">
        <v>0</v>
      </c>
      <c r="EU37" s="33">
        <v>0</v>
      </c>
      <c r="EV37" s="34">
        <v>0</v>
      </c>
      <c r="EW37" s="32">
        <v>0</v>
      </c>
      <c r="EX37" s="33">
        <v>0</v>
      </c>
      <c r="EY37" s="34">
        <v>0</v>
      </c>
      <c r="EZ37" s="32">
        <v>0</v>
      </c>
      <c r="FA37" s="33">
        <v>0</v>
      </c>
      <c r="FB37" s="34">
        <v>0</v>
      </c>
      <c r="FC37" s="32">
        <v>0</v>
      </c>
      <c r="FD37" s="33">
        <v>0</v>
      </c>
      <c r="FE37" s="34">
        <v>0</v>
      </c>
      <c r="FF37" s="32">
        <v>0</v>
      </c>
      <c r="FG37" s="33">
        <v>0</v>
      </c>
      <c r="FH37" s="34">
        <v>0</v>
      </c>
      <c r="FI37" s="32">
        <v>0</v>
      </c>
      <c r="FJ37" s="33">
        <v>0</v>
      </c>
      <c r="FK37" s="34">
        <v>0</v>
      </c>
      <c r="FL37" s="32">
        <v>0</v>
      </c>
      <c r="FM37" s="33">
        <v>0</v>
      </c>
      <c r="FN37" s="34">
        <v>0</v>
      </c>
      <c r="FO37" s="32">
        <v>0</v>
      </c>
      <c r="FP37" s="33">
        <v>0</v>
      </c>
      <c r="FQ37" s="34">
        <v>0</v>
      </c>
      <c r="FR37" s="32">
        <v>0</v>
      </c>
      <c r="FS37" s="33">
        <v>0</v>
      </c>
      <c r="FT37" s="34">
        <v>0</v>
      </c>
      <c r="FU37" s="32">
        <v>0</v>
      </c>
      <c r="FV37" s="33">
        <v>0</v>
      </c>
      <c r="FW37" s="34">
        <v>0</v>
      </c>
      <c r="FX37" s="32">
        <v>0</v>
      </c>
      <c r="FY37" s="33">
        <v>12467000</v>
      </c>
      <c r="FZ37" s="34">
        <v>0</v>
      </c>
      <c r="GA37" s="32">
        <v>0</v>
      </c>
      <c r="GB37" s="33">
        <v>0</v>
      </c>
      <c r="GC37" s="34">
        <v>0</v>
      </c>
      <c r="GD37" s="32">
        <v>0</v>
      </c>
      <c r="GE37" s="33">
        <v>0</v>
      </c>
      <c r="GF37" s="34">
        <v>0</v>
      </c>
      <c r="GG37" s="32">
        <v>0</v>
      </c>
      <c r="GH37" s="33">
        <v>0</v>
      </c>
      <c r="GI37" s="34">
        <v>0</v>
      </c>
      <c r="GJ37" s="32">
        <v>0</v>
      </c>
      <c r="GK37" s="33">
        <v>0</v>
      </c>
      <c r="GL37" s="34">
        <v>0</v>
      </c>
      <c r="GM37" s="32">
        <v>0</v>
      </c>
      <c r="GN37" s="33">
        <v>0</v>
      </c>
      <c r="GO37" s="34">
        <v>0</v>
      </c>
      <c r="GP37" s="32">
        <v>0</v>
      </c>
      <c r="GQ37" s="33">
        <v>0</v>
      </c>
      <c r="GR37" s="34">
        <v>0</v>
      </c>
      <c r="GS37" s="32">
        <v>0</v>
      </c>
      <c r="GT37" s="33">
        <v>0</v>
      </c>
      <c r="GU37" s="34">
        <v>0</v>
      </c>
      <c r="GV37" s="32">
        <v>0</v>
      </c>
      <c r="GW37" s="33">
        <v>0</v>
      </c>
      <c r="GX37" s="34">
        <v>0</v>
      </c>
      <c r="GY37" s="32">
        <v>0</v>
      </c>
      <c r="GZ37" s="33">
        <v>0</v>
      </c>
      <c r="HA37" s="34">
        <v>0</v>
      </c>
      <c r="HB37" s="32">
        <v>0</v>
      </c>
      <c r="HC37" s="33">
        <v>0</v>
      </c>
      <c r="HD37" s="34">
        <v>0</v>
      </c>
      <c r="HE37" s="32">
        <v>0</v>
      </c>
      <c r="HF37" s="33">
        <v>0</v>
      </c>
      <c r="HG37" s="34">
        <v>0</v>
      </c>
      <c r="HH37" s="32">
        <v>0</v>
      </c>
      <c r="HI37" s="33">
        <v>0</v>
      </c>
      <c r="HJ37" s="34">
        <v>0</v>
      </c>
      <c r="HK37" s="32">
        <v>0</v>
      </c>
      <c r="HL37" s="33">
        <v>0</v>
      </c>
      <c r="HM37" s="34">
        <v>0</v>
      </c>
      <c r="HN37" s="32">
        <v>0</v>
      </c>
      <c r="HO37" s="33">
        <v>0</v>
      </c>
      <c r="HP37" s="34">
        <v>0</v>
      </c>
    </row>
    <row r="38" spans="1:224" x14ac:dyDescent="0.25">
      <c r="A38" s="9" t="s">
        <v>379</v>
      </c>
      <c r="B38" s="10" t="s">
        <v>380</v>
      </c>
      <c r="C38" s="32">
        <v>-26386706.449999999</v>
      </c>
      <c r="D38" s="33">
        <v>-25584977.363788299</v>
      </c>
      <c r="E38" s="34">
        <v>-28705999.999999899</v>
      </c>
      <c r="F38" s="32">
        <v>-3105651.04</v>
      </c>
      <c r="G38" s="33">
        <v>-3250000</v>
      </c>
      <c r="H38" s="34">
        <v>-3400000</v>
      </c>
      <c r="I38" s="32">
        <v>0</v>
      </c>
      <c r="J38" s="33">
        <v>0</v>
      </c>
      <c r="K38" s="34">
        <v>0</v>
      </c>
      <c r="L38" s="32">
        <v>0</v>
      </c>
      <c r="M38" s="33">
        <v>0</v>
      </c>
      <c r="N38" s="34">
        <v>0</v>
      </c>
      <c r="O38" s="32">
        <v>-65915.7</v>
      </c>
      <c r="P38" s="33">
        <v>-19999.999999997999</v>
      </c>
      <c r="Q38" s="34">
        <v>-20000</v>
      </c>
      <c r="R38" s="32">
        <v>-5752631.5499999998</v>
      </c>
      <c r="S38" s="33">
        <v>-5630003.9494056497</v>
      </c>
      <c r="T38" s="34">
        <v>-5800000</v>
      </c>
      <c r="U38" s="32">
        <v>-4106140.27</v>
      </c>
      <c r="V38" s="33">
        <v>-3810000</v>
      </c>
      <c r="W38" s="34">
        <v>-3810000</v>
      </c>
      <c r="X38" s="32">
        <v>0</v>
      </c>
      <c r="Y38" s="33">
        <v>0</v>
      </c>
      <c r="Z38" s="34">
        <v>0</v>
      </c>
      <c r="AA38" s="32">
        <v>-1128769.3899999999</v>
      </c>
      <c r="AB38" s="33">
        <v>-1200000</v>
      </c>
      <c r="AC38" s="34">
        <v>-1354000</v>
      </c>
      <c r="AD38" s="32">
        <v>0</v>
      </c>
      <c r="AE38" s="33">
        <v>0</v>
      </c>
      <c r="AF38" s="34">
        <v>0</v>
      </c>
      <c r="AG38" s="32">
        <v>0</v>
      </c>
      <c r="AH38" s="33">
        <v>0</v>
      </c>
      <c r="AI38" s="34">
        <v>0</v>
      </c>
      <c r="AJ38" s="32">
        <v>-1914696.59</v>
      </c>
      <c r="AK38" s="33">
        <v>-2373679.4088748801</v>
      </c>
      <c r="AL38" s="34">
        <v>-3000000</v>
      </c>
      <c r="AM38" s="32">
        <v>-478849.95</v>
      </c>
      <c r="AN38" s="33">
        <v>-599999.99999999302</v>
      </c>
      <c r="AO38" s="34">
        <v>-500000</v>
      </c>
      <c r="AP38" s="32">
        <v>-141348.22</v>
      </c>
      <c r="AQ38" s="33">
        <v>-109999.999999992</v>
      </c>
      <c r="AR38" s="34">
        <v>-200000</v>
      </c>
      <c r="AS38" s="32">
        <v>-6901404.2400000002</v>
      </c>
      <c r="AT38" s="33">
        <v>-7235627.3388410797</v>
      </c>
      <c r="AU38" s="34">
        <v>-7700000</v>
      </c>
      <c r="AV38" s="32">
        <v>0</v>
      </c>
      <c r="AW38" s="33">
        <v>0</v>
      </c>
      <c r="AX38" s="34">
        <v>0</v>
      </c>
      <c r="AY38" s="32">
        <v>0</v>
      </c>
      <c r="AZ38" s="33">
        <v>0</v>
      </c>
      <c r="BA38" s="34">
        <v>0</v>
      </c>
      <c r="BB38" s="32">
        <v>0</v>
      </c>
      <c r="BC38" s="33">
        <v>0</v>
      </c>
      <c r="BD38" s="34">
        <v>0</v>
      </c>
      <c r="BE38" s="32">
        <v>0</v>
      </c>
      <c r="BF38" s="33">
        <v>0</v>
      </c>
      <c r="BG38" s="34">
        <v>0</v>
      </c>
      <c r="BH38" s="32">
        <v>0</v>
      </c>
      <c r="BI38" s="33">
        <v>0</v>
      </c>
      <c r="BJ38" s="34">
        <v>0</v>
      </c>
      <c r="BK38" s="32">
        <v>0</v>
      </c>
      <c r="BL38" s="33">
        <v>0</v>
      </c>
      <c r="BM38" s="34">
        <v>0</v>
      </c>
      <c r="BN38" s="32">
        <v>0</v>
      </c>
      <c r="BO38" s="33">
        <v>0</v>
      </c>
      <c r="BP38" s="34">
        <v>0</v>
      </c>
      <c r="BQ38" s="32">
        <v>0</v>
      </c>
      <c r="BR38" s="33">
        <v>0</v>
      </c>
      <c r="BS38" s="34">
        <v>0</v>
      </c>
      <c r="BT38" s="32">
        <v>0</v>
      </c>
      <c r="BU38" s="33">
        <v>0</v>
      </c>
      <c r="BV38" s="34">
        <v>0</v>
      </c>
      <c r="BW38" s="32">
        <v>0</v>
      </c>
      <c r="BX38" s="33">
        <v>0</v>
      </c>
      <c r="BY38" s="34">
        <v>0</v>
      </c>
      <c r="BZ38" s="32">
        <v>0</v>
      </c>
      <c r="CA38" s="33">
        <v>0</v>
      </c>
      <c r="CB38" s="34">
        <v>0</v>
      </c>
      <c r="CC38" s="32">
        <v>0</v>
      </c>
      <c r="CD38" s="33">
        <v>0</v>
      </c>
      <c r="CE38" s="34">
        <v>0</v>
      </c>
      <c r="CF38" s="32">
        <v>0</v>
      </c>
      <c r="CG38" s="33">
        <v>0</v>
      </c>
      <c r="CH38" s="34">
        <v>0</v>
      </c>
      <c r="CI38" s="32">
        <v>-1289847.43</v>
      </c>
      <c r="CJ38" s="33">
        <v>-1400000</v>
      </c>
      <c r="CK38" s="34">
        <v>-1400000</v>
      </c>
      <c r="CL38" s="32">
        <v>-325426.15999999997</v>
      </c>
      <c r="CM38" s="33">
        <v>-299999.999999994</v>
      </c>
      <c r="CN38" s="34">
        <v>-300000</v>
      </c>
      <c r="CO38" s="32">
        <v>0</v>
      </c>
      <c r="CP38" s="33">
        <v>0</v>
      </c>
      <c r="CQ38" s="34">
        <v>0</v>
      </c>
      <c r="CR38" s="32">
        <v>0</v>
      </c>
      <c r="CS38" s="33">
        <v>0</v>
      </c>
      <c r="CT38" s="34">
        <v>0</v>
      </c>
      <c r="CU38" s="32">
        <v>0</v>
      </c>
      <c r="CV38" s="33">
        <v>0</v>
      </c>
      <c r="CW38" s="34">
        <v>0</v>
      </c>
      <c r="CX38" s="32">
        <v>0</v>
      </c>
      <c r="CY38" s="33">
        <v>0</v>
      </c>
      <c r="CZ38" s="34">
        <v>0</v>
      </c>
      <c r="DA38" s="32">
        <v>0</v>
      </c>
      <c r="DB38" s="33">
        <v>0</v>
      </c>
      <c r="DC38" s="34">
        <v>0</v>
      </c>
      <c r="DD38" s="32">
        <v>0</v>
      </c>
      <c r="DE38" s="33">
        <v>0</v>
      </c>
      <c r="DF38" s="34">
        <v>0</v>
      </c>
      <c r="DG38" s="32">
        <v>0</v>
      </c>
      <c r="DH38" s="33">
        <v>0</v>
      </c>
      <c r="DI38" s="34">
        <v>0</v>
      </c>
      <c r="DJ38" s="32">
        <v>0</v>
      </c>
      <c r="DK38" s="33">
        <v>0</v>
      </c>
      <c r="DL38" s="34">
        <v>0</v>
      </c>
      <c r="DM38" s="32">
        <v>0</v>
      </c>
      <c r="DN38" s="33">
        <v>0</v>
      </c>
      <c r="DO38" s="34">
        <v>0</v>
      </c>
      <c r="DP38" s="32">
        <v>0</v>
      </c>
      <c r="DQ38" s="33">
        <v>0</v>
      </c>
      <c r="DR38" s="34">
        <v>0</v>
      </c>
      <c r="DS38" s="32">
        <v>0</v>
      </c>
      <c r="DT38" s="33">
        <v>0</v>
      </c>
      <c r="DU38" s="34">
        <v>0</v>
      </c>
      <c r="DV38" s="32">
        <v>0</v>
      </c>
      <c r="DW38" s="33">
        <v>0</v>
      </c>
      <c r="DX38" s="34">
        <v>0</v>
      </c>
      <c r="DY38" s="32">
        <v>0</v>
      </c>
      <c r="DZ38" s="33">
        <v>0</v>
      </c>
      <c r="EA38" s="34">
        <v>0</v>
      </c>
      <c r="EB38" s="32">
        <v>-92905.05</v>
      </c>
      <c r="EC38" s="33">
        <v>-105000</v>
      </c>
      <c r="ED38" s="34">
        <v>-110000</v>
      </c>
      <c r="EE38" s="32">
        <v>0</v>
      </c>
      <c r="EF38" s="33">
        <v>0</v>
      </c>
      <c r="EG38" s="34">
        <v>0</v>
      </c>
      <c r="EH38" s="32">
        <v>0</v>
      </c>
      <c r="EI38" s="33">
        <v>0</v>
      </c>
      <c r="EJ38" s="34">
        <v>0</v>
      </c>
      <c r="EK38" s="32">
        <v>-1083120.8600000001</v>
      </c>
      <c r="EL38" s="33">
        <v>-799999.99999999895</v>
      </c>
      <c r="EM38" s="34">
        <v>-1112000</v>
      </c>
      <c r="EN38" s="32">
        <v>0</v>
      </c>
      <c r="EO38" s="33">
        <v>0</v>
      </c>
      <c r="EP38" s="34">
        <v>0</v>
      </c>
      <c r="EQ38" s="32">
        <v>0</v>
      </c>
      <c r="ER38" s="33">
        <v>0</v>
      </c>
      <c r="ES38" s="34">
        <v>0</v>
      </c>
      <c r="ET38" s="32">
        <v>0</v>
      </c>
      <c r="EU38" s="33">
        <v>0</v>
      </c>
      <c r="EV38" s="34">
        <v>0</v>
      </c>
      <c r="EW38" s="32">
        <v>0</v>
      </c>
      <c r="EX38" s="33">
        <v>0</v>
      </c>
      <c r="EY38" s="34">
        <v>0</v>
      </c>
      <c r="EZ38" s="32">
        <v>0</v>
      </c>
      <c r="FA38" s="33">
        <v>0</v>
      </c>
      <c r="FB38" s="34">
        <v>0</v>
      </c>
      <c r="FC38" s="32">
        <v>0</v>
      </c>
      <c r="FD38" s="33">
        <v>0</v>
      </c>
      <c r="FE38" s="34">
        <v>0</v>
      </c>
      <c r="FF38" s="32">
        <v>0</v>
      </c>
      <c r="FG38" s="33">
        <v>0</v>
      </c>
      <c r="FH38" s="34">
        <v>0</v>
      </c>
      <c r="FI38" s="32">
        <v>0</v>
      </c>
      <c r="FJ38" s="33">
        <v>0</v>
      </c>
      <c r="FK38" s="34">
        <v>0</v>
      </c>
      <c r="FL38" s="32">
        <v>0</v>
      </c>
      <c r="FM38" s="33">
        <v>0</v>
      </c>
      <c r="FN38" s="34">
        <v>0</v>
      </c>
      <c r="FO38" s="32">
        <v>0</v>
      </c>
      <c r="FP38" s="33">
        <v>0</v>
      </c>
      <c r="FQ38" s="34">
        <v>0</v>
      </c>
      <c r="FR38" s="32">
        <v>0</v>
      </c>
      <c r="FS38" s="33">
        <v>0</v>
      </c>
      <c r="FT38" s="34">
        <v>0</v>
      </c>
      <c r="FU38" s="32">
        <v>0</v>
      </c>
      <c r="FV38" s="33">
        <v>0</v>
      </c>
      <c r="FW38" s="34">
        <v>0</v>
      </c>
      <c r="FX38" s="32">
        <v>0</v>
      </c>
      <c r="FY38" s="33">
        <v>1249333.33333333</v>
      </c>
      <c r="FZ38" s="34">
        <v>0</v>
      </c>
      <c r="GA38" s="32">
        <v>0</v>
      </c>
      <c r="GB38" s="33">
        <v>0</v>
      </c>
      <c r="GC38" s="34">
        <v>0</v>
      </c>
      <c r="GD38" s="32">
        <v>0</v>
      </c>
      <c r="GE38" s="33">
        <v>0</v>
      </c>
      <c r="GF38" s="34">
        <v>0</v>
      </c>
      <c r="GG38" s="32">
        <v>0</v>
      </c>
      <c r="GH38" s="33">
        <v>0</v>
      </c>
      <c r="GI38" s="34">
        <v>0</v>
      </c>
      <c r="GJ38" s="32">
        <v>0</v>
      </c>
      <c r="GK38" s="33">
        <v>0</v>
      </c>
      <c r="GL38" s="34">
        <v>0</v>
      </c>
      <c r="GM38" s="32">
        <v>0</v>
      </c>
      <c r="GN38" s="33">
        <v>0</v>
      </c>
      <c r="GO38" s="34">
        <v>0</v>
      </c>
      <c r="GP38" s="32">
        <v>0</v>
      </c>
      <c r="GQ38" s="33">
        <v>0</v>
      </c>
      <c r="GR38" s="34">
        <v>0</v>
      </c>
      <c r="GS38" s="32">
        <v>0</v>
      </c>
      <c r="GT38" s="33">
        <v>0</v>
      </c>
      <c r="GU38" s="34">
        <v>0</v>
      </c>
      <c r="GV38" s="32">
        <v>0</v>
      </c>
      <c r="GW38" s="33">
        <v>0</v>
      </c>
      <c r="GX38" s="34">
        <v>0</v>
      </c>
      <c r="GY38" s="32">
        <v>0</v>
      </c>
      <c r="GZ38" s="33">
        <v>0</v>
      </c>
      <c r="HA38" s="34">
        <v>0</v>
      </c>
      <c r="HB38" s="32">
        <v>0</v>
      </c>
      <c r="HC38" s="33">
        <v>0</v>
      </c>
      <c r="HD38" s="34">
        <v>0</v>
      </c>
      <c r="HE38" s="32">
        <v>0</v>
      </c>
      <c r="HF38" s="33">
        <v>0</v>
      </c>
      <c r="HG38" s="34">
        <v>0</v>
      </c>
      <c r="HH38" s="32">
        <v>0</v>
      </c>
      <c r="HI38" s="33">
        <v>0</v>
      </c>
      <c r="HJ38" s="34">
        <v>0</v>
      </c>
      <c r="HK38" s="32">
        <v>0</v>
      </c>
      <c r="HL38" s="33">
        <v>0</v>
      </c>
      <c r="HM38" s="34">
        <v>0</v>
      </c>
      <c r="HN38" s="32">
        <v>0</v>
      </c>
      <c r="HO38" s="33">
        <v>0</v>
      </c>
      <c r="HP38" s="34">
        <v>0</v>
      </c>
    </row>
    <row r="39" spans="1:224" x14ac:dyDescent="0.25">
      <c r="A39" s="9" t="s">
        <v>381</v>
      </c>
      <c r="B39" s="10" t="s">
        <v>382</v>
      </c>
      <c r="C39" s="32">
        <v>-2139000</v>
      </c>
      <c r="D39" s="33">
        <v>4.0745362639427201E-10</v>
      </c>
      <c r="E39" s="34">
        <v>-2200000</v>
      </c>
      <c r="F39" s="32">
        <v>-2139000</v>
      </c>
      <c r="G39" s="33">
        <v>-2200000</v>
      </c>
      <c r="H39" s="34">
        <v>-2200000</v>
      </c>
      <c r="I39" s="32">
        <v>0</v>
      </c>
      <c r="J39" s="33">
        <v>0</v>
      </c>
      <c r="K39" s="34">
        <v>0</v>
      </c>
      <c r="L39" s="32">
        <v>0</v>
      </c>
      <c r="M39" s="33">
        <v>0</v>
      </c>
      <c r="N39" s="34">
        <v>0</v>
      </c>
      <c r="O39" s="32">
        <v>0</v>
      </c>
      <c r="P39" s="33">
        <v>0</v>
      </c>
      <c r="Q39" s="34">
        <v>0</v>
      </c>
      <c r="R39" s="32">
        <v>0</v>
      </c>
      <c r="S39" s="33">
        <v>0</v>
      </c>
      <c r="T39" s="34">
        <v>0</v>
      </c>
      <c r="U39" s="32">
        <v>0</v>
      </c>
      <c r="V39" s="33">
        <v>0</v>
      </c>
      <c r="W39" s="34">
        <v>0</v>
      </c>
      <c r="X39" s="32">
        <v>0</v>
      </c>
      <c r="Y39" s="33">
        <v>0</v>
      </c>
      <c r="Z39" s="34">
        <v>0</v>
      </c>
      <c r="AA39" s="32">
        <v>0</v>
      </c>
      <c r="AB39" s="33">
        <v>0</v>
      </c>
      <c r="AC39" s="34">
        <v>0</v>
      </c>
      <c r="AD39" s="32">
        <v>0</v>
      </c>
      <c r="AE39" s="33">
        <v>0</v>
      </c>
      <c r="AF39" s="34">
        <v>0</v>
      </c>
      <c r="AG39" s="32">
        <v>0</v>
      </c>
      <c r="AH39" s="33">
        <v>0</v>
      </c>
      <c r="AI39" s="34">
        <v>0</v>
      </c>
      <c r="AJ39" s="32">
        <v>0</v>
      </c>
      <c r="AK39" s="33">
        <v>0</v>
      </c>
      <c r="AL39" s="34">
        <v>0</v>
      </c>
      <c r="AM39" s="32">
        <v>0</v>
      </c>
      <c r="AN39" s="33">
        <v>0</v>
      </c>
      <c r="AO39" s="34">
        <v>0</v>
      </c>
      <c r="AP39" s="32">
        <v>0</v>
      </c>
      <c r="AQ39" s="33">
        <v>0</v>
      </c>
      <c r="AR39" s="34">
        <v>0</v>
      </c>
      <c r="AS39" s="32">
        <v>0</v>
      </c>
      <c r="AT39" s="33">
        <v>0</v>
      </c>
      <c r="AU39" s="34">
        <v>0</v>
      </c>
      <c r="AV39" s="32">
        <v>0</v>
      </c>
      <c r="AW39" s="33">
        <v>0</v>
      </c>
      <c r="AX39" s="34">
        <v>0</v>
      </c>
      <c r="AY39" s="32">
        <v>0</v>
      </c>
      <c r="AZ39" s="33">
        <v>0</v>
      </c>
      <c r="BA39" s="34">
        <v>0</v>
      </c>
      <c r="BB39" s="32">
        <v>0</v>
      </c>
      <c r="BC39" s="33">
        <v>0</v>
      </c>
      <c r="BD39" s="34">
        <v>0</v>
      </c>
      <c r="BE39" s="32">
        <v>0</v>
      </c>
      <c r="BF39" s="33">
        <v>0</v>
      </c>
      <c r="BG39" s="34">
        <v>0</v>
      </c>
      <c r="BH39" s="32">
        <v>0</v>
      </c>
      <c r="BI39" s="33">
        <v>0</v>
      </c>
      <c r="BJ39" s="34">
        <v>0</v>
      </c>
      <c r="BK39" s="32">
        <v>0</v>
      </c>
      <c r="BL39" s="33">
        <v>0</v>
      </c>
      <c r="BM39" s="34">
        <v>0</v>
      </c>
      <c r="BN39" s="32">
        <v>0</v>
      </c>
      <c r="BO39" s="33">
        <v>0</v>
      </c>
      <c r="BP39" s="34">
        <v>0</v>
      </c>
      <c r="BQ39" s="32">
        <v>0</v>
      </c>
      <c r="BR39" s="33">
        <v>0</v>
      </c>
      <c r="BS39" s="34">
        <v>0</v>
      </c>
      <c r="BT39" s="32">
        <v>0</v>
      </c>
      <c r="BU39" s="33">
        <v>0</v>
      </c>
      <c r="BV39" s="34">
        <v>0</v>
      </c>
      <c r="BW39" s="32">
        <v>0</v>
      </c>
      <c r="BX39" s="33">
        <v>0</v>
      </c>
      <c r="BY39" s="34">
        <v>0</v>
      </c>
      <c r="BZ39" s="32">
        <v>0</v>
      </c>
      <c r="CA39" s="33">
        <v>0</v>
      </c>
      <c r="CB39" s="34">
        <v>0</v>
      </c>
      <c r="CC39" s="32">
        <v>0</v>
      </c>
      <c r="CD39" s="33">
        <v>0</v>
      </c>
      <c r="CE39" s="34">
        <v>0</v>
      </c>
      <c r="CF39" s="32">
        <v>0</v>
      </c>
      <c r="CG39" s="33">
        <v>0</v>
      </c>
      <c r="CH39" s="34">
        <v>0</v>
      </c>
      <c r="CI39" s="32">
        <v>0</v>
      </c>
      <c r="CJ39" s="33">
        <v>0</v>
      </c>
      <c r="CK39" s="34">
        <v>0</v>
      </c>
      <c r="CL39" s="32">
        <v>0</v>
      </c>
      <c r="CM39" s="33">
        <v>0</v>
      </c>
      <c r="CN39" s="34">
        <v>0</v>
      </c>
      <c r="CO39" s="32">
        <v>0</v>
      </c>
      <c r="CP39" s="33">
        <v>0</v>
      </c>
      <c r="CQ39" s="34">
        <v>0</v>
      </c>
      <c r="CR39" s="32">
        <v>0</v>
      </c>
      <c r="CS39" s="33">
        <v>0</v>
      </c>
      <c r="CT39" s="34">
        <v>0</v>
      </c>
      <c r="CU39" s="32">
        <v>0</v>
      </c>
      <c r="CV39" s="33">
        <v>0</v>
      </c>
      <c r="CW39" s="34">
        <v>0</v>
      </c>
      <c r="CX39" s="32">
        <v>0</v>
      </c>
      <c r="CY39" s="33">
        <v>0</v>
      </c>
      <c r="CZ39" s="34">
        <v>0</v>
      </c>
      <c r="DA39" s="32">
        <v>0</v>
      </c>
      <c r="DB39" s="33">
        <v>0</v>
      </c>
      <c r="DC39" s="34">
        <v>0</v>
      </c>
      <c r="DD39" s="32">
        <v>0</v>
      </c>
      <c r="DE39" s="33">
        <v>0</v>
      </c>
      <c r="DF39" s="34">
        <v>0</v>
      </c>
      <c r="DG39" s="32">
        <v>0</v>
      </c>
      <c r="DH39" s="33">
        <v>0</v>
      </c>
      <c r="DI39" s="34">
        <v>0</v>
      </c>
      <c r="DJ39" s="32">
        <v>0</v>
      </c>
      <c r="DK39" s="33">
        <v>0</v>
      </c>
      <c r="DL39" s="34">
        <v>0</v>
      </c>
      <c r="DM39" s="32">
        <v>0</v>
      </c>
      <c r="DN39" s="33">
        <v>0</v>
      </c>
      <c r="DO39" s="34">
        <v>0</v>
      </c>
      <c r="DP39" s="32">
        <v>0</v>
      </c>
      <c r="DQ39" s="33">
        <v>0</v>
      </c>
      <c r="DR39" s="34">
        <v>0</v>
      </c>
      <c r="DS39" s="32">
        <v>0</v>
      </c>
      <c r="DT39" s="33">
        <v>0</v>
      </c>
      <c r="DU39" s="34">
        <v>0</v>
      </c>
      <c r="DV39" s="32">
        <v>0</v>
      </c>
      <c r="DW39" s="33">
        <v>0</v>
      </c>
      <c r="DX39" s="34">
        <v>0</v>
      </c>
      <c r="DY39" s="32">
        <v>0</v>
      </c>
      <c r="DZ39" s="33">
        <v>0</v>
      </c>
      <c r="EA39" s="34">
        <v>0</v>
      </c>
      <c r="EB39" s="32">
        <v>0</v>
      </c>
      <c r="EC39" s="33">
        <v>0</v>
      </c>
      <c r="ED39" s="34">
        <v>0</v>
      </c>
      <c r="EE39" s="32">
        <v>0</v>
      </c>
      <c r="EF39" s="33">
        <v>0</v>
      </c>
      <c r="EG39" s="34">
        <v>0</v>
      </c>
      <c r="EH39" s="32">
        <v>0</v>
      </c>
      <c r="EI39" s="33">
        <v>0</v>
      </c>
      <c r="EJ39" s="34">
        <v>0</v>
      </c>
      <c r="EK39" s="32">
        <v>0</v>
      </c>
      <c r="EL39" s="33">
        <v>0</v>
      </c>
      <c r="EM39" s="34">
        <v>0</v>
      </c>
      <c r="EN39" s="32">
        <v>0</v>
      </c>
      <c r="EO39" s="33">
        <v>0</v>
      </c>
      <c r="EP39" s="34">
        <v>0</v>
      </c>
      <c r="EQ39" s="32">
        <v>0</v>
      </c>
      <c r="ER39" s="33">
        <v>0</v>
      </c>
      <c r="ES39" s="34">
        <v>0</v>
      </c>
      <c r="ET39" s="32">
        <v>0</v>
      </c>
      <c r="EU39" s="33">
        <v>0</v>
      </c>
      <c r="EV39" s="34">
        <v>0</v>
      </c>
      <c r="EW39" s="32">
        <v>0</v>
      </c>
      <c r="EX39" s="33">
        <v>0</v>
      </c>
      <c r="EY39" s="34">
        <v>0</v>
      </c>
      <c r="EZ39" s="32">
        <v>0</v>
      </c>
      <c r="FA39" s="33">
        <v>0</v>
      </c>
      <c r="FB39" s="34">
        <v>0</v>
      </c>
      <c r="FC39" s="32">
        <v>0</v>
      </c>
      <c r="FD39" s="33">
        <v>0</v>
      </c>
      <c r="FE39" s="34">
        <v>0</v>
      </c>
      <c r="FF39" s="32">
        <v>0</v>
      </c>
      <c r="FG39" s="33">
        <v>0</v>
      </c>
      <c r="FH39" s="34">
        <v>0</v>
      </c>
      <c r="FI39" s="32">
        <v>0</v>
      </c>
      <c r="FJ39" s="33">
        <v>0</v>
      </c>
      <c r="FK39" s="34">
        <v>0</v>
      </c>
      <c r="FL39" s="32">
        <v>0</v>
      </c>
      <c r="FM39" s="33">
        <v>0</v>
      </c>
      <c r="FN39" s="34">
        <v>0</v>
      </c>
      <c r="FO39" s="32">
        <v>0</v>
      </c>
      <c r="FP39" s="33">
        <v>0</v>
      </c>
      <c r="FQ39" s="34">
        <v>0</v>
      </c>
      <c r="FR39" s="32">
        <v>0</v>
      </c>
      <c r="FS39" s="33">
        <v>0</v>
      </c>
      <c r="FT39" s="34">
        <v>0</v>
      </c>
      <c r="FU39" s="32">
        <v>0</v>
      </c>
      <c r="FV39" s="33">
        <v>0</v>
      </c>
      <c r="FW39" s="34">
        <v>0</v>
      </c>
      <c r="FX39" s="32">
        <v>0</v>
      </c>
      <c r="FY39" s="33">
        <v>2200000</v>
      </c>
      <c r="FZ39" s="34">
        <v>0</v>
      </c>
      <c r="GA39" s="32">
        <v>0</v>
      </c>
      <c r="GB39" s="33">
        <v>0</v>
      </c>
      <c r="GC39" s="34">
        <v>0</v>
      </c>
      <c r="GD39" s="32">
        <v>0</v>
      </c>
      <c r="GE39" s="33">
        <v>0</v>
      </c>
      <c r="GF39" s="34">
        <v>0</v>
      </c>
      <c r="GG39" s="32">
        <v>0</v>
      </c>
      <c r="GH39" s="33">
        <v>0</v>
      </c>
      <c r="GI39" s="34">
        <v>0</v>
      </c>
      <c r="GJ39" s="32">
        <v>0</v>
      </c>
      <c r="GK39" s="33">
        <v>0</v>
      </c>
      <c r="GL39" s="34">
        <v>0</v>
      </c>
      <c r="GM39" s="32">
        <v>0</v>
      </c>
      <c r="GN39" s="33">
        <v>0</v>
      </c>
      <c r="GO39" s="34">
        <v>0</v>
      </c>
      <c r="GP39" s="32">
        <v>0</v>
      </c>
      <c r="GQ39" s="33">
        <v>0</v>
      </c>
      <c r="GR39" s="34">
        <v>0</v>
      </c>
      <c r="GS39" s="32">
        <v>0</v>
      </c>
      <c r="GT39" s="33">
        <v>0</v>
      </c>
      <c r="GU39" s="34">
        <v>0</v>
      </c>
      <c r="GV39" s="32">
        <v>0</v>
      </c>
      <c r="GW39" s="33">
        <v>0</v>
      </c>
      <c r="GX39" s="34">
        <v>0</v>
      </c>
      <c r="GY39" s="32">
        <v>0</v>
      </c>
      <c r="GZ39" s="33">
        <v>0</v>
      </c>
      <c r="HA39" s="34">
        <v>0</v>
      </c>
      <c r="HB39" s="32">
        <v>0</v>
      </c>
      <c r="HC39" s="33">
        <v>0</v>
      </c>
      <c r="HD39" s="34">
        <v>0</v>
      </c>
      <c r="HE39" s="32">
        <v>0</v>
      </c>
      <c r="HF39" s="33">
        <v>0</v>
      </c>
      <c r="HG39" s="34">
        <v>0</v>
      </c>
      <c r="HH39" s="32">
        <v>0</v>
      </c>
      <c r="HI39" s="33">
        <v>0</v>
      </c>
      <c r="HJ39" s="34">
        <v>0</v>
      </c>
      <c r="HK39" s="32">
        <v>0</v>
      </c>
      <c r="HL39" s="33">
        <v>0</v>
      </c>
      <c r="HM39" s="34">
        <v>0</v>
      </c>
      <c r="HN39" s="32">
        <v>0</v>
      </c>
      <c r="HO39" s="33">
        <v>0</v>
      </c>
      <c r="HP39" s="34">
        <v>0</v>
      </c>
    </row>
    <row r="40" spans="1:224" x14ac:dyDescent="0.25">
      <c r="A40" s="9" t="s">
        <v>383</v>
      </c>
      <c r="B40" s="10" t="s">
        <v>384</v>
      </c>
      <c r="C40" s="32">
        <v>-4198600</v>
      </c>
      <c r="D40" s="33">
        <v>-15000000</v>
      </c>
      <c r="E40" s="34">
        <v>-15000000</v>
      </c>
      <c r="F40" s="32">
        <v>-4198600</v>
      </c>
      <c r="G40" s="33">
        <v>-15000000</v>
      </c>
      <c r="H40" s="34">
        <v>-15000000</v>
      </c>
      <c r="I40" s="32">
        <v>0</v>
      </c>
      <c r="J40" s="33">
        <v>0</v>
      </c>
      <c r="K40" s="34">
        <v>0</v>
      </c>
      <c r="L40" s="32">
        <v>0</v>
      </c>
      <c r="M40" s="33">
        <v>0</v>
      </c>
      <c r="N40" s="34">
        <v>0</v>
      </c>
      <c r="O40" s="32">
        <v>0</v>
      </c>
      <c r="P40" s="33">
        <v>0</v>
      </c>
      <c r="Q40" s="34">
        <v>0</v>
      </c>
      <c r="R40" s="32">
        <v>0</v>
      </c>
      <c r="S40" s="33">
        <v>0</v>
      </c>
      <c r="T40" s="34">
        <v>0</v>
      </c>
      <c r="U40" s="32">
        <v>0</v>
      </c>
      <c r="V40" s="33">
        <v>0</v>
      </c>
      <c r="W40" s="34">
        <v>0</v>
      </c>
      <c r="X40" s="32">
        <v>0</v>
      </c>
      <c r="Y40" s="33">
        <v>0</v>
      </c>
      <c r="Z40" s="34">
        <v>0</v>
      </c>
      <c r="AA40" s="32">
        <v>0</v>
      </c>
      <c r="AB40" s="33">
        <v>0</v>
      </c>
      <c r="AC40" s="34">
        <v>0</v>
      </c>
      <c r="AD40" s="32">
        <v>0</v>
      </c>
      <c r="AE40" s="33">
        <v>0</v>
      </c>
      <c r="AF40" s="34">
        <v>0</v>
      </c>
      <c r="AG40" s="32">
        <v>0</v>
      </c>
      <c r="AH40" s="33">
        <v>0</v>
      </c>
      <c r="AI40" s="34">
        <v>0</v>
      </c>
      <c r="AJ40" s="32">
        <v>0</v>
      </c>
      <c r="AK40" s="33">
        <v>0</v>
      </c>
      <c r="AL40" s="34">
        <v>0</v>
      </c>
      <c r="AM40" s="32">
        <v>0</v>
      </c>
      <c r="AN40" s="33">
        <v>0</v>
      </c>
      <c r="AO40" s="34">
        <v>0</v>
      </c>
      <c r="AP40" s="32">
        <v>0</v>
      </c>
      <c r="AQ40" s="33">
        <v>0</v>
      </c>
      <c r="AR40" s="34">
        <v>0</v>
      </c>
      <c r="AS40" s="32">
        <v>0</v>
      </c>
      <c r="AT40" s="33">
        <v>0</v>
      </c>
      <c r="AU40" s="34">
        <v>0</v>
      </c>
      <c r="AV40" s="32">
        <v>0</v>
      </c>
      <c r="AW40" s="33">
        <v>0</v>
      </c>
      <c r="AX40" s="34">
        <v>0</v>
      </c>
      <c r="AY40" s="32">
        <v>0</v>
      </c>
      <c r="AZ40" s="33">
        <v>0</v>
      </c>
      <c r="BA40" s="34">
        <v>0</v>
      </c>
      <c r="BB40" s="32">
        <v>0</v>
      </c>
      <c r="BC40" s="33">
        <v>0</v>
      </c>
      <c r="BD40" s="34">
        <v>0</v>
      </c>
      <c r="BE40" s="32">
        <v>0</v>
      </c>
      <c r="BF40" s="33">
        <v>0</v>
      </c>
      <c r="BG40" s="34">
        <v>0</v>
      </c>
      <c r="BH40" s="32">
        <v>0</v>
      </c>
      <c r="BI40" s="33">
        <v>0</v>
      </c>
      <c r="BJ40" s="34">
        <v>0</v>
      </c>
      <c r="BK40" s="32">
        <v>0</v>
      </c>
      <c r="BL40" s="33">
        <v>0</v>
      </c>
      <c r="BM40" s="34">
        <v>0</v>
      </c>
      <c r="BN40" s="32">
        <v>0</v>
      </c>
      <c r="BO40" s="33">
        <v>0</v>
      </c>
      <c r="BP40" s="34">
        <v>0</v>
      </c>
      <c r="BQ40" s="32">
        <v>0</v>
      </c>
      <c r="BR40" s="33">
        <v>0</v>
      </c>
      <c r="BS40" s="34">
        <v>0</v>
      </c>
      <c r="BT40" s="32">
        <v>0</v>
      </c>
      <c r="BU40" s="33">
        <v>0</v>
      </c>
      <c r="BV40" s="34">
        <v>0</v>
      </c>
      <c r="BW40" s="32">
        <v>0</v>
      </c>
      <c r="BX40" s="33">
        <v>0</v>
      </c>
      <c r="BY40" s="34">
        <v>0</v>
      </c>
      <c r="BZ40" s="32">
        <v>0</v>
      </c>
      <c r="CA40" s="33">
        <v>0</v>
      </c>
      <c r="CB40" s="34">
        <v>0</v>
      </c>
      <c r="CC40" s="32">
        <v>0</v>
      </c>
      <c r="CD40" s="33">
        <v>0</v>
      </c>
      <c r="CE40" s="34">
        <v>0</v>
      </c>
      <c r="CF40" s="32">
        <v>0</v>
      </c>
      <c r="CG40" s="33">
        <v>0</v>
      </c>
      <c r="CH40" s="34">
        <v>0</v>
      </c>
      <c r="CI40" s="32">
        <v>0</v>
      </c>
      <c r="CJ40" s="33">
        <v>0</v>
      </c>
      <c r="CK40" s="34">
        <v>0</v>
      </c>
      <c r="CL40" s="32">
        <v>0</v>
      </c>
      <c r="CM40" s="33">
        <v>0</v>
      </c>
      <c r="CN40" s="34">
        <v>0</v>
      </c>
      <c r="CO40" s="32">
        <v>0</v>
      </c>
      <c r="CP40" s="33">
        <v>0</v>
      </c>
      <c r="CQ40" s="34">
        <v>0</v>
      </c>
      <c r="CR40" s="32">
        <v>0</v>
      </c>
      <c r="CS40" s="33">
        <v>0</v>
      </c>
      <c r="CT40" s="34">
        <v>0</v>
      </c>
      <c r="CU40" s="32">
        <v>0</v>
      </c>
      <c r="CV40" s="33">
        <v>0</v>
      </c>
      <c r="CW40" s="34">
        <v>0</v>
      </c>
      <c r="CX40" s="32">
        <v>0</v>
      </c>
      <c r="CY40" s="33">
        <v>0</v>
      </c>
      <c r="CZ40" s="34">
        <v>0</v>
      </c>
      <c r="DA40" s="32">
        <v>0</v>
      </c>
      <c r="DB40" s="33">
        <v>0</v>
      </c>
      <c r="DC40" s="34">
        <v>0</v>
      </c>
      <c r="DD40" s="32">
        <v>0</v>
      </c>
      <c r="DE40" s="33">
        <v>0</v>
      </c>
      <c r="DF40" s="34">
        <v>0</v>
      </c>
      <c r="DG40" s="32">
        <v>0</v>
      </c>
      <c r="DH40" s="33">
        <v>0</v>
      </c>
      <c r="DI40" s="34">
        <v>0</v>
      </c>
      <c r="DJ40" s="32">
        <v>0</v>
      </c>
      <c r="DK40" s="33">
        <v>0</v>
      </c>
      <c r="DL40" s="34">
        <v>0</v>
      </c>
      <c r="DM40" s="32">
        <v>0</v>
      </c>
      <c r="DN40" s="33">
        <v>0</v>
      </c>
      <c r="DO40" s="34">
        <v>0</v>
      </c>
      <c r="DP40" s="32">
        <v>0</v>
      </c>
      <c r="DQ40" s="33">
        <v>0</v>
      </c>
      <c r="DR40" s="34">
        <v>0</v>
      </c>
      <c r="DS40" s="32">
        <v>0</v>
      </c>
      <c r="DT40" s="33">
        <v>0</v>
      </c>
      <c r="DU40" s="34">
        <v>0</v>
      </c>
      <c r="DV40" s="32">
        <v>0</v>
      </c>
      <c r="DW40" s="33">
        <v>0</v>
      </c>
      <c r="DX40" s="34">
        <v>0</v>
      </c>
      <c r="DY40" s="32">
        <v>0</v>
      </c>
      <c r="DZ40" s="33">
        <v>0</v>
      </c>
      <c r="EA40" s="34">
        <v>0</v>
      </c>
      <c r="EB40" s="32">
        <v>0</v>
      </c>
      <c r="EC40" s="33">
        <v>0</v>
      </c>
      <c r="ED40" s="34">
        <v>0</v>
      </c>
      <c r="EE40" s="32">
        <v>0</v>
      </c>
      <c r="EF40" s="33">
        <v>0</v>
      </c>
      <c r="EG40" s="34">
        <v>0</v>
      </c>
      <c r="EH40" s="32">
        <v>0</v>
      </c>
      <c r="EI40" s="33">
        <v>0</v>
      </c>
      <c r="EJ40" s="34">
        <v>0</v>
      </c>
      <c r="EK40" s="32">
        <v>0</v>
      </c>
      <c r="EL40" s="33">
        <v>0</v>
      </c>
      <c r="EM40" s="34">
        <v>0</v>
      </c>
      <c r="EN40" s="32">
        <v>0</v>
      </c>
      <c r="EO40" s="33">
        <v>0</v>
      </c>
      <c r="EP40" s="34">
        <v>0</v>
      </c>
      <c r="EQ40" s="32">
        <v>0</v>
      </c>
      <c r="ER40" s="33">
        <v>0</v>
      </c>
      <c r="ES40" s="34">
        <v>0</v>
      </c>
      <c r="ET40" s="32">
        <v>0</v>
      </c>
      <c r="EU40" s="33">
        <v>0</v>
      </c>
      <c r="EV40" s="34">
        <v>0</v>
      </c>
      <c r="EW40" s="32">
        <v>0</v>
      </c>
      <c r="EX40" s="33">
        <v>0</v>
      </c>
      <c r="EY40" s="34">
        <v>0</v>
      </c>
      <c r="EZ40" s="32">
        <v>0</v>
      </c>
      <c r="FA40" s="33">
        <v>0</v>
      </c>
      <c r="FB40" s="34">
        <v>0</v>
      </c>
      <c r="FC40" s="32">
        <v>0</v>
      </c>
      <c r="FD40" s="33">
        <v>0</v>
      </c>
      <c r="FE40" s="34">
        <v>0</v>
      </c>
      <c r="FF40" s="32">
        <v>0</v>
      </c>
      <c r="FG40" s="33">
        <v>0</v>
      </c>
      <c r="FH40" s="34">
        <v>0</v>
      </c>
      <c r="FI40" s="32">
        <v>0</v>
      </c>
      <c r="FJ40" s="33">
        <v>0</v>
      </c>
      <c r="FK40" s="34">
        <v>0</v>
      </c>
      <c r="FL40" s="32">
        <v>0</v>
      </c>
      <c r="FM40" s="33">
        <v>0</v>
      </c>
      <c r="FN40" s="34">
        <v>0</v>
      </c>
      <c r="FO40" s="32">
        <v>0</v>
      </c>
      <c r="FP40" s="33">
        <v>0</v>
      </c>
      <c r="FQ40" s="34">
        <v>0</v>
      </c>
      <c r="FR40" s="32">
        <v>0</v>
      </c>
      <c r="FS40" s="33">
        <v>0</v>
      </c>
      <c r="FT40" s="34">
        <v>0</v>
      </c>
      <c r="FU40" s="32">
        <v>0</v>
      </c>
      <c r="FV40" s="33">
        <v>0</v>
      </c>
      <c r="FW40" s="34">
        <v>0</v>
      </c>
      <c r="FX40" s="32">
        <v>0</v>
      </c>
      <c r="FY40" s="33">
        <v>0</v>
      </c>
      <c r="FZ40" s="34">
        <v>0</v>
      </c>
      <c r="GA40" s="32">
        <v>0</v>
      </c>
      <c r="GB40" s="33">
        <v>0</v>
      </c>
      <c r="GC40" s="34">
        <v>0</v>
      </c>
      <c r="GD40" s="32">
        <v>0</v>
      </c>
      <c r="GE40" s="33">
        <v>0</v>
      </c>
      <c r="GF40" s="34">
        <v>0</v>
      </c>
      <c r="GG40" s="32">
        <v>0</v>
      </c>
      <c r="GH40" s="33">
        <v>0</v>
      </c>
      <c r="GI40" s="34">
        <v>0</v>
      </c>
      <c r="GJ40" s="32">
        <v>0</v>
      </c>
      <c r="GK40" s="33">
        <v>0</v>
      </c>
      <c r="GL40" s="34">
        <v>0</v>
      </c>
      <c r="GM40" s="32">
        <v>0</v>
      </c>
      <c r="GN40" s="33">
        <v>0</v>
      </c>
      <c r="GO40" s="34">
        <v>0</v>
      </c>
      <c r="GP40" s="32">
        <v>0</v>
      </c>
      <c r="GQ40" s="33">
        <v>0</v>
      </c>
      <c r="GR40" s="34">
        <v>0</v>
      </c>
      <c r="GS40" s="32">
        <v>0</v>
      </c>
      <c r="GT40" s="33">
        <v>0</v>
      </c>
      <c r="GU40" s="34">
        <v>0</v>
      </c>
      <c r="GV40" s="32">
        <v>0</v>
      </c>
      <c r="GW40" s="33">
        <v>0</v>
      </c>
      <c r="GX40" s="34">
        <v>0</v>
      </c>
      <c r="GY40" s="32">
        <v>0</v>
      </c>
      <c r="GZ40" s="33">
        <v>0</v>
      </c>
      <c r="HA40" s="34">
        <v>0</v>
      </c>
      <c r="HB40" s="32">
        <v>0</v>
      </c>
      <c r="HC40" s="33">
        <v>0</v>
      </c>
      <c r="HD40" s="34">
        <v>0</v>
      </c>
      <c r="HE40" s="32">
        <v>0</v>
      </c>
      <c r="HF40" s="33">
        <v>0</v>
      </c>
      <c r="HG40" s="34">
        <v>0</v>
      </c>
      <c r="HH40" s="32">
        <v>0</v>
      </c>
      <c r="HI40" s="33">
        <v>0</v>
      </c>
      <c r="HJ40" s="34">
        <v>0</v>
      </c>
      <c r="HK40" s="32">
        <v>0</v>
      </c>
      <c r="HL40" s="33">
        <v>0</v>
      </c>
      <c r="HM40" s="34">
        <v>0</v>
      </c>
      <c r="HN40" s="32">
        <v>0</v>
      </c>
      <c r="HO40" s="33">
        <v>0</v>
      </c>
      <c r="HP40" s="34">
        <v>0</v>
      </c>
    </row>
    <row r="41" spans="1:224" x14ac:dyDescent="0.25">
      <c r="A41" s="9" t="s">
        <v>385</v>
      </c>
      <c r="B41" s="10" t="s">
        <v>386</v>
      </c>
      <c r="C41" s="32">
        <v>-720000</v>
      </c>
      <c r="D41" s="33">
        <v>0</v>
      </c>
      <c r="E41" s="34">
        <v>-3000000</v>
      </c>
      <c r="F41" s="32">
        <v>-720000</v>
      </c>
      <c r="G41" s="33">
        <v>-2160000</v>
      </c>
      <c r="H41" s="34">
        <v>-3000000</v>
      </c>
      <c r="I41" s="32">
        <v>0</v>
      </c>
      <c r="J41" s="33">
        <v>0</v>
      </c>
      <c r="K41" s="34">
        <v>0</v>
      </c>
      <c r="L41" s="32">
        <v>0</v>
      </c>
      <c r="M41" s="33">
        <v>0</v>
      </c>
      <c r="N41" s="34">
        <v>0</v>
      </c>
      <c r="O41" s="32">
        <v>0</v>
      </c>
      <c r="P41" s="33">
        <v>0</v>
      </c>
      <c r="Q41" s="34">
        <v>0</v>
      </c>
      <c r="R41" s="32">
        <v>0</v>
      </c>
      <c r="S41" s="33">
        <v>0</v>
      </c>
      <c r="T41" s="34">
        <v>0</v>
      </c>
      <c r="U41" s="32">
        <v>0</v>
      </c>
      <c r="V41" s="33">
        <v>0</v>
      </c>
      <c r="W41" s="34">
        <v>0</v>
      </c>
      <c r="X41" s="32">
        <v>0</v>
      </c>
      <c r="Y41" s="33">
        <v>0</v>
      </c>
      <c r="Z41" s="34">
        <v>0</v>
      </c>
      <c r="AA41" s="32">
        <v>0</v>
      </c>
      <c r="AB41" s="33">
        <v>0</v>
      </c>
      <c r="AC41" s="34">
        <v>0</v>
      </c>
      <c r="AD41" s="32">
        <v>0</v>
      </c>
      <c r="AE41" s="33">
        <v>0</v>
      </c>
      <c r="AF41" s="34">
        <v>0</v>
      </c>
      <c r="AG41" s="32">
        <v>0</v>
      </c>
      <c r="AH41" s="33">
        <v>0</v>
      </c>
      <c r="AI41" s="34">
        <v>0</v>
      </c>
      <c r="AJ41" s="32">
        <v>0</v>
      </c>
      <c r="AK41" s="33">
        <v>0</v>
      </c>
      <c r="AL41" s="34">
        <v>0</v>
      </c>
      <c r="AM41" s="32">
        <v>0</v>
      </c>
      <c r="AN41" s="33">
        <v>0</v>
      </c>
      <c r="AO41" s="34">
        <v>0</v>
      </c>
      <c r="AP41" s="32">
        <v>0</v>
      </c>
      <c r="AQ41" s="33">
        <v>0</v>
      </c>
      <c r="AR41" s="34">
        <v>0</v>
      </c>
      <c r="AS41" s="32">
        <v>0</v>
      </c>
      <c r="AT41" s="33">
        <v>0</v>
      </c>
      <c r="AU41" s="34">
        <v>0</v>
      </c>
      <c r="AV41" s="32">
        <v>0</v>
      </c>
      <c r="AW41" s="33">
        <v>0</v>
      </c>
      <c r="AX41" s="34">
        <v>0</v>
      </c>
      <c r="AY41" s="32">
        <v>0</v>
      </c>
      <c r="AZ41" s="33">
        <v>0</v>
      </c>
      <c r="BA41" s="34">
        <v>0</v>
      </c>
      <c r="BB41" s="32">
        <v>0</v>
      </c>
      <c r="BC41" s="33">
        <v>0</v>
      </c>
      <c r="BD41" s="34">
        <v>0</v>
      </c>
      <c r="BE41" s="32">
        <v>0</v>
      </c>
      <c r="BF41" s="33">
        <v>0</v>
      </c>
      <c r="BG41" s="34">
        <v>0</v>
      </c>
      <c r="BH41" s="32">
        <v>0</v>
      </c>
      <c r="BI41" s="33">
        <v>0</v>
      </c>
      <c r="BJ41" s="34">
        <v>0</v>
      </c>
      <c r="BK41" s="32">
        <v>0</v>
      </c>
      <c r="BL41" s="33">
        <v>0</v>
      </c>
      <c r="BM41" s="34">
        <v>0</v>
      </c>
      <c r="BN41" s="32">
        <v>0</v>
      </c>
      <c r="BO41" s="33">
        <v>0</v>
      </c>
      <c r="BP41" s="34">
        <v>0</v>
      </c>
      <c r="BQ41" s="32">
        <v>0</v>
      </c>
      <c r="BR41" s="33">
        <v>0</v>
      </c>
      <c r="BS41" s="34">
        <v>0</v>
      </c>
      <c r="BT41" s="32">
        <v>0</v>
      </c>
      <c r="BU41" s="33">
        <v>0</v>
      </c>
      <c r="BV41" s="34">
        <v>0</v>
      </c>
      <c r="BW41" s="32">
        <v>0</v>
      </c>
      <c r="BX41" s="33">
        <v>0</v>
      </c>
      <c r="BY41" s="34">
        <v>0</v>
      </c>
      <c r="BZ41" s="32">
        <v>0</v>
      </c>
      <c r="CA41" s="33">
        <v>0</v>
      </c>
      <c r="CB41" s="34">
        <v>0</v>
      </c>
      <c r="CC41" s="32">
        <v>0</v>
      </c>
      <c r="CD41" s="33">
        <v>0</v>
      </c>
      <c r="CE41" s="34">
        <v>0</v>
      </c>
      <c r="CF41" s="32">
        <v>0</v>
      </c>
      <c r="CG41" s="33">
        <v>0</v>
      </c>
      <c r="CH41" s="34">
        <v>0</v>
      </c>
      <c r="CI41" s="32">
        <v>0</v>
      </c>
      <c r="CJ41" s="33">
        <v>0</v>
      </c>
      <c r="CK41" s="34">
        <v>0</v>
      </c>
      <c r="CL41" s="32">
        <v>0</v>
      </c>
      <c r="CM41" s="33">
        <v>0</v>
      </c>
      <c r="CN41" s="34">
        <v>0</v>
      </c>
      <c r="CO41" s="32">
        <v>0</v>
      </c>
      <c r="CP41" s="33">
        <v>0</v>
      </c>
      <c r="CQ41" s="34">
        <v>0</v>
      </c>
      <c r="CR41" s="32">
        <v>0</v>
      </c>
      <c r="CS41" s="33">
        <v>0</v>
      </c>
      <c r="CT41" s="34">
        <v>0</v>
      </c>
      <c r="CU41" s="32">
        <v>0</v>
      </c>
      <c r="CV41" s="33">
        <v>0</v>
      </c>
      <c r="CW41" s="34">
        <v>0</v>
      </c>
      <c r="CX41" s="32">
        <v>0</v>
      </c>
      <c r="CY41" s="33">
        <v>0</v>
      </c>
      <c r="CZ41" s="34">
        <v>0</v>
      </c>
      <c r="DA41" s="32">
        <v>0</v>
      </c>
      <c r="DB41" s="33">
        <v>0</v>
      </c>
      <c r="DC41" s="34">
        <v>0</v>
      </c>
      <c r="DD41" s="32">
        <v>0</v>
      </c>
      <c r="DE41" s="33">
        <v>0</v>
      </c>
      <c r="DF41" s="34">
        <v>0</v>
      </c>
      <c r="DG41" s="32">
        <v>0</v>
      </c>
      <c r="DH41" s="33">
        <v>0</v>
      </c>
      <c r="DI41" s="34">
        <v>0</v>
      </c>
      <c r="DJ41" s="32">
        <v>0</v>
      </c>
      <c r="DK41" s="33">
        <v>0</v>
      </c>
      <c r="DL41" s="34">
        <v>0</v>
      </c>
      <c r="DM41" s="32">
        <v>0</v>
      </c>
      <c r="DN41" s="33">
        <v>0</v>
      </c>
      <c r="DO41" s="34">
        <v>0</v>
      </c>
      <c r="DP41" s="32">
        <v>0</v>
      </c>
      <c r="DQ41" s="33">
        <v>0</v>
      </c>
      <c r="DR41" s="34">
        <v>0</v>
      </c>
      <c r="DS41" s="32">
        <v>0</v>
      </c>
      <c r="DT41" s="33">
        <v>0</v>
      </c>
      <c r="DU41" s="34">
        <v>0</v>
      </c>
      <c r="DV41" s="32">
        <v>0</v>
      </c>
      <c r="DW41" s="33">
        <v>0</v>
      </c>
      <c r="DX41" s="34">
        <v>0</v>
      </c>
      <c r="DY41" s="32">
        <v>0</v>
      </c>
      <c r="DZ41" s="33">
        <v>0</v>
      </c>
      <c r="EA41" s="34">
        <v>0</v>
      </c>
      <c r="EB41" s="32">
        <v>0</v>
      </c>
      <c r="EC41" s="33">
        <v>0</v>
      </c>
      <c r="ED41" s="34">
        <v>0</v>
      </c>
      <c r="EE41" s="32">
        <v>0</v>
      </c>
      <c r="EF41" s="33">
        <v>0</v>
      </c>
      <c r="EG41" s="34">
        <v>0</v>
      </c>
      <c r="EH41" s="32">
        <v>0</v>
      </c>
      <c r="EI41" s="33">
        <v>0</v>
      </c>
      <c r="EJ41" s="34">
        <v>0</v>
      </c>
      <c r="EK41" s="32">
        <v>0</v>
      </c>
      <c r="EL41" s="33">
        <v>0</v>
      </c>
      <c r="EM41" s="34">
        <v>0</v>
      </c>
      <c r="EN41" s="32">
        <v>0</v>
      </c>
      <c r="EO41" s="33">
        <v>0</v>
      </c>
      <c r="EP41" s="34">
        <v>0</v>
      </c>
      <c r="EQ41" s="32">
        <v>0</v>
      </c>
      <c r="ER41" s="33">
        <v>0</v>
      </c>
      <c r="ES41" s="34">
        <v>0</v>
      </c>
      <c r="ET41" s="32">
        <v>0</v>
      </c>
      <c r="EU41" s="33">
        <v>0</v>
      </c>
      <c r="EV41" s="34">
        <v>0</v>
      </c>
      <c r="EW41" s="32">
        <v>0</v>
      </c>
      <c r="EX41" s="33">
        <v>0</v>
      </c>
      <c r="EY41" s="34">
        <v>0</v>
      </c>
      <c r="EZ41" s="32">
        <v>0</v>
      </c>
      <c r="FA41" s="33">
        <v>0</v>
      </c>
      <c r="FB41" s="34">
        <v>0</v>
      </c>
      <c r="FC41" s="32">
        <v>0</v>
      </c>
      <c r="FD41" s="33">
        <v>0</v>
      </c>
      <c r="FE41" s="34">
        <v>0</v>
      </c>
      <c r="FF41" s="32">
        <v>0</v>
      </c>
      <c r="FG41" s="33">
        <v>0</v>
      </c>
      <c r="FH41" s="34">
        <v>0</v>
      </c>
      <c r="FI41" s="32">
        <v>0</v>
      </c>
      <c r="FJ41" s="33">
        <v>0</v>
      </c>
      <c r="FK41" s="34">
        <v>0</v>
      </c>
      <c r="FL41" s="32">
        <v>0</v>
      </c>
      <c r="FM41" s="33">
        <v>0</v>
      </c>
      <c r="FN41" s="34">
        <v>0</v>
      </c>
      <c r="FO41" s="32">
        <v>0</v>
      </c>
      <c r="FP41" s="33">
        <v>0</v>
      </c>
      <c r="FQ41" s="34">
        <v>0</v>
      </c>
      <c r="FR41" s="32">
        <v>0</v>
      </c>
      <c r="FS41" s="33">
        <v>0</v>
      </c>
      <c r="FT41" s="34">
        <v>0</v>
      </c>
      <c r="FU41" s="32">
        <v>0</v>
      </c>
      <c r="FV41" s="33">
        <v>0</v>
      </c>
      <c r="FW41" s="34">
        <v>0</v>
      </c>
      <c r="FX41" s="32">
        <v>0</v>
      </c>
      <c r="FY41" s="33">
        <v>2160000</v>
      </c>
      <c r="FZ41" s="34">
        <v>0</v>
      </c>
      <c r="GA41" s="32">
        <v>0</v>
      </c>
      <c r="GB41" s="33">
        <v>0</v>
      </c>
      <c r="GC41" s="34">
        <v>0</v>
      </c>
      <c r="GD41" s="32">
        <v>0</v>
      </c>
      <c r="GE41" s="33">
        <v>0</v>
      </c>
      <c r="GF41" s="34">
        <v>0</v>
      </c>
      <c r="GG41" s="32">
        <v>0</v>
      </c>
      <c r="GH41" s="33">
        <v>0</v>
      </c>
      <c r="GI41" s="34">
        <v>0</v>
      </c>
      <c r="GJ41" s="32">
        <v>0</v>
      </c>
      <c r="GK41" s="33">
        <v>0</v>
      </c>
      <c r="GL41" s="34">
        <v>0</v>
      </c>
      <c r="GM41" s="32">
        <v>0</v>
      </c>
      <c r="GN41" s="33">
        <v>0</v>
      </c>
      <c r="GO41" s="34">
        <v>0</v>
      </c>
      <c r="GP41" s="32">
        <v>0</v>
      </c>
      <c r="GQ41" s="33">
        <v>0</v>
      </c>
      <c r="GR41" s="34">
        <v>0</v>
      </c>
      <c r="GS41" s="32">
        <v>0</v>
      </c>
      <c r="GT41" s="33">
        <v>0</v>
      </c>
      <c r="GU41" s="34">
        <v>0</v>
      </c>
      <c r="GV41" s="32">
        <v>0</v>
      </c>
      <c r="GW41" s="33">
        <v>0</v>
      </c>
      <c r="GX41" s="34">
        <v>0</v>
      </c>
      <c r="GY41" s="32">
        <v>0</v>
      </c>
      <c r="GZ41" s="33">
        <v>0</v>
      </c>
      <c r="HA41" s="34">
        <v>0</v>
      </c>
      <c r="HB41" s="32">
        <v>0</v>
      </c>
      <c r="HC41" s="33">
        <v>0</v>
      </c>
      <c r="HD41" s="34">
        <v>0</v>
      </c>
      <c r="HE41" s="32">
        <v>0</v>
      </c>
      <c r="HF41" s="33">
        <v>0</v>
      </c>
      <c r="HG41" s="34">
        <v>0</v>
      </c>
      <c r="HH41" s="32">
        <v>0</v>
      </c>
      <c r="HI41" s="33">
        <v>0</v>
      </c>
      <c r="HJ41" s="34">
        <v>0</v>
      </c>
      <c r="HK41" s="32">
        <v>0</v>
      </c>
      <c r="HL41" s="33">
        <v>0</v>
      </c>
      <c r="HM41" s="34">
        <v>0</v>
      </c>
      <c r="HN41" s="32">
        <v>0</v>
      </c>
      <c r="HO41" s="33">
        <v>0</v>
      </c>
      <c r="HP41" s="34">
        <v>0</v>
      </c>
    </row>
    <row r="42" spans="1:224" x14ac:dyDescent="0.25">
      <c r="A42" s="9" t="s">
        <v>387</v>
      </c>
      <c r="B42" s="10" t="s">
        <v>35</v>
      </c>
      <c r="C42" s="32">
        <v>-187234345.30000001</v>
      </c>
      <c r="D42" s="33">
        <v>-186118555.40437201</v>
      </c>
      <c r="E42" s="34">
        <v>-197479135</v>
      </c>
      <c r="F42" s="32">
        <v>-488023.94</v>
      </c>
      <c r="G42" s="33">
        <v>-499999.99999998597</v>
      </c>
      <c r="H42" s="34">
        <v>-480000</v>
      </c>
      <c r="I42" s="32">
        <v>-136583.9</v>
      </c>
      <c r="J42" s="33">
        <v>-143999.999999978</v>
      </c>
      <c r="K42" s="34">
        <v>-170000</v>
      </c>
      <c r="L42" s="32">
        <v>-115869.11</v>
      </c>
      <c r="M42" s="33">
        <v>-114999.999999979</v>
      </c>
      <c r="N42" s="34">
        <v>-115000</v>
      </c>
      <c r="O42" s="32">
        <v>-52027.87</v>
      </c>
      <c r="P42" s="33">
        <v>-54999.999999981002</v>
      </c>
      <c r="Q42" s="34">
        <v>-50000</v>
      </c>
      <c r="R42" s="32">
        <v>-10136.48</v>
      </c>
      <c r="S42" s="33">
        <v>-9999.9999999949996</v>
      </c>
      <c r="T42" s="34">
        <v>-10000</v>
      </c>
      <c r="U42" s="32">
        <v>-12884.74</v>
      </c>
      <c r="V42" s="33">
        <v>-9999.9999999989996</v>
      </c>
      <c r="W42" s="34">
        <v>-10000</v>
      </c>
      <c r="X42" s="32">
        <v>-726136.07</v>
      </c>
      <c r="Y42" s="33">
        <v>-1120199.99999999</v>
      </c>
      <c r="Z42" s="34">
        <v>-1200000</v>
      </c>
      <c r="AA42" s="32">
        <v>-1644007.97</v>
      </c>
      <c r="AB42" s="33">
        <v>-1700327.9220878901</v>
      </c>
      <c r="AC42" s="34">
        <v>-1500000</v>
      </c>
      <c r="AD42" s="32">
        <v>-595859.49</v>
      </c>
      <c r="AE42" s="33">
        <v>-635533.30068557698</v>
      </c>
      <c r="AF42" s="34">
        <v>-700000</v>
      </c>
      <c r="AG42" s="32">
        <v>-642307.07999999996</v>
      </c>
      <c r="AH42" s="33">
        <v>-649999.99999997404</v>
      </c>
      <c r="AI42" s="34">
        <v>-800000</v>
      </c>
      <c r="AJ42" s="32">
        <v>-12739.49</v>
      </c>
      <c r="AK42" s="33">
        <v>-9999.9999999970005</v>
      </c>
      <c r="AL42" s="34">
        <v>0</v>
      </c>
      <c r="AM42" s="32">
        <v>-32273.7</v>
      </c>
      <c r="AN42" s="33">
        <v>-34999.999999995001</v>
      </c>
      <c r="AO42" s="34">
        <v>-35000</v>
      </c>
      <c r="AP42" s="32">
        <v>-1166.24</v>
      </c>
      <c r="AQ42" s="33">
        <v>-2999.999999999</v>
      </c>
      <c r="AR42" s="34">
        <v>-3000</v>
      </c>
      <c r="AS42" s="32">
        <v>0</v>
      </c>
      <c r="AT42" s="33">
        <v>0</v>
      </c>
      <c r="AU42" s="34">
        <v>0</v>
      </c>
      <c r="AV42" s="32">
        <v>0</v>
      </c>
      <c r="AW42" s="33">
        <v>0</v>
      </c>
      <c r="AX42" s="34">
        <v>0</v>
      </c>
      <c r="AY42" s="32">
        <v>-81345.69</v>
      </c>
      <c r="AZ42" s="33">
        <v>-89999.999999983003</v>
      </c>
      <c r="BA42" s="34">
        <v>-81000</v>
      </c>
      <c r="BB42" s="32">
        <v>-44775.28</v>
      </c>
      <c r="BC42" s="33">
        <v>-44999.999999988002</v>
      </c>
      <c r="BD42" s="34">
        <v>-55000</v>
      </c>
      <c r="BE42" s="32">
        <v>-1471.8</v>
      </c>
      <c r="BF42" s="33">
        <v>-32000</v>
      </c>
      <c r="BG42" s="34">
        <v>-32000</v>
      </c>
      <c r="BH42" s="32">
        <v>-17520.919999999998</v>
      </c>
      <c r="BI42" s="33">
        <v>-16999.999999994001</v>
      </c>
      <c r="BJ42" s="34">
        <v>-17000</v>
      </c>
      <c r="BK42" s="32">
        <v>-54441.279999999999</v>
      </c>
      <c r="BL42" s="33">
        <v>-64999.999999995001</v>
      </c>
      <c r="BM42" s="34">
        <v>-70000</v>
      </c>
      <c r="BN42" s="32">
        <v>-50917.89</v>
      </c>
      <c r="BO42" s="33">
        <v>-44999.999999986998</v>
      </c>
      <c r="BP42" s="34">
        <v>-45000</v>
      </c>
      <c r="BQ42" s="32">
        <v>-624.41999999999996</v>
      </c>
      <c r="BR42" s="33">
        <v>-3000</v>
      </c>
      <c r="BS42" s="34">
        <v>-1500</v>
      </c>
      <c r="BT42" s="32">
        <v>0</v>
      </c>
      <c r="BU42" s="33">
        <v>0</v>
      </c>
      <c r="BV42" s="34">
        <v>-500</v>
      </c>
      <c r="BW42" s="32">
        <v>0</v>
      </c>
      <c r="BX42" s="33">
        <v>0</v>
      </c>
      <c r="BY42" s="34">
        <v>0</v>
      </c>
      <c r="BZ42" s="32">
        <v>-2649.25</v>
      </c>
      <c r="CA42" s="33">
        <v>-12000</v>
      </c>
      <c r="CB42" s="34">
        <v>-12000</v>
      </c>
      <c r="CC42" s="32">
        <v>-4404.3999999999996</v>
      </c>
      <c r="CD42" s="33">
        <v>-5000</v>
      </c>
      <c r="CE42" s="34">
        <v>-5000</v>
      </c>
      <c r="CF42" s="32">
        <v>-4386018.72</v>
      </c>
      <c r="CG42" s="33">
        <v>-3200000</v>
      </c>
      <c r="CH42" s="34">
        <v>-4500000</v>
      </c>
      <c r="CI42" s="32">
        <v>0</v>
      </c>
      <c r="CJ42" s="33">
        <v>0</v>
      </c>
      <c r="CK42" s="34">
        <v>0</v>
      </c>
      <c r="CL42" s="32">
        <v>-8342.82</v>
      </c>
      <c r="CM42" s="33">
        <v>-14999.999999991</v>
      </c>
      <c r="CN42" s="34">
        <v>-15000</v>
      </c>
      <c r="CO42" s="32">
        <v>-25827848.239999998</v>
      </c>
      <c r="CP42" s="33">
        <v>-26399687.813686799</v>
      </c>
      <c r="CQ42" s="34">
        <v>-29550000</v>
      </c>
      <c r="CR42" s="32">
        <v>-65290119.07</v>
      </c>
      <c r="CS42" s="33">
        <v>-66749719.126359403</v>
      </c>
      <c r="CT42" s="34">
        <v>-70000000</v>
      </c>
      <c r="CU42" s="32">
        <v>0</v>
      </c>
      <c r="CV42" s="33">
        <v>0</v>
      </c>
      <c r="CW42" s="34">
        <v>0</v>
      </c>
      <c r="CX42" s="32">
        <v>-15941859.59</v>
      </c>
      <c r="CY42" s="33">
        <v>-15200000</v>
      </c>
      <c r="CZ42" s="34">
        <v>-15150000</v>
      </c>
      <c r="DA42" s="32">
        <v>0</v>
      </c>
      <c r="DB42" s="33">
        <v>0</v>
      </c>
      <c r="DC42" s="34">
        <v>0</v>
      </c>
      <c r="DD42" s="32">
        <v>-4450927.38</v>
      </c>
      <c r="DE42" s="33">
        <v>-4564999.9999999898</v>
      </c>
      <c r="DF42" s="34">
        <v>-6300000</v>
      </c>
      <c r="DG42" s="32">
        <v>-622714.9</v>
      </c>
      <c r="DH42" s="33">
        <v>-630999.99999999697</v>
      </c>
      <c r="DI42" s="34">
        <v>-700000</v>
      </c>
      <c r="DJ42" s="32">
        <v>0</v>
      </c>
      <c r="DK42" s="33">
        <v>0</v>
      </c>
      <c r="DL42" s="34">
        <v>0</v>
      </c>
      <c r="DM42" s="32">
        <v>-28368917.899999999</v>
      </c>
      <c r="DN42" s="33">
        <v>-28854000</v>
      </c>
      <c r="DO42" s="34">
        <v>-29431000</v>
      </c>
      <c r="DP42" s="32">
        <v>-26998394.629999999</v>
      </c>
      <c r="DQ42" s="33">
        <v>-27814920.5748858</v>
      </c>
      <c r="DR42" s="34">
        <v>-28300000</v>
      </c>
      <c r="DS42" s="32">
        <v>0</v>
      </c>
      <c r="DT42" s="33">
        <v>0</v>
      </c>
      <c r="DU42" s="34">
        <v>0</v>
      </c>
      <c r="DV42" s="32">
        <v>-5184790.24</v>
      </c>
      <c r="DW42" s="33">
        <v>-5279999.9999999898</v>
      </c>
      <c r="DX42" s="34">
        <v>-5930000</v>
      </c>
      <c r="DY42" s="32">
        <v>0</v>
      </c>
      <c r="DZ42" s="33">
        <v>0</v>
      </c>
      <c r="EA42" s="34">
        <v>0</v>
      </c>
      <c r="EB42" s="32">
        <v>0</v>
      </c>
      <c r="EC42" s="33">
        <v>0</v>
      </c>
      <c r="ED42" s="34">
        <v>0</v>
      </c>
      <c r="EE42" s="32">
        <v>0</v>
      </c>
      <c r="EF42" s="33">
        <v>0</v>
      </c>
      <c r="EG42" s="34">
        <v>0</v>
      </c>
      <c r="EH42" s="32">
        <v>-42054.84</v>
      </c>
      <c r="EI42" s="33">
        <v>-24999.999999993001</v>
      </c>
      <c r="EJ42" s="34">
        <v>-11454</v>
      </c>
      <c r="EK42" s="32">
        <v>-1060599.1100000001</v>
      </c>
      <c r="EL42" s="33">
        <v>-1019999.99999998</v>
      </c>
      <c r="EM42" s="34">
        <v>-1012000</v>
      </c>
      <c r="EN42" s="32">
        <v>0</v>
      </c>
      <c r="EO42" s="33">
        <v>0</v>
      </c>
      <c r="EP42" s="34">
        <v>0</v>
      </c>
      <c r="EQ42" s="32">
        <v>0</v>
      </c>
      <c r="ER42" s="33">
        <v>0</v>
      </c>
      <c r="ES42" s="34">
        <v>0</v>
      </c>
      <c r="ET42" s="32">
        <v>-52811.57</v>
      </c>
      <c r="EU42" s="33">
        <v>-61999.999999993997</v>
      </c>
      <c r="EV42" s="34">
        <v>0</v>
      </c>
      <c r="EW42" s="32">
        <v>0</v>
      </c>
      <c r="EX42" s="33">
        <v>0</v>
      </c>
      <c r="EY42" s="34">
        <v>0</v>
      </c>
      <c r="EZ42" s="32">
        <v>0</v>
      </c>
      <c r="FA42" s="33">
        <v>0</v>
      </c>
      <c r="FB42" s="34">
        <v>0</v>
      </c>
      <c r="FC42" s="32">
        <v>-469354.57</v>
      </c>
      <c r="FD42" s="33">
        <v>-449999.999999994</v>
      </c>
      <c r="FE42" s="34">
        <v>-433000</v>
      </c>
      <c r="FF42" s="32">
        <v>-782113.37</v>
      </c>
      <c r="FG42" s="33">
        <v>-799999.99999998801</v>
      </c>
      <c r="FH42" s="34">
        <v>-754681</v>
      </c>
      <c r="FI42" s="32">
        <v>0</v>
      </c>
      <c r="FJ42" s="33">
        <v>0</v>
      </c>
      <c r="FK42" s="34">
        <v>0</v>
      </c>
      <c r="FL42" s="32">
        <v>-34943.25</v>
      </c>
      <c r="FM42" s="33">
        <v>0</v>
      </c>
      <c r="FN42" s="34">
        <v>0</v>
      </c>
      <c r="FO42" s="32">
        <v>-2669805.34</v>
      </c>
      <c r="FP42" s="33">
        <v>-4761000</v>
      </c>
      <c r="FQ42" s="34">
        <v>0</v>
      </c>
      <c r="FR42" s="32">
        <v>-314562.75</v>
      </c>
      <c r="FS42" s="33">
        <v>0</v>
      </c>
      <c r="FT42" s="34">
        <v>0</v>
      </c>
      <c r="FU42" s="32">
        <v>0</v>
      </c>
      <c r="FV42" s="33">
        <v>0</v>
      </c>
      <c r="FW42" s="34">
        <v>0</v>
      </c>
      <c r="FX42" s="32">
        <v>0</v>
      </c>
      <c r="FY42" s="33">
        <v>5010833.3333333302</v>
      </c>
      <c r="FZ42" s="34">
        <v>0</v>
      </c>
      <c r="GA42" s="32">
        <v>0</v>
      </c>
      <c r="GB42" s="33">
        <v>0</v>
      </c>
      <c r="GC42" s="34">
        <v>0</v>
      </c>
      <c r="GD42" s="32">
        <v>0</v>
      </c>
      <c r="GE42" s="33">
        <v>0</v>
      </c>
      <c r="GF42" s="34">
        <v>0</v>
      </c>
      <c r="GG42" s="32">
        <v>0</v>
      </c>
      <c r="GH42" s="33">
        <v>0</v>
      </c>
      <c r="GI42" s="34">
        <v>0</v>
      </c>
      <c r="GJ42" s="32">
        <v>0</v>
      </c>
      <c r="GK42" s="33">
        <v>0</v>
      </c>
      <c r="GL42" s="34">
        <v>0</v>
      </c>
      <c r="GM42" s="32">
        <v>0</v>
      </c>
      <c r="GN42" s="33">
        <v>0</v>
      </c>
      <c r="GO42" s="34">
        <v>0</v>
      </c>
      <c r="GP42" s="32">
        <v>0</v>
      </c>
      <c r="GQ42" s="33">
        <v>0</v>
      </c>
      <c r="GR42" s="34">
        <v>0</v>
      </c>
      <c r="GS42" s="32">
        <v>0</v>
      </c>
      <c r="GT42" s="33">
        <v>0</v>
      </c>
      <c r="GU42" s="34">
        <v>0</v>
      </c>
      <c r="GV42" s="32">
        <v>0</v>
      </c>
      <c r="GW42" s="33">
        <v>0</v>
      </c>
      <c r="GX42" s="34">
        <v>0</v>
      </c>
      <c r="GY42" s="32">
        <v>0</v>
      </c>
      <c r="GZ42" s="33">
        <v>0</v>
      </c>
      <c r="HA42" s="34">
        <v>0</v>
      </c>
      <c r="HB42" s="32">
        <v>0</v>
      </c>
      <c r="HC42" s="33">
        <v>0</v>
      </c>
      <c r="HD42" s="34">
        <v>0</v>
      </c>
      <c r="HE42" s="32">
        <v>0</v>
      </c>
      <c r="HF42" s="33">
        <v>0</v>
      </c>
      <c r="HG42" s="34">
        <v>0</v>
      </c>
      <c r="HH42" s="32">
        <v>0</v>
      </c>
      <c r="HI42" s="33">
        <v>0</v>
      </c>
      <c r="HJ42" s="34">
        <v>0</v>
      </c>
      <c r="HK42" s="32">
        <v>0</v>
      </c>
      <c r="HL42" s="33">
        <v>0</v>
      </c>
      <c r="HM42" s="34">
        <v>0</v>
      </c>
      <c r="HN42" s="32">
        <v>0</v>
      </c>
      <c r="HO42" s="33">
        <v>0</v>
      </c>
      <c r="HP42" s="34">
        <v>0</v>
      </c>
    </row>
    <row r="43" spans="1:224" x14ac:dyDescent="0.25">
      <c r="A43" s="9" t="s">
        <v>388</v>
      </c>
      <c r="B43" s="10" t="s">
        <v>389</v>
      </c>
      <c r="C43" s="32">
        <v>-1323719.8600000001</v>
      </c>
      <c r="D43" s="33">
        <v>-1185999.99999999</v>
      </c>
      <c r="E43" s="34">
        <v>-1025850</v>
      </c>
      <c r="F43" s="32">
        <v>0</v>
      </c>
      <c r="G43" s="33">
        <v>0</v>
      </c>
      <c r="H43" s="34">
        <v>0</v>
      </c>
      <c r="I43" s="32">
        <v>-2530.36</v>
      </c>
      <c r="J43" s="33">
        <v>-5000</v>
      </c>
      <c r="K43" s="34">
        <v>-4000</v>
      </c>
      <c r="L43" s="32">
        <v>-1034318.09</v>
      </c>
      <c r="M43" s="33">
        <v>-979999.99999999604</v>
      </c>
      <c r="N43" s="34">
        <v>-1016000</v>
      </c>
      <c r="O43" s="32">
        <v>0</v>
      </c>
      <c r="P43" s="33">
        <v>0</v>
      </c>
      <c r="Q43" s="34">
        <v>0</v>
      </c>
      <c r="R43" s="32">
        <v>-286238.82</v>
      </c>
      <c r="S43" s="33">
        <v>-126999.99999999801</v>
      </c>
      <c r="T43" s="34">
        <v>0</v>
      </c>
      <c r="U43" s="32">
        <v>0</v>
      </c>
      <c r="V43" s="33">
        <v>0</v>
      </c>
      <c r="W43" s="34">
        <v>0</v>
      </c>
      <c r="X43" s="32">
        <v>0</v>
      </c>
      <c r="Y43" s="33">
        <v>0</v>
      </c>
      <c r="Z43" s="34">
        <v>-5000</v>
      </c>
      <c r="AA43" s="32">
        <v>0</v>
      </c>
      <c r="AB43" s="33">
        <v>0</v>
      </c>
      <c r="AC43" s="34">
        <v>0</v>
      </c>
      <c r="AD43" s="32">
        <v>0</v>
      </c>
      <c r="AE43" s="33">
        <v>0</v>
      </c>
      <c r="AF43" s="34">
        <v>0</v>
      </c>
      <c r="AG43" s="32">
        <v>-632.59</v>
      </c>
      <c r="AH43" s="33">
        <v>-1000</v>
      </c>
      <c r="AI43" s="34">
        <v>0</v>
      </c>
      <c r="AJ43" s="32">
        <v>0</v>
      </c>
      <c r="AK43" s="33">
        <v>0</v>
      </c>
      <c r="AL43" s="34">
        <v>0</v>
      </c>
      <c r="AM43" s="32">
        <v>0</v>
      </c>
      <c r="AN43" s="33">
        <v>0</v>
      </c>
      <c r="AO43" s="34">
        <v>0</v>
      </c>
      <c r="AP43" s="32">
        <v>0</v>
      </c>
      <c r="AQ43" s="33">
        <v>0</v>
      </c>
      <c r="AR43" s="34">
        <v>0</v>
      </c>
      <c r="AS43" s="32">
        <v>0</v>
      </c>
      <c r="AT43" s="33">
        <v>0</v>
      </c>
      <c r="AU43" s="34">
        <v>0</v>
      </c>
      <c r="AV43" s="32">
        <v>0</v>
      </c>
      <c r="AW43" s="33">
        <v>0</v>
      </c>
      <c r="AX43" s="34">
        <v>0</v>
      </c>
      <c r="AY43" s="32">
        <v>0</v>
      </c>
      <c r="AZ43" s="33">
        <v>0</v>
      </c>
      <c r="BA43" s="34">
        <v>-850</v>
      </c>
      <c r="BB43" s="32">
        <v>0</v>
      </c>
      <c r="BC43" s="33">
        <v>0</v>
      </c>
      <c r="BD43" s="34">
        <v>0</v>
      </c>
      <c r="BE43" s="32">
        <v>0</v>
      </c>
      <c r="BF43" s="33">
        <v>0</v>
      </c>
      <c r="BG43" s="34">
        <v>0</v>
      </c>
      <c r="BH43" s="32">
        <v>0</v>
      </c>
      <c r="BI43" s="33">
        <v>0</v>
      </c>
      <c r="BJ43" s="34">
        <v>0</v>
      </c>
      <c r="BK43" s="32">
        <v>0</v>
      </c>
      <c r="BL43" s="33">
        <v>0</v>
      </c>
      <c r="BM43" s="34">
        <v>0</v>
      </c>
      <c r="BN43" s="32">
        <v>0</v>
      </c>
      <c r="BO43" s="33">
        <v>0</v>
      </c>
      <c r="BP43" s="34">
        <v>0</v>
      </c>
      <c r="BQ43" s="32">
        <v>0</v>
      </c>
      <c r="BR43" s="33">
        <v>0</v>
      </c>
      <c r="BS43" s="34">
        <v>0</v>
      </c>
      <c r="BT43" s="32">
        <v>0</v>
      </c>
      <c r="BU43" s="33">
        <v>0</v>
      </c>
      <c r="BV43" s="34">
        <v>0</v>
      </c>
      <c r="BW43" s="32">
        <v>0</v>
      </c>
      <c r="BX43" s="33">
        <v>0</v>
      </c>
      <c r="BY43" s="34">
        <v>0</v>
      </c>
      <c r="BZ43" s="32">
        <v>0</v>
      </c>
      <c r="CA43" s="33">
        <v>0</v>
      </c>
      <c r="CB43" s="34">
        <v>0</v>
      </c>
      <c r="CC43" s="32">
        <v>0</v>
      </c>
      <c r="CD43" s="33">
        <v>0</v>
      </c>
      <c r="CE43" s="34">
        <v>0</v>
      </c>
      <c r="CF43" s="32">
        <v>0</v>
      </c>
      <c r="CG43" s="33">
        <v>0</v>
      </c>
      <c r="CH43" s="34">
        <v>0</v>
      </c>
      <c r="CI43" s="32">
        <v>0</v>
      </c>
      <c r="CJ43" s="33">
        <v>0</v>
      </c>
      <c r="CK43" s="34">
        <v>0</v>
      </c>
      <c r="CL43" s="32">
        <v>0</v>
      </c>
      <c r="CM43" s="33">
        <v>0</v>
      </c>
      <c r="CN43" s="34">
        <v>0</v>
      </c>
      <c r="CO43" s="32">
        <v>0</v>
      </c>
      <c r="CP43" s="33">
        <v>0</v>
      </c>
      <c r="CQ43" s="34">
        <v>0</v>
      </c>
      <c r="CR43" s="32">
        <v>0</v>
      </c>
      <c r="CS43" s="33">
        <v>0</v>
      </c>
      <c r="CT43" s="34">
        <v>0</v>
      </c>
      <c r="CU43" s="32">
        <v>0</v>
      </c>
      <c r="CV43" s="33">
        <v>0</v>
      </c>
      <c r="CW43" s="34">
        <v>0</v>
      </c>
      <c r="CX43" s="32">
        <v>0</v>
      </c>
      <c r="CY43" s="33">
        <v>0</v>
      </c>
      <c r="CZ43" s="34">
        <v>0</v>
      </c>
      <c r="DA43" s="32">
        <v>0</v>
      </c>
      <c r="DB43" s="33">
        <v>0</v>
      </c>
      <c r="DC43" s="34">
        <v>0</v>
      </c>
      <c r="DD43" s="32">
        <v>0</v>
      </c>
      <c r="DE43" s="33">
        <v>0</v>
      </c>
      <c r="DF43" s="34">
        <v>0</v>
      </c>
      <c r="DG43" s="32">
        <v>0</v>
      </c>
      <c r="DH43" s="33">
        <v>0</v>
      </c>
      <c r="DI43" s="34">
        <v>0</v>
      </c>
      <c r="DJ43" s="32">
        <v>0</v>
      </c>
      <c r="DK43" s="33">
        <v>0</v>
      </c>
      <c r="DL43" s="34">
        <v>0</v>
      </c>
      <c r="DM43" s="32">
        <v>0</v>
      </c>
      <c r="DN43" s="33">
        <v>0</v>
      </c>
      <c r="DO43" s="34">
        <v>0</v>
      </c>
      <c r="DP43" s="32">
        <v>0</v>
      </c>
      <c r="DQ43" s="33">
        <v>0</v>
      </c>
      <c r="DR43" s="34">
        <v>0</v>
      </c>
      <c r="DS43" s="32">
        <v>0</v>
      </c>
      <c r="DT43" s="33">
        <v>0</v>
      </c>
      <c r="DU43" s="34">
        <v>0</v>
      </c>
      <c r="DV43" s="32">
        <v>0</v>
      </c>
      <c r="DW43" s="33">
        <v>0</v>
      </c>
      <c r="DX43" s="34">
        <v>0</v>
      </c>
      <c r="DY43" s="32">
        <v>0</v>
      </c>
      <c r="DZ43" s="33">
        <v>0</v>
      </c>
      <c r="EA43" s="34">
        <v>0</v>
      </c>
      <c r="EB43" s="32">
        <v>0</v>
      </c>
      <c r="EC43" s="33">
        <v>0</v>
      </c>
      <c r="ED43" s="34">
        <v>0</v>
      </c>
      <c r="EE43" s="32">
        <v>0</v>
      </c>
      <c r="EF43" s="33">
        <v>0</v>
      </c>
      <c r="EG43" s="34">
        <v>0</v>
      </c>
      <c r="EH43" s="32">
        <v>0</v>
      </c>
      <c r="EI43" s="33">
        <v>0</v>
      </c>
      <c r="EJ43" s="34">
        <v>0</v>
      </c>
      <c r="EK43" s="32">
        <v>0</v>
      </c>
      <c r="EL43" s="33">
        <v>0</v>
      </c>
      <c r="EM43" s="34">
        <v>0</v>
      </c>
      <c r="EN43" s="32">
        <v>0</v>
      </c>
      <c r="EO43" s="33">
        <v>0</v>
      </c>
      <c r="EP43" s="34">
        <v>0</v>
      </c>
      <c r="EQ43" s="32">
        <v>0</v>
      </c>
      <c r="ER43" s="33">
        <v>0</v>
      </c>
      <c r="ES43" s="34">
        <v>0</v>
      </c>
      <c r="ET43" s="32">
        <v>0</v>
      </c>
      <c r="EU43" s="33">
        <v>0</v>
      </c>
      <c r="EV43" s="34">
        <v>0</v>
      </c>
      <c r="EW43" s="32">
        <v>0</v>
      </c>
      <c r="EX43" s="33">
        <v>0</v>
      </c>
      <c r="EY43" s="34">
        <v>0</v>
      </c>
      <c r="EZ43" s="32">
        <v>0</v>
      </c>
      <c r="FA43" s="33">
        <v>0</v>
      </c>
      <c r="FB43" s="34">
        <v>0</v>
      </c>
      <c r="FC43" s="32">
        <v>0</v>
      </c>
      <c r="FD43" s="33">
        <v>0</v>
      </c>
      <c r="FE43" s="34">
        <v>0</v>
      </c>
      <c r="FF43" s="32">
        <v>0</v>
      </c>
      <c r="FG43" s="33">
        <v>0</v>
      </c>
      <c r="FH43" s="34">
        <v>0</v>
      </c>
      <c r="FI43" s="32">
        <v>0</v>
      </c>
      <c r="FJ43" s="33">
        <v>0</v>
      </c>
      <c r="FK43" s="34">
        <v>0</v>
      </c>
      <c r="FL43" s="32">
        <v>0</v>
      </c>
      <c r="FM43" s="33">
        <v>0</v>
      </c>
      <c r="FN43" s="34">
        <v>0</v>
      </c>
      <c r="FO43" s="32">
        <v>0</v>
      </c>
      <c r="FP43" s="33">
        <v>0</v>
      </c>
      <c r="FQ43" s="34">
        <v>0</v>
      </c>
      <c r="FR43" s="32">
        <v>0</v>
      </c>
      <c r="FS43" s="33">
        <v>0</v>
      </c>
      <c r="FT43" s="34">
        <v>0</v>
      </c>
      <c r="FU43" s="32">
        <v>0</v>
      </c>
      <c r="FV43" s="33">
        <v>0</v>
      </c>
      <c r="FW43" s="34">
        <v>0</v>
      </c>
      <c r="FX43" s="32">
        <v>0</v>
      </c>
      <c r="FY43" s="33">
        <v>-73000</v>
      </c>
      <c r="FZ43" s="34">
        <v>0</v>
      </c>
      <c r="GA43" s="32">
        <v>0</v>
      </c>
      <c r="GB43" s="33">
        <v>0</v>
      </c>
      <c r="GC43" s="34">
        <v>0</v>
      </c>
      <c r="GD43" s="32">
        <v>0</v>
      </c>
      <c r="GE43" s="33">
        <v>0</v>
      </c>
      <c r="GF43" s="34">
        <v>0</v>
      </c>
      <c r="GG43" s="32">
        <v>0</v>
      </c>
      <c r="GH43" s="33">
        <v>0</v>
      </c>
      <c r="GI43" s="34">
        <v>0</v>
      </c>
      <c r="GJ43" s="32">
        <v>0</v>
      </c>
      <c r="GK43" s="33">
        <v>0</v>
      </c>
      <c r="GL43" s="34">
        <v>0</v>
      </c>
      <c r="GM43" s="32">
        <v>0</v>
      </c>
      <c r="GN43" s="33">
        <v>0</v>
      </c>
      <c r="GO43" s="34">
        <v>0</v>
      </c>
      <c r="GP43" s="32">
        <v>0</v>
      </c>
      <c r="GQ43" s="33">
        <v>0</v>
      </c>
      <c r="GR43" s="34">
        <v>0</v>
      </c>
      <c r="GS43" s="32">
        <v>0</v>
      </c>
      <c r="GT43" s="33">
        <v>0</v>
      </c>
      <c r="GU43" s="34">
        <v>0</v>
      </c>
      <c r="GV43" s="32">
        <v>0</v>
      </c>
      <c r="GW43" s="33">
        <v>0</v>
      </c>
      <c r="GX43" s="34">
        <v>0</v>
      </c>
      <c r="GY43" s="32">
        <v>0</v>
      </c>
      <c r="GZ43" s="33">
        <v>0</v>
      </c>
      <c r="HA43" s="34">
        <v>0</v>
      </c>
      <c r="HB43" s="32">
        <v>0</v>
      </c>
      <c r="HC43" s="33">
        <v>0</v>
      </c>
      <c r="HD43" s="34">
        <v>0</v>
      </c>
      <c r="HE43" s="32">
        <v>0</v>
      </c>
      <c r="HF43" s="33">
        <v>0</v>
      </c>
      <c r="HG43" s="34">
        <v>0</v>
      </c>
      <c r="HH43" s="32">
        <v>0</v>
      </c>
      <c r="HI43" s="33">
        <v>0</v>
      </c>
      <c r="HJ43" s="34">
        <v>0</v>
      </c>
      <c r="HK43" s="32">
        <v>0</v>
      </c>
      <c r="HL43" s="33">
        <v>0</v>
      </c>
      <c r="HM43" s="34">
        <v>0</v>
      </c>
      <c r="HN43" s="32">
        <v>0</v>
      </c>
      <c r="HO43" s="33">
        <v>0</v>
      </c>
      <c r="HP43" s="34">
        <v>0</v>
      </c>
    </row>
    <row r="44" spans="1:224" x14ac:dyDescent="0.25">
      <c r="A44" s="9" t="s">
        <v>390</v>
      </c>
      <c r="B44" s="10" t="s">
        <v>391</v>
      </c>
      <c r="C44" s="32">
        <v>-6443508.0099999998</v>
      </c>
      <c r="D44" s="33">
        <v>-5600265.9334926</v>
      </c>
      <c r="E44" s="34">
        <v>-5971346</v>
      </c>
      <c r="F44" s="32">
        <v>-376.44</v>
      </c>
      <c r="G44" s="33">
        <v>0</v>
      </c>
      <c r="H44" s="34">
        <v>-420</v>
      </c>
      <c r="I44" s="32">
        <v>-2928.74</v>
      </c>
      <c r="J44" s="33">
        <v>-3999.9999999950001</v>
      </c>
      <c r="K44" s="34">
        <v>-25000</v>
      </c>
      <c r="L44" s="32">
        <v>-1805.04</v>
      </c>
      <c r="M44" s="33">
        <v>-1999.9999999950001</v>
      </c>
      <c r="N44" s="34">
        <v>-2000</v>
      </c>
      <c r="O44" s="32">
        <v>-1420.89</v>
      </c>
      <c r="P44" s="33">
        <v>-4999.9999999969996</v>
      </c>
      <c r="Q44" s="34">
        <v>-1500</v>
      </c>
      <c r="R44" s="32">
        <v>0</v>
      </c>
      <c r="S44" s="33">
        <v>0</v>
      </c>
      <c r="T44" s="34">
        <v>0</v>
      </c>
      <c r="U44" s="32">
        <v>-471.4</v>
      </c>
      <c r="V44" s="33">
        <v>-1000</v>
      </c>
      <c r="W44" s="34">
        <v>-1000</v>
      </c>
      <c r="X44" s="32">
        <v>-3914.36</v>
      </c>
      <c r="Y44" s="33">
        <v>-3999.999999999</v>
      </c>
      <c r="Z44" s="34">
        <v>-3500</v>
      </c>
      <c r="AA44" s="32">
        <v>-697602.01</v>
      </c>
      <c r="AB44" s="33">
        <v>-639999.99999999697</v>
      </c>
      <c r="AC44" s="34">
        <v>-600000</v>
      </c>
      <c r="AD44" s="32">
        <v>0</v>
      </c>
      <c r="AE44" s="33">
        <v>0</v>
      </c>
      <c r="AF44" s="34">
        <v>0</v>
      </c>
      <c r="AG44" s="32">
        <v>-3570.69</v>
      </c>
      <c r="AH44" s="33">
        <v>-4999.999999996</v>
      </c>
      <c r="AI44" s="34">
        <v>-5000</v>
      </c>
      <c r="AJ44" s="32">
        <v>0</v>
      </c>
      <c r="AK44" s="33">
        <v>0</v>
      </c>
      <c r="AL44" s="34">
        <v>0</v>
      </c>
      <c r="AM44" s="32">
        <v>0</v>
      </c>
      <c r="AN44" s="33">
        <v>0</v>
      </c>
      <c r="AO44" s="34">
        <v>0</v>
      </c>
      <c r="AP44" s="32">
        <v>-294.02999999999997</v>
      </c>
      <c r="AQ44" s="33">
        <v>0</v>
      </c>
      <c r="AR44" s="34">
        <v>-2000</v>
      </c>
      <c r="AS44" s="32">
        <v>-817.46</v>
      </c>
      <c r="AT44" s="33">
        <v>-2999.999999999</v>
      </c>
      <c r="AU44" s="34">
        <v>-1000</v>
      </c>
      <c r="AV44" s="32">
        <v>0</v>
      </c>
      <c r="AW44" s="33">
        <v>0</v>
      </c>
      <c r="AX44" s="34">
        <v>0</v>
      </c>
      <c r="AY44" s="32">
        <v>-10117.120000000001</v>
      </c>
      <c r="AZ44" s="33">
        <v>-14999.999999989001</v>
      </c>
      <c r="BA44" s="34">
        <v>-12100</v>
      </c>
      <c r="BB44" s="32">
        <v>-7147.48</v>
      </c>
      <c r="BC44" s="33">
        <v>-9999.9999999979991</v>
      </c>
      <c r="BD44" s="34">
        <v>-9000</v>
      </c>
      <c r="BE44" s="32">
        <v>0</v>
      </c>
      <c r="BF44" s="33">
        <v>0</v>
      </c>
      <c r="BG44" s="34">
        <v>-500</v>
      </c>
      <c r="BH44" s="32">
        <v>0</v>
      </c>
      <c r="BI44" s="33">
        <v>0</v>
      </c>
      <c r="BJ44" s="34">
        <v>0</v>
      </c>
      <c r="BK44" s="32">
        <v>-1628.42</v>
      </c>
      <c r="BL44" s="33">
        <v>0</v>
      </c>
      <c r="BM44" s="34">
        <v>-1000</v>
      </c>
      <c r="BN44" s="32">
        <v>-273.82</v>
      </c>
      <c r="BO44" s="33">
        <v>0</v>
      </c>
      <c r="BP44" s="34">
        <v>0</v>
      </c>
      <c r="BQ44" s="32">
        <v>0</v>
      </c>
      <c r="BR44" s="33">
        <v>0</v>
      </c>
      <c r="BS44" s="34">
        <v>0</v>
      </c>
      <c r="BT44" s="32">
        <v>-1020.16</v>
      </c>
      <c r="BU44" s="33">
        <v>-999.99999999700003</v>
      </c>
      <c r="BV44" s="34">
        <v>-3000</v>
      </c>
      <c r="BW44" s="32">
        <v>0</v>
      </c>
      <c r="BX44" s="33">
        <v>0</v>
      </c>
      <c r="BY44" s="34">
        <v>0</v>
      </c>
      <c r="BZ44" s="32">
        <v>0</v>
      </c>
      <c r="CA44" s="33">
        <v>0</v>
      </c>
      <c r="CB44" s="34">
        <v>0</v>
      </c>
      <c r="CC44" s="32">
        <v>0</v>
      </c>
      <c r="CD44" s="33">
        <v>-5000</v>
      </c>
      <c r="CE44" s="34">
        <v>0</v>
      </c>
      <c r="CF44" s="32">
        <v>-254073.06</v>
      </c>
      <c r="CG44" s="33">
        <v>-199999.999999997</v>
      </c>
      <c r="CH44" s="34">
        <v>-200000</v>
      </c>
      <c r="CI44" s="32">
        <v>0</v>
      </c>
      <c r="CJ44" s="33">
        <v>0</v>
      </c>
      <c r="CK44" s="34">
        <v>0</v>
      </c>
      <c r="CL44" s="32">
        <v>-957</v>
      </c>
      <c r="CM44" s="33">
        <v>-3000</v>
      </c>
      <c r="CN44" s="34">
        <v>-3000</v>
      </c>
      <c r="CO44" s="32">
        <v>-803406.49</v>
      </c>
      <c r="CP44" s="33">
        <v>-769999.99999998102</v>
      </c>
      <c r="CQ44" s="34">
        <v>-800000</v>
      </c>
      <c r="CR44" s="32">
        <v>-673299.54</v>
      </c>
      <c r="CS44" s="33">
        <v>-699999.99999999197</v>
      </c>
      <c r="CT44" s="34">
        <v>-700000</v>
      </c>
      <c r="CU44" s="32">
        <v>-532.17999999999995</v>
      </c>
      <c r="CV44" s="33">
        <v>-1999.999999998</v>
      </c>
      <c r="CW44" s="34">
        <v>-1000</v>
      </c>
      <c r="CX44" s="32">
        <v>-548480.99</v>
      </c>
      <c r="CY44" s="33">
        <v>-529999.99999998696</v>
      </c>
      <c r="CZ44" s="34">
        <v>-465000</v>
      </c>
      <c r="DA44" s="32">
        <v>0</v>
      </c>
      <c r="DB44" s="33">
        <v>0</v>
      </c>
      <c r="DC44" s="34">
        <v>0</v>
      </c>
      <c r="DD44" s="32">
        <v>-564495.49</v>
      </c>
      <c r="DE44" s="33">
        <v>-589999.99999999499</v>
      </c>
      <c r="DF44" s="34">
        <v>-700000</v>
      </c>
      <c r="DG44" s="32">
        <v>-132064.71</v>
      </c>
      <c r="DH44" s="33">
        <v>-119999.999999994</v>
      </c>
      <c r="DI44" s="34">
        <v>-160000</v>
      </c>
      <c r="DJ44" s="32">
        <v>0</v>
      </c>
      <c r="DK44" s="33">
        <v>0</v>
      </c>
      <c r="DL44" s="34">
        <v>0</v>
      </c>
      <c r="DM44" s="32">
        <v>-447582.03</v>
      </c>
      <c r="DN44" s="33">
        <v>-698265.93349270395</v>
      </c>
      <c r="DO44" s="34">
        <v>-510500</v>
      </c>
      <c r="DP44" s="32">
        <v>-340806.89</v>
      </c>
      <c r="DQ44" s="33">
        <v>-381999.99999999499</v>
      </c>
      <c r="DR44" s="34">
        <v>-400000</v>
      </c>
      <c r="DS44" s="32">
        <v>0</v>
      </c>
      <c r="DT44" s="33">
        <v>0</v>
      </c>
      <c r="DU44" s="34">
        <v>0</v>
      </c>
      <c r="DV44" s="32">
        <v>-1330477.45</v>
      </c>
      <c r="DW44" s="33">
        <v>-1300000</v>
      </c>
      <c r="DX44" s="34">
        <v>-1355000</v>
      </c>
      <c r="DY44" s="32">
        <v>0</v>
      </c>
      <c r="DZ44" s="33">
        <v>0</v>
      </c>
      <c r="EA44" s="34">
        <v>0</v>
      </c>
      <c r="EB44" s="32">
        <v>0</v>
      </c>
      <c r="EC44" s="33">
        <v>0</v>
      </c>
      <c r="ED44" s="34">
        <v>0</v>
      </c>
      <c r="EE44" s="32">
        <v>0</v>
      </c>
      <c r="EF44" s="33">
        <v>0</v>
      </c>
      <c r="EG44" s="34">
        <v>0</v>
      </c>
      <c r="EH44" s="32">
        <v>-10477.959999999999</v>
      </c>
      <c r="EI44" s="33">
        <v>-9999.999999996</v>
      </c>
      <c r="EJ44" s="34">
        <v>-6826</v>
      </c>
      <c r="EK44" s="32">
        <v>-1158.96</v>
      </c>
      <c r="EL44" s="33">
        <v>-1999.999999998</v>
      </c>
      <c r="EM44" s="34">
        <v>-1000</v>
      </c>
      <c r="EN44" s="32">
        <v>0</v>
      </c>
      <c r="EO44" s="33">
        <v>0</v>
      </c>
      <c r="EP44" s="34">
        <v>0</v>
      </c>
      <c r="EQ44" s="32">
        <v>0</v>
      </c>
      <c r="ER44" s="33">
        <v>0</v>
      </c>
      <c r="ES44" s="34">
        <v>0</v>
      </c>
      <c r="ET44" s="32">
        <v>0</v>
      </c>
      <c r="EU44" s="33">
        <v>0</v>
      </c>
      <c r="EV44" s="34">
        <v>0</v>
      </c>
      <c r="EW44" s="32">
        <v>0</v>
      </c>
      <c r="EX44" s="33">
        <v>0</v>
      </c>
      <c r="EY44" s="34">
        <v>-1000</v>
      </c>
      <c r="EZ44" s="32">
        <v>0</v>
      </c>
      <c r="FA44" s="33">
        <v>0</v>
      </c>
      <c r="FB44" s="34">
        <v>0</v>
      </c>
      <c r="FC44" s="32">
        <v>-442.19</v>
      </c>
      <c r="FD44" s="33">
        <v>-1000</v>
      </c>
      <c r="FE44" s="34">
        <v>-1000</v>
      </c>
      <c r="FF44" s="32">
        <v>0</v>
      </c>
      <c r="FG44" s="33">
        <v>0</v>
      </c>
      <c r="FH44" s="34">
        <v>0</v>
      </c>
      <c r="FI44" s="32">
        <v>0</v>
      </c>
      <c r="FJ44" s="33">
        <v>0</v>
      </c>
      <c r="FK44" s="34">
        <v>0</v>
      </c>
      <c r="FL44" s="32">
        <v>-10403.58</v>
      </c>
      <c r="FM44" s="33">
        <v>0</v>
      </c>
      <c r="FN44" s="34">
        <v>0</v>
      </c>
      <c r="FO44" s="32">
        <v>-542538.52</v>
      </c>
      <c r="FP44" s="33">
        <v>0</v>
      </c>
      <c r="FQ44" s="34">
        <v>0</v>
      </c>
      <c r="FR44" s="32">
        <v>-48922.91</v>
      </c>
      <c r="FS44" s="33">
        <v>0</v>
      </c>
      <c r="FT44" s="34">
        <v>0</v>
      </c>
      <c r="FU44" s="32">
        <v>0</v>
      </c>
      <c r="FV44" s="33">
        <v>0</v>
      </c>
      <c r="FW44" s="34">
        <v>0</v>
      </c>
      <c r="FX44" s="32">
        <v>0</v>
      </c>
      <c r="FY44" s="33">
        <v>403000</v>
      </c>
      <c r="FZ44" s="34">
        <v>0</v>
      </c>
      <c r="GA44" s="32">
        <v>0</v>
      </c>
      <c r="GB44" s="33">
        <v>0</v>
      </c>
      <c r="GC44" s="34">
        <v>0</v>
      </c>
      <c r="GD44" s="32">
        <v>0</v>
      </c>
      <c r="GE44" s="33">
        <v>0</v>
      </c>
      <c r="GF44" s="34">
        <v>0</v>
      </c>
      <c r="GG44" s="32">
        <v>0</v>
      </c>
      <c r="GH44" s="33">
        <v>0</v>
      </c>
      <c r="GI44" s="34">
        <v>0</v>
      </c>
      <c r="GJ44" s="32">
        <v>0</v>
      </c>
      <c r="GK44" s="33">
        <v>0</v>
      </c>
      <c r="GL44" s="34">
        <v>0</v>
      </c>
      <c r="GM44" s="32">
        <v>0</v>
      </c>
      <c r="GN44" s="33">
        <v>0</v>
      </c>
      <c r="GO44" s="34">
        <v>0</v>
      </c>
      <c r="GP44" s="32">
        <v>0</v>
      </c>
      <c r="GQ44" s="33">
        <v>0</v>
      </c>
      <c r="GR44" s="34">
        <v>0</v>
      </c>
      <c r="GS44" s="32">
        <v>0</v>
      </c>
      <c r="GT44" s="33">
        <v>0</v>
      </c>
      <c r="GU44" s="34">
        <v>0</v>
      </c>
      <c r="GV44" s="32">
        <v>0</v>
      </c>
      <c r="GW44" s="33">
        <v>0</v>
      </c>
      <c r="GX44" s="34">
        <v>0</v>
      </c>
      <c r="GY44" s="32">
        <v>0</v>
      </c>
      <c r="GZ44" s="33">
        <v>0</v>
      </c>
      <c r="HA44" s="34">
        <v>0</v>
      </c>
      <c r="HB44" s="32">
        <v>0</v>
      </c>
      <c r="HC44" s="33">
        <v>0</v>
      </c>
      <c r="HD44" s="34">
        <v>0</v>
      </c>
      <c r="HE44" s="32">
        <v>0</v>
      </c>
      <c r="HF44" s="33">
        <v>0</v>
      </c>
      <c r="HG44" s="34">
        <v>0</v>
      </c>
      <c r="HH44" s="32">
        <v>0</v>
      </c>
      <c r="HI44" s="33">
        <v>0</v>
      </c>
      <c r="HJ44" s="34">
        <v>0</v>
      </c>
      <c r="HK44" s="32">
        <v>0</v>
      </c>
      <c r="HL44" s="33">
        <v>0</v>
      </c>
      <c r="HM44" s="34">
        <v>0</v>
      </c>
      <c r="HN44" s="32">
        <v>0</v>
      </c>
      <c r="HO44" s="33">
        <v>0</v>
      </c>
      <c r="HP44" s="34">
        <v>0</v>
      </c>
    </row>
    <row r="45" spans="1:224" x14ac:dyDescent="0.25">
      <c r="A45" s="9" t="s">
        <v>392</v>
      </c>
      <c r="B45" s="10" t="s">
        <v>393</v>
      </c>
      <c r="C45" s="32">
        <v>-21841269.960000001</v>
      </c>
      <c r="D45" s="33">
        <v>-21222454.927426599</v>
      </c>
      <c r="E45" s="34">
        <v>-22823249.000000101</v>
      </c>
      <c r="F45" s="32">
        <v>-672743.07</v>
      </c>
      <c r="G45" s="33">
        <v>-679999.999999961</v>
      </c>
      <c r="H45" s="34">
        <v>-790000</v>
      </c>
      <c r="I45" s="32">
        <v>-1192811.97</v>
      </c>
      <c r="J45" s="33">
        <v>-1197727.74076522</v>
      </c>
      <c r="K45" s="34">
        <v>-1300000</v>
      </c>
      <c r="L45" s="32">
        <v>-934385.11</v>
      </c>
      <c r="M45" s="33">
        <v>-979999.99999997194</v>
      </c>
      <c r="N45" s="34">
        <v>-980000</v>
      </c>
      <c r="O45" s="32">
        <v>-919864.25</v>
      </c>
      <c r="P45" s="33">
        <v>-1329999.99999997</v>
      </c>
      <c r="Q45" s="34">
        <v>-1280000</v>
      </c>
      <c r="R45" s="32">
        <v>-386310.49</v>
      </c>
      <c r="S45" s="33">
        <v>-379999.99999998102</v>
      </c>
      <c r="T45" s="34">
        <v>-400000</v>
      </c>
      <c r="U45" s="32">
        <v>-1699279.17</v>
      </c>
      <c r="V45" s="33">
        <v>-1612365.0335158501</v>
      </c>
      <c r="W45" s="34">
        <v>-1680000</v>
      </c>
      <c r="X45" s="32">
        <v>-1057336.8</v>
      </c>
      <c r="Y45" s="33">
        <v>-1338999.99999997</v>
      </c>
      <c r="Z45" s="34">
        <v>-1339000</v>
      </c>
      <c r="AA45" s="32">
        <v>-1136428.68</v>
      </c>
      <c r="AB45" s="33">
        <v>-900445.79542189196</v>
      </c>
      <c r="AC45" s="34">
        <v>-1000000</v>
      </c>
      <c r="AD45" s="32">
        <v>-237311.95</v>
      </c>
      <c r="AE45" s="33">
        <v>-214999.99999998699</v>
      </c>
      <c r="AF45" s="34">
        <v>-190000</v>
      </c>
      <c r="AG45" s="32">
        <v>-602856.24</v>
      </c>
      <c r="AH45" s="33">
        <v>-618999.99999995204</v>
      </c>
      <c r="AI45" s="34">
        <v>-600000</v>
      </c>
      <c r="AJ45" s="32">
        <v>-1393485.15</v>
      </c>
      <c r="AK45" s="33">
        <v>-1409760.25829575</v>
      </c>
      <c r="AL45" s="34">
        <v>-1410000</v>
      </c>
      <c r="AM45" s="32">
        <v>-200323.49</v>
      </c>
      <c r="AN45" s="33">
        <v>-200013.08364389199</v>
      </c>
      <c r="AO45" s="34">
        <v>-180000</v>
      </c>
      <c r="AP45" s="32">
        <v>-490996.21</v>
      </c>
      <c r="AQ45" s="33">
        <v>-489999.99999998498</v>
      </c>
      <c r="AR45" s="34">
        <v>-490000</v>
      </c>
      <c r="AS45" s="32">
        <v>-50966.42</v>
      </c>
      <c r="AT45" s="33">
        <v>-54999.999999979002</v>
      </c>
      <c r="AU45" s="34">
        <v>-45000</v>
      </c>
      <c r="AV45" s="32">
        <v>-7236.86</v>
      </c>
      <c r="AW45" s="33">
        <v>-9999.9999999930005</v>
      </c>
      <c r="AX45" s="34">
        <v>-8000</v>
      </c>
      <c r="AY45" s="32">
        <v>-374462.4</v>
      </c>
      <c r="AZ45" s="33">
        <v>-279999.99999996298</v>
      </c>
      <c r="BA45" s="34">
        <v>-330000</v>
      </c>
      <c r="BB45" s="32">
        <v>-178938.29</v>
      </c>
      <c r="BC45" s="33">
        <v>-179999.99999996499</v>
      </c>
      <c r="BD45" s="34">
        <v>-190000</v>
      </c>
      <c r="BE45" s="32">
        <v>-14076.72</v>
      </c>
      <c r="BF45" s="33">
        <v>-11999.999999979</v>
      </c>
      <c r="BG45" s="34">
        <v>-15000</v>
      </c>
      <c r="BH45" s="32">
        <v>-2724.15</v>
      </c>
      <c r="BI45" s="33">
        <v>-2999.9999999920001</v>
      </c>
      <c r="BJ45" s="34">
        <v>-3000</v>
      </c>
      <c r="BK45" s="32">
        <v>-229317.18</v>
      </c>
      <c r="BL45" s="33">
        <v>-249999.99999998999</v>
      </c>
      <c r="BM45" s="34">
        <v>-265000</v>
      </c>
      <c r="BN45" s="32">
        <v>-445701.66</v>
      </c>
      <c r="BO45" s="33">
        <v>-459999.999999978</v>
      </c>
      <c r="BP45" s="34">
        <v>-460000</v>
      </c>
      <c r="BQ45" s="32">
        <v>-33971.17</v>
      </c>
      <c r="BR45" s="33">
        <v>-34999.999999981002</v>
      </c>
      <c r="BS45" s="34">
        <v>-28000</v>
      </c>
      <c r="BT45" s="32">
        <v>-36965.25</v>
      </c>
      <c r="BU45" s="33">
        <v>-39999.999999993997</v>
      </c>
      <c r="BV45" s="34">
        <v>-40000</v>
      </c>
      <c r="BW45" s="32">
        <v>-425606.02</v>
      </c>
      <c r="BX45" s="33">
        <v>-489979.68153743801</v>
      </c>
      <c r="BY45" s="34">
        <v>-480000</v>
      </c>
      <c r="BZ45" s="32">
        <v>-132769.19</v>
      </c>
      <c r="CA45" s="33">
        <v>-139999.99999998801</v>
      </c>
      <c r="CB45" s="34">
        <v>-120000</v>
      </c>
      <c r="CC45" s="32">
        <v>-1948.79</v>
      </c>
      <c r="CD45" s="33">
        <v>-2999.9999999930001</v>
      </c>
      <c r="CE45" s="34">
        <v>-1600</v>
      </c>
      <c r="CF45" s="32">
        <v>-8228.4699999999993</v>
      </c>
      <c r="CG45" s="33">
        <v>-9999.9999999899992</v>
      </c>
      <c r="CH45" s="34">
        <v>-10000</v>
      </c>
      <c r="CI45" s="32">
        <v>-391558.58</v>
      </c>
      <c r="CJ45" s="33">
        <v>-450540.54986198503</v>
      </c>
      <c r="CK45" s="34">
        <v>-500000</v>
      </c>
      <c r="CL45" s="32">
        <v>-672915.16</v>
      </c>
      <c r="CM45" s="33">
        <v>-699999.99999998196</v>
      </c>
      <c r="CN45" s="34">
        <v>-630000</v>
      </c>
      <c r="CO45" s="32">
        <v>-1144605.69</v>
      </c>
      <c r="CP45" s="33">
        <v>-1099999.99999997</v>
      </c>
      <c r="CQ45" s="34">
        <v>-1200000</v>
      </c>
      <c r="CR45" s="32">
        <v>-5017.5</v>
      </c>
      <c r="CS45" s="33">
        <v>-4999.9999999969996</v>
      </c>
      <c r="CT45" s="34">
        <v>-5000</v>
      </c>
      <c r="CU45" s="32">
        <v>-92501.11</v>
      </c>
      <c r="CV45" s="33">
        <v>-89999.999999983003</v>
      </c>
      <c r="CW45" s="34">
        <v>-90000</v>
      </c>
      <c r="CX45" s="32">
        <v>-299706.57</v>
      </c>
      <c r="CY45" s="33">
        <v>-274999.99999998702</v>
      </c>
      <c r="CZ45" s="34">
        <v>-280000</v>
      </c>
      <c r="DA45" s="32">
        <v>0</v>
      </c>
      <c r="DB45" s="33">
        <v>0</v>
      </c>
      <c r="DC45" s="34">
        <v>0</v>
      </c>
      <c r="DD45" s="32">
        <v>-16656.79</v>
      </c>
      <c r="DE45" s="33">
        <v>-19999.999999995001</v>
      </c>
      <c r="DF45" s="34">
        <v>-20000</v>
      </c>
      <c r="DG45" s="32">
        <v>-33700.6</v>
      </c>
      <c r="DH45" s="33">
        <v>-39999.999999993001</v>
      </c>
      <c r="DI45" s="34">
        <v>-40000</v>
      </c>
      <c r="DJ45" s="32">
        <v>-47.94</v>
      </c>
      <c r="DK45" s="33">
        <v>0</v>
      </c>
      <c r="DL45" s="34">
        <v>0</v>
      </c>
      <c r="DM45" s="32">
        <v>-13946.12</v>
      </c>
      <c r="DN45" s="33">
        <v>-14999.999999993999</v>
      </c>
      <c r="DO45" s="34">
        <v>-16500</v>
      </c>
      <c r="DP45" s="32">
        <v>-18218.25</v>
      </c>
      <c r="DQ45" s="33">
        <v>-19999.999999994001</v>
      </c>
      <c r="DR45" s="34">
        <v>-20000</v>
      </c>
      <c r="DS45" s="32">
        <v>0</v>
      </c>
      <c r="DT45" s="33">
        <v>0</v>
      </c>
      <c r="DU45" s="34">
        <v>0</v>
      </c>
      <c r="DV45" s="32">
        <v>-6690.3</v>
      </c>
      <c r="DW45" s="33">
        <v>-9999.999999996</v>
      </c>
      <c r="DX45" s="34">
        <v>-10000</v>
      </c>
      <c r="DY45" s="32">
        <v>-9.9499999999999993</v>
      </c>
      <c r="DZ45" s="33">
        <v>0</v>
      </c>
      <c r="EA45" s="34">
        <v>0</v>
      </c>
      <c r="EB45" s="32">
        <v>0</v>
      </c>
      <c r="EC45" s="33">
        <v>0</v>
      </c>
      <c r="ED45" s="34">
        <v>0</v>
      </c>
      <c r="EE45" s="32">
        <v>-3626249.84</v>
      </c>
      <c r="EF45" s="33">
        <v>-3294000</v>
      </c>
      <c r="EG45" s="34">
        <v>-3500000</v>
      </c>
      <c r="EH45" s="32">
        <v>-21636.3</v>
      </c>
      <c r="EI45" s="33">
        <v>-24999.999999993001</v>
      </c>
      <c r="EJ45" s="34">
        <v>-19682</v>
      </c>
      <c r="EK45" s="32">
        <v>-1282768.43</v>
      </c>
      <c r="EL45" s="33">
        <v>-1259999.99999998</v>
      </c>
      <c r="EM45" s="34">
        <v>-1471000</v>
      </c>
      <c r="EN45" s="32">
        <v>0</v>
      </c>
      <c r="EO45" s="33">
        <v>0</v>
      </c>
      <c r="EP45" s="34">
        <v>0</v>
      </c>
      <c r="EQ45" s="32">
        <v>0</v>
      </c>
      <c r="ER45" s="33">
        <v>0</v>
      </c>
      <c r="ES45" s="34">
        <v>0</v>
      </c>
      <c r="ET45" s="32">
        <v>-2420</v>
      </c>
      <c r="EU45" s="33">
        <v>-3000</v>
      </c>
      <c r="EV45" s="34">
        <v>0</v>
      </c>
      <c r="EW45" s="32">
        <v>0</v>
      </c>
      <c r="EX45" s="33">
        <v>0</v>
      </c>
      <c r="EY45" s="34">
        <v>0</v>
      </c>
      <c r="EZ45" s="32">
        <v>-176015.46</v>
      </c>
      <c r="FA45" s="33">
        <v>-190171.06274489299</v>
      </c>
      <c r="FB45" s="34">
        <v>-200000</v>
      </c>
      <c r="FC45" s="32">
        <v>-500160.11</v>
      </c>
      <c r="FD45" s="33">
        <v>-509999.99999999499</v>
      </c>
      <c r="FE45" s="34">
        <v>-500000</v>
      </c>
      <c r="FF45" s="32">
        <v>-648768.55000000005</v>
      </c>
      <c r="FG45" s="33">
        <v>-680285.05497358902</v>
      </c>
      <c r="FH45" s="34">
        <v>-686467</v>
      </c>
      <c r="FI45" s="32">
        <v>0</v>
      </c>
      <c r="FJ45" s="33">
        <v>0</v>
      </c>
      <c r="FK45" s="34">
        <v>0</v>
      </c>
      <c r="FL45" s="32">
        <v>0</v>
      </c>
      <c r="FM45" s="33">
        <v>0</v>
      </c>
      <c r="FN45" s="34">
        <v>0</v>
      </c>
      <c r="FO45" s="32">
        <v>-20631.560000000001</v>
      </c>
      <c r="FP45" s="33">
        <v>0</v>
      </c>
      <c r="FQ45" s="34">
        <v>0</v>
      </c>
      <c r="FR45" s="32">
        <v>0</v>
      </c>
      <c r="FS45" s="33">
        <v>0</v>
      </c>
      <c r="FT45" s="34">
        <v>0</v>
      </c>
      <c r="FU45" s="32">
        <v>0</v>
      </c>
      <c r="FV45" s="33">
        <v>0</v>
      </c>
      <c r="FW45" s="34">
        <v>0</v>
      </c>
      <c r="FX45" s="32">
        <v>0</v>
      </c>
      <c r="FY45" s="33">
        <v>786833.33333333104</v>
      </c>
      <c r="FZ45" s="34">
        <v>0</v>
      </c>
      <c r="GA45" s="32">
        <v>0</v>
      </c>
      <c r="GB45" s="33">
        <v>0</v>
      </c>
      <c r="GC45" s="34">
        <v>0</v>
      </c>
      <c r="GD45" s="32">
        <v>0</v>
      </c>
      <c r="GE45" s="33">
        <v>0</v>
      </c>
      <c r="GF45" s="34">
        <v>0</v>
      </c>
      <c r="GG45" s="32">
        <v>0</v>
      </c>
      <c r="GH45" s="33">
        <v>0</v>
      </c>
      <c r="GI45" s="34">
        <v>0</v>
      </c>
      <c r="GJ45" s="32">
        <v>0</v>
      </c>
      <c r="GK45" s="33">
        <v>0</v>
      </c>
      <c r="GL45" s="34">
        <v>0</v>
      </c>
      <c r="GM45" s="32">
        <v>0</v>
      </c>
      <c r="GN45" s="33">
        <v>0</v>
      </c>
      <c r="GO45" s="34">
        <v>0</v>
      </c>
      <c r="GP45" s="32">
        <v>0</v>
      </c>
      <c r="GQ45" s="33">
        <v>0</v>
      </c>
      <c r="GR45" s="34">
        <v>0</v>
      </c>
      <c r="GS45" s="32">
        <v>0</v>
      </c>
      <c r="GT45" s="33">
        <v>0</v>
      </c>
      <c r="GU45" s="34">
        <v>0</v>
      </c>
      <c r="GV45" s="32">
        <v>0</v>
      </c>
      <c r="GW45" s="33">
        <v>0</v>
      </c>
      <c r="GX45" s="34">
        <v>0</v>
      </c>
      <c r="GY45" s="32">
        <v>0</v>
      </c>
      <c r="GZ45" s="33">
        <v>0</v>
      </c>
      <c r="HA45" s="34">
        <v>0</v>
      </c>
      <c r="HB45" s="32">
        <v>0</v>
      </c>
      <c r="HC45" s="33">
        <v>0</v>
      </c>
      <c r="HD45" s="34">
        <v>0</v>
      </c>
      <c r="HE45" s="32">
        <v>0</v>
      </c>
      <c r="HF45" s="33">
        <v>0</v>
      </c>
      <c r="HG45" s="34">
        <v>0</v>
      </c>
      <c r="HH45" s="32">
        <v>0</v>
      </c>
      <c r="HI45" s="33">
        <v>0</v>
      </c>
      <c r="HJ45" s="34">
        <v>0</v>
      </c>
      <c r="HK45" s="32">
        <v>0</v>
      </c>
      <c r="HL45" s="33">
        <v>0</v>
      </c>
      <c r="HM45" s="34">
        <v>0</v>
      </c>
      <c r="HN45" s="32">
        <v>0</v>
      </c>
      <c r="HO45" s="33">
        <v>0</v>
      </c>
      <c r="HP45" s="34">
        <v>0</v>
      </c>
    </row>
    <row r="46" spans="1:224" x14ac:dyDescent="0.25">
      <c r="A46" s="9" t="s">
        <v>394</v>
      </c>
      <c r="B46" s="10" t="s">
        <v>395</v>
      </c>
      <c r="C46" s="32">
        <v>-121116938.81</v>
      </c>
      <c r="D46" s="33">
        <v>-143319949.84306601</v>
      </c>
      <c r="E46" s="34">
        <v>-142638678</v>
      </c>
      <c r="F46" s="32">
        <v>-9169739.3499999996</v>
      </c>
      <c r="G46" s="33">
        <v>-9299999.9999999795</v>
      </c>
      <c r="H46" s="34">
        <v>-9000000</v>
      </c>
      <c r="I46" s="32">
        <v>-7870520.7400000002</v>
      </c>
      <c r="J46" s="33">
        <v>-11387777.508418901</v>
      </c>
      <c r="K46" s="34">
        <v>-14000000</v>
      </c>
      <c r="L46" s="32">
        <v>-4678134.4400000004</v>
      </c>
      <c r="M46" s="33">
        <v>-4817700.3924958901</v>
      </c>
      <c r="N46" s="34">
        <v>-4817700</v>
      </c>
      <c r="O46" s="32">
        <v>-4853968.21</v>
      </c>
      <c r="P46" s="33">
        <v>-5369790.2243462997</v>
      </c>
      <c r="Q46" s="34">
        <v>-5604636</v>
      </c>
      <c r="R46" s="32">
        <v>-397302.57</v>
      </c>
      <c r="S46" s="33">
        <v>-459999.99999997899</v>
      </c>
      <c r="T46" s="34">
        <v>-466000</v>
      </c>
      <c r="U46" s="32">
        <v>-4706955.01</v>
      </c>
      <c r="V46" s="33">
        <v>-4707756.8575646402</v>
      </c>
      <c r="W46" s="34">
        <v>-6000000</v>
      </c>
      <c r="X46" s="32">
        <v>-6855203.5499999998</v>
      </c>
      <c r="Y46" s="33">
        <v>-8252099.1855584402</v>
      </c>
      <c r="Z46" s="34">
        <v>-8300000</v>
      </c>
      <c r="AA46" s="32">
        <v>-1939900.3</v>
      </c>
      <c r="AB46" s="33">
        <v>-2000825.1097709199</v>
      </c>
      <c r="AC46" s="34">
        <v>-2000000</v>
      </c>
      <c r="AD46" s="32">
        <v>-2731978.05</v>
      </c>
      <c r="AE46" s="33">
        <v>-2899999.9999999902</v>
      </c>
      <c r="AF46" s="34">
        <v>-2900000</v>
      </c>
      <c r="AG46" s="32">
        <v>-3964890.32</v>
      </c>
      <c r="AH46" s="33">
        <v>-3999999.9999999502</v>
      </c>
      <c r="AI46" s="34">
        <v>-3800000</v>
      </c>
      <c r="AJ46" s="32">
        <v>-6099093.8899999997</v>
      </c>
      <c r="AK46" s="33">
        <v>-6351979.8179611703</v>
      </c>
      <c r="AL46" s="34">
        <v>-6500000</v>
      </c>
      <c r="AM46" s="32">
        <v>-1886134.64</v>
      </c>
      <c r="AN46" s="33">
        <v>-2075016.9884776101</v>
      </c>
      <c r="AO46" s="34">
        <v>-2400000</v>
      </c>
      <c r="AP46" s="32">
        <v>-1018050.18</v>
      </c>
      <c r="AQ46" s="33">
        <v>-1039743.50359578</v>
      </c>
      <c r="AR46" s="34">
        <v>-1250000</v>
      </c>
      <c r="AS46" s="32">
        <v>-3194120.61</v>
      </c>
      <c r="AT46" s="33">
        <v>-3299999.9999999902</v>
      </c>
      <c r="AU46" s="34">
        <v>-2961000</v>
      </c>
      <c r="AV46" s="32">
        <v>-411930.72</v>
      </c>
      <c r="AW46" s="33">
        <v>-437866.72902898298</v>
      </c>
      <c r="AX46" s="34">
        <v>-480000</v>
      </c>
      <c r="AY46" s="32">
        <v>-2741601.39</v>
      </c>
      <c r="AZ46" s="33">
        <v>-2721720.26554211</v>
      </c>
      <c r="BA46" s="34">
        <v>-2850000</v>
      </c>
      <c r="BB46" s="32">
        <v>-1130360.3700000001</v>
      </c>
      <c r="BC46" s="33">
        <v>-1122999.99999996</v>
      </c>
      <c r="BD46" s="34">
        <v>-1150000</v>
      </c>
      <c r="BE46" s="32">
        <v>-53489.63</v>
      </c>
      <c r="BF46" s="33">
        <v>-64999.999999981999</v>
      </c>
      <c r="BG46" s="34">
        <v>-65000</v>
      </c>
      <c r="BH46" s="32">
        <v>-29506.83</v>
      </c>
      <c r="BI46" s="33">
        <v>-29999.999999991</v>
      </c>
      <c r="BJ46" s="34">
        <v>-55000</v>
      </c>
      <c r="BK46" s="32">
        <v>-236824.3</v>
      </c>
      <c r="BL46" s="33">
        <v>-229999.99999998999</v>
      </c>
      <c r="BM46" s="34">
        <v>-230000</v>
      </c>
      <c r="BN46" s="32">
        <v>-2080620.54</v>
      </c>
      <c r="BO46" s="33">
        <v>-2069999.99999998</v>
      </c>
      <c r="BP46" s="34">
        <v>-2070000</v>
      </c>
      <c r="BQ46" s="32">
        <v>-2890788.74</v>
      </c>
      <c r="BR46" s="33">
        <v>-2899999.99999998</v>
      </c>
      <c r="BS46" s="34">
        <v>-2900000</v>
      </c>
      <c r="BT46" s="32">
        <v>-78029.929999999993</v>
      </c>
      <c r="BU46" s="33">
        <v>-89999.999999993001</v>
      </c>
      <c r="BV46" s="34">
        <v>-90000</v>
      </c>
      <c r="BW46" s="32">
        <v>-460302.19</v>
      </c>
      <c r="BX46" s="33">
        <v>-539847.11283851997</v>
      </c>
      <c r="BY46" s="34">
        <v>-540000</v>
      </c>
      <c r="BZ46" s="32">
        <v>-88478.080000000002</v>
      </c>
      <c r="CA46" s="33">
        <v>-89999.999999990003</v>
      </c>
      <c r="CB46" s="34">
        <v>-300000</v>
      </c>
      <c r="CC46" s="32">
        <v>-64540.17</v>
      </c>
      <c r="CD46" s="33">
        <v>-64999.999999986001</v>
      </c>
      <c r="CE46" s="34">
        <v>-110000</v>
      </c>
      <c r="CF46" s="32">
        <v>-148394.17000000001</v>
      </c>
      <c r="CG46" s="33">
        <v>-189999.999999989</v>
      </c>
      <c r="CH46" s="34">
        <v>-190000</v>
      </c>
      <c r="CI46" s="32">
        <v>-262943.21000000002</v>
      </c>
      <c r="CJ46" s="33">
        <v>-262966.32730603102</v>
      </c>
      <c r="CK46" s="34">
        <v>-300000</v>
      </c>
      <c r="CL46" s="32">
        <v>-1458560.57</v>
      </c>
      <c r="CM46" s="33">
        <v>-1489999.99999998</v>
      </c>
      <c r="CN46" s="34">
        <v>-1490000</v>
      </c>
      <c r="CO46" s="32">
        <v>-4668292.01</v>
      </c>
      <c r="CP46" s="33">
        <v>-5039578.2979868101</v>
      </c>
      <c r="CQ46" s="34">
        <v>-5760000</v>
      </c>
      <c r="CR46" s="32">
        <v>-978846.91</v>
      </c>
      <c r="CS46" s="33">
        <v>-952999.99999998906</v>
      </c>
      <c r="CT46" s="34">
        <v>-953000</v>
      </c>
      <c r="CU46" s="32">
        <v>-11546812.359999999</v>
      </c>
      <c r="CV46" s="33">
        <v>-12000129.005216001</v>
      </c>
      <c r="CW46" s="34">
        <v>-13000000</v>
      </c>
      <c r="CX46" s="32">
        <v>-519368.69</v>
      </c>
      <c r="CY46" s="33">
        <v>-419999.999999989</v>
      </c>
      <c r="CZ46" s="34">
        <v>-390000</v>
      </c>
      <c r="DA46" s="32">
        <v>0</v>
      </c>
      <c r="DB46" s="33">
        <v>0</v>
      </c>
      <c r="DC46" s="34">
        <v>0</v>
      </c>
      <c r="DD46" s="32">
        <v>-286485.86</v>
      </c>
      <c r="DE46" s="33">
        <v>-299999.99999999499</v>
      </c>
      <c r="DF46" s="34">
        <v>-350000</v>
      </c>
      <c r="DG46" s="32">
        <v>-202230.75</v>
      </c>
      <c r="DH46" s="33">
        <v>-214999.99999999499</v>
      </c>
      <c r="DI46" s="34">
        <v>-215000</v>
      </c>
      <c r="DJ46" s="32">
        <v>0</v>
      </c>
      <c r="DK46" s="33">
        <v>0</v>
      </c>
      <c r="DL46" s="34">
        <v>0</v>
      </c>
      <c r="DM46" s="32">
        <v>-91222.52</v>
      </c>
      <c r="DN46" s="33">
        <v>-89999.999999994994</v>
      </c>
      <c r="DO46" s="34">
        <v>-400000</v>
      </c>
      <c r="DP46" s="32">
        <v>-286642.57</v>
      </c>
      <c r="DQ46" s="33">
        <v>-305088.77816902398</v>
      </c>
      <c r="DR46" s="34">
        <v>-305000</v>
      </c>
      <c r="DS46" s="32">
        <v>0</v>
      </c>
      <c r="DT46" s="33">
        <v>0</v>
      </c>
      <c r="DU46" s="34">
        <v>0</v>
      </c>
      <c r="DV46" s="32">
        <v>-646238.68999999994</v>
      </c>
      <c r="DW46" s="33">
        <v>-629999.99999999302</v>
      </c>
      <c r="DX46" s="34">
        <v>-690000</v>
      </c>
      <c r="DY46" s="32">
        <v>0</v>
      </c>
      <c r="DZ46" s="33">
        <v>0</v>
      </c>
      <c r="EA46" s="34">
        <v>0</v>
      </c>
      <c r="EB46" s="32">
        <v>0</v>
      </c>
      <c r="EC46" s="33">
        <v>0</v>
      </c>
      <c r="ED46" s="34">
        <v>0</v>
      </c>
      <c r="EE46" s="32">
        <v>-1800650.13</v>
      </c>
      <c r="EF46" s="33">
        <v>-1799999.99999999</v>
      </c>
      <c r="EG46" s="34">
        <v>-4000000</v>
      </c>
      <c r="EH46" s="32">
        <v>-1018256.35</v>
      </c>
      <c r="EI46" s="33">
        <v>-1179999.99999999</v>
      </c>
      <c r="EJ46" s="34">
        <v>-1143592</v>
      </c>
      <c r="EK46" s="32">
        <v>-21502072.129999999</v>
      </c>
      <c r="EL46" s="33">
        <v>-22493000</v>
      </c>
      <c r="EM46" s="34">
        <v>-26597000</v>
      </c>
      <c r="EN46" s="32">
        <v>0</v>
      </c>
      <c r="EO46" s="33">
        <v>0</v>
      </c>
      <c r="EP46" s="34">
        <v>0</v>
      </c>
      <c r="EQ46" s="32">
        <v>0</v>
      </c>
      <c r="ER46" s="33">
        <v>0</v>
      </c>
      <c r="ES46" s="34">
        <v>0</v>
      </c>
      <c r="ET46" s="32">
        <v>0</v>
      </c>
      <c r="EU46" s="33">
        <v>0</v>
      </c>
      <c r="EV46" s="34">
        <v>0</v>
      </c>
      <c r="EW46" s="32">
        <v>0</v>
      </c>
      <c r="EX46" s="33">
        <v>0</v>
      </c>
      <c r="EY46" s="34">
        <v>-6000</v>
      </c>
      <c r="EZ46" s="32">
        <v>-478631.94</v>
      </c>
      <c r="FA46" s="33">
        <v>-606319.43006524199</v>
      </c>
      <c r="FB46" s="34">
        <v>-1500000</v>
      </c>
      <c r="FC46" s="32">
        <v>-2819498.04</v>
      </c>
      <c r="FD46" s="33">
        <v>-2800000</v>
      </c>
      <c r="FE46" s="34">
        <v>-2750000</v>
      </c>
      <c r="FF46" s="32">
        <v>-1701774.34</v>
      </c>
      <c r="FG46" s="33">
        <v>-1679744.3087241701</v>
      </c>
      <c r="FH46" s="34">
        <v>-1759750</v>
      </c>
      <c r="FI46" s="32">
        <v>0</v>
      </c>
      <c r="FJ46" s="33">
        <v>0</v>
      </c>
      <c r="FK46" s="34">
        <v>0</v>
      </c>
      <c r="FL46" s="32">
        <v>-13007.5</v>
      </c>
      <c r="FM46" s="33">
        <v>0</v>
      </c>
      <c r="FN46" s="34">
        <v>0</v>
      </c>
      <c r="FO46" s="32">
        <v>-1054545.32</v>
      </c>
      <c r="FP46" s="33">
        <v>0</v>
      </c>
      <c r="FQ46" s="34">
        <v>0</v>
      </c>
      <c r="FR46" s="32">
        <v>0</v>
      </c>
      <c r="FS46" s="33">
        <v>0</v>
      </c>
      <c r="FT46" s="34">
        <v>0</v>
      </c>
      <c r="FU46" s="32">
        <v>0</v>
      </c>
      <c r="FV46" s="33">
        <v>0</v>
      </c>
      <c r="FW46" s="34">
        <v>0</v>
      </c>
      <c r="FX46" s="32">
        <v>0</v>
      </c>
      <c r="FY46" s="33">
        <v>-14540000</v>
      </c>
      <c r="FZ46" s="34">
        <v>0</v>
      </c>
      <c r="GA46" s="32">
        <v>0</v>
      </c>
      <c r="GB46" s="33">
        <v>0</v>
      </c>
      <c r="GC46" s="34">
        <v>0</v>
      </c>
      <c r="GD46" s="32">
        <v>0</v>
      </c>
      <c r="GE46" s="33">
        <v>0</v>
      </c>
      <c r="GF46" s="34">
        <v>0</v>
      </c>
      <c r="GG46" s="32">
        <v>0</v>
      </c>
      <c r="GH46" s="33">
        <v>0</v>
      </c>
      <c r="GI46" s="34">
        <v>0</v>
      </c>
      <c r="GJ46" s="32">
        <v>0</v>
      </c>
      <c r="GK46" s="33">
        <v>0</v>
      </c>
      <c r="GL46" s="34">
        <v>0</v>
      </c>
      <c r="GM46" s="32">
        <v>0</v>
      </c>
      <c r="GN46" s="33">
        <v>0</v>
      </c>
      <c r="GO46" s="34">
        <v>0</v>
      </c>
      <c r="GP46" s="32">
        <v>0</v>
      </c>
      <c r="GQ46" s="33">
        <v>0</v>
      </c>
      <c r="GR46" s="34">
        <v>0</v>
      </c>
      <c r="GS46" s="32">
        <v>0</v>
      </c>
      <c r="GT46" s="33">
        <v>0</v>
      </c>
      <c r="GU46" s="34">
        <v>0</v>
      </c>
      <c r="GV46" s="32">
        <v>0</v>
      </c>
      <c r="GW46" s="33">
        <v>0</v>
      </c>
      <c r="GX46" s="34">
        <v>0</v>
      </c>
      <c r="GY46" s="32">
        <v>0</v>
      </c>
      <c r="GZ46" s="33">
        <v>0</v>
      </c>
      <c r="HA46" s="34">
        <v>0</v>
      </c>
      <c r="HB46" s="32">
        <v>0</v>
      </c>
      <c r="HC46" s="33">
        <v>0</v>
      </c>
      <c r="HD46" s="34">
        <v>0</v>
      </c>
      <c r="HE46" s="32">
        <v>0</v>
      </c>
      <c r="HF46" s="33">
        <v>0</v>
      </c>
      <c r="HG46" s="34">
        <v>0</v>
      </c>
      <c r="HH46" s="32">
        <v>0</v>
      </c>
      <c r="HI46" s="33">
        <v>0</v>
      </c>
      <c r="HJ46" s="34">
        <v>0</v>
      </c>
      <c r="HK46" s="32">
        <v>0</v>
      </c>
      <c r="HL46" s="33">
        <v>0</v>
      </c>
      <c r="HM46" s="34">
        <v>0</v>
      </c>
      <c r="HN46" s="32">
        <v>0</v>
      </c>
      <c r="HO46" s="33">
        <v>0</v>
      </c>
      <c r="HP46" s="34">
        <v>0</v>
      </c>
    </row>
    <row r="47" spans="1:224" s="44" customFormat="1" x14ac:dyDescent="0.25">
      <c r="A47" s="62" t="s">
        <v>396</v>
      </c>
      <c r="B47" s="63" t="s">
        <v>397</v>
      </c>
      <c r="C47" s="41">
        <v>-21188026.129999999</v>
      </c>
      <c r="D47" s="42">
        <v>-18500400</v>
      </c>
      <c r="E47" s="43">
        <v>-22910000</v>
      </c>
      <c r="F47" s="41">
        <v>0</v>
      </c>
      <c r="G47" s="42">
        <v>0</v>
      </c>
      <c r="H47" s="43">
        <v>0</v>
      </c>
      <c r="I47" s="41">
        <v>0</v>
      </c>
      <c r="J47" s="42">
        <v>0</v>
      </c>
      <c r="K47" s="43">
        <v>0</v>
      </c>
      <c r="L47" s="41">
        <v>0</v>
      </c>
      <c r="M47" s="42">
        <v>0</v>
      </c>
      <c r="N47" s="43">
        <v>0</v>
      </c>
      <c r="O47" s="41">
        <v>0</v>
      </c>
      <c r="P47" s="42">
        <v>0</v>
      </c>
      <c r="Q47" s="43">
        <v>0</v>
      </c>
      <c r="R47" s="41">
        <v>0</v>
      </c>
      <c r="S47" s="42">
        <v>0</v>
      </c>
      <c r="T47" s="43">
        <v>0</v>
      </c>
      <c r="U47" s="41">
        <v>0</v>
      </c>
      <c r="V47" s="42">
        <v>0</v>
      </c>
      <c r="W47" s="43">
        <v>0</v>
      </c>
      <c r="X47" s="41">
        <v>0</v>
      </c>
      <c r="Y47" s="42">
        <v>0</v>
      </c>
      <c r="Z47" s="43">
        <v>0</v>
      </c>
      <c r="AA47" s="41">
        <v>-2405564</v>
      </c>
      <c r="AB47" s="42">
        <v>-2752066.66666666</v>
      </c>
      <c r="AC47" s="43">
        <v>-4000000</v>
      </c>
      <c r="AD47" s="41">
        <v>0</v>
      </c>
      <c r="AE47" s="42">
        <v>0</v>
      </c>
      <c r="AF47" s="43">
        <v>0</v>
      </c>
      <c r="AG47" s="41">
        <v>0</v>
      </c>
      <c r="AH47" s="42">
        <v>0</v>
      </c>
      <c r="AI47" s="43">
        <v>0</v>
      </c>
      <c r="AJ47" s="41">
        <v>0</v>
      </c>
      <c r="AK47" s="42">
        <v>0</v>
      </c>
      <c r="AL47" s="43">
        <v>0</v>
      </c>
      <c r="AM47" s="41">
        <v>-16148595</v>
      </c>
      <c r="AN47" s="42">
        <v>-17500333.333333299</v>
      </c>
      <c r="AO47" s="43">
        <v>-17800000</v>
      </c>
      <c r="AP47" s="41">
        <v>0</v>
      </c>
      <c r="AQ47" s="42">
        <v>-235000</v>
      </c>
      <c r="AR47" s="43">
        <v>-420000</v>
      </c>
      <c r="AS47" s="41">
        <v>0</v>
      </c>
      <c r="AT47" s="42">
        <v>0</v>
      </c>
      <c r="AU47" s="43">
        <v>0</v>
      </c>
      <c r="AV47" s="41">
        <v>0</v>
      </c>
      <c r="AW47" s="42">
        <v>0</v>
      </c>
      <c r="AX47" s="43">
        <v>0</v>
      </c>
      <c r="AY47" s="41">
        <v>0</v>
      </c>
      <c r="AZ47" s="42">
        <v>0</v>
      </c>
      <c r="BA47" s="43">
        <v>0</v>
      </c>
      <c r="BB47" s="41">
        <v>0</v>
      </c>
      <c r="BC47" s="42">
        <v>0</v>
      </c>
      <c r="BD47" s="43">
        <v>0</v>
      </c>
      <c r="BE47" s="41">
        <v>0</v>
      </c>
      <c r="BF47" s="42">
        <v>0</v>
      </c>
      <c r="BG47" s="43">
        <v>0</v>
      </c>
      <c r="BH47" s="41">
        <v>0</v>
      </c>
      <c r="BI47" s="42">
        <v>0</v>
      </c>
      <c r="BJ47" s="43">
        <v>0</v>
      </c>
      <c r="BK47" s="41">
        <v>0</v>
      </c>
      <c r="BL47" s="42">
        <v>0</v>
      </c>
      <c r="BM47" s="43">
        <v>0</v>
      </c>
      <c r="BN47" s="41">
        <v>0</v>
      </c>
      <c r="BO47" s="42">
        <v>0</v>
      </c>
      <c r="BP47" s="43">
        <v>0</v>
      </c>
      <c r="BQ47" s="41">
        <v>0</v>
      </c>
      <c r="BR47" s="42">
        <v>0</v>
      </c>
      <c r="BS47" s="43">
        <v>0</v>
      </c>
      <c r="BT47" s="41">
        <v>0</v>
      </c>
      <c r="BU47" s="42">
        <v>0</v>
      </c>
      <c r="BV47" s="43">
        <v>0</v>
      </c>
      <c r="BW47" s="41">
        <v>0</v>
      </c>
      <c r="BX47" s="42">
        <v>0</v>
      </c>
      <c r="BY47" s="43">
        <v>0</v>
      </c>
      <c r="BZ47" s="41">
        <v>0</v>
      </c>
      <c r="CA47" s="42">
        <v>0</v>
      </c>
      <c r="CB47" s="43">
        <v>0</v>
      </c>
      <c r="CC47" s="41">
        <v>0</v>
      </c>
      <c r="CD47" s="42">
        <v>0</v>
      </c>
      <c r="CE47" s="43">
        <v>0</v>
      </c>
      <c r="CF47" s="41">
        <v>0</v>
      </c>
      <c r="CG47" s="42">
        <v>0</v>
      </c>
      <c r="CH47" s="43">
        <v>0</v>
      </c>
      <c r="CI47" s="41">
        <v>0</v>
      </c>
      <c r="CJ47" s="42">
        <v>0</v>
      </c>
      <c r="CK47" s="43">
        <v>0</v>
      </c>
      <c r="CL47" s="41">
        <v>0</v>
      </c>
      <c r="CM47" s="42">
        <v>0</v>
      </c>
      <c r="CN47" s="43">
        <v>0</v>
      </c>
      <c r="CO47" s="41">
        <v>0</v>
      </c>
      <c r="CP47" s="42">
        <v>0</v>
      </c>
      <c r="CQ47" s="43">
        <v>0</v>
      </c>
      <c r="CR47" s="41">
        <v>0</v>
      </c>
      <c r="CS47" s="42">
        <v>0</v>
      </c>
      <c r="CT47" s="43">
        <v>0</v>
      </c>
      <c r="CU47" s="41">
        <v>0</v>
      </c>
      <c r="CV47" s="42">
        <v>0</v>
      </c>
      <c r="CW47" s="43">
        <v>0</v>
      </c>
      <c r="CX47" s="41">
        <v>0</v>
      </c>
      <c r="CY47" s="42">
        <v>0</v>
      </c>
      <c r="CZ47" s="43">
        <v>0</v>
      </c>
      <c r="DA47" s="41">
        <v>0</v>
      </c>
      <c r="DB47" s="42">
        <v>0</v>
      </c>
      <c r="DC47" s="43">
        <v>0</v>
      </c>
      <c r="DD47" s="41">
        <v>0</v>
      </c>
      <c r="DE47" s="42">
        <v>0</v>
      </c>
      <c r="DF47" s="43">
        <v>0</v>
      </c>
      <c r="DG47" s="41">
        <v>0</v>
      </c>
      <c r="DH47" s="42">
        <v>0</v>
      </c>
      <c r="DI47" s="43">
        <v>0</v>
      </c>
      <c r="DJ47" s="41">
        <v>0</v>
      </c>
      <c r="DK47" s="42">
        <v>0</v>
      </c>
      <c r="DL47" s="43">
        <v>0</v>
      </c>
      <c r="DM47" s="41">
        <v>0</v>
      </c>
      <c r="DN47" s="42">
        <v>0</v>
      </c>
      <c r="DO47" s="43">
        <v>0</v>
      </c>
      <c r="DP47" s="41">
        <v>0</v>
      </c>
      <c r="DQ47" s="42">
        <v>0</v>
      </c>
      <c r="DR47" s="43">
        <v>0</v>
      </c>
      <c r="DS47" s="41">
        <v>0</v>
      </c>
      <c r="DT47" s="42">
        <v>0</v>
      </c>
      <c r="DU47" s="43">
        <v>0</v>
      </c>
      <c r="DV47" s="41">
        <v>0</v>
      </c>
      <c r="DW47" s="42">
        <v>0</v>
      </c>
      <c r="DX47" s="43">
        <v>0</v>
      </c>
      <c r="DY47" s="41">
        <v>0</v>
      </c>
      <c r="DZ47" s="42">
        <v>0</v>
      </c>
      <c r="EA47" s="43">
        <v>0</v>
      </c>
      <c r="EB47" s="41">
        <v>0</v>
      </c>
      <c r="EC47" s="42">
        <v>0</v>
      </c>
      <c r="ED47" s="43">
        <v>0</v>
      </c>
      <c r="EE47" s="41">
        <v>-2633867.13</v>
      </c>
      <c r="EF47" s="42">
        <v>0</v>
      </c>
      <c r="EG47" s="43">
        <v>-690000</v>
      </c>
      <c r="EH47" s="41">
        <v>0</v>
      </c>
      <c r="EI47" s="42">
        <v>0</v>
      </c>
      <c r="EJ47" s="43">
        <v>0</v>
      </c>
      <c r="EK47" s="41">
        <v>0</v>
      </c>
      <c r="EL47" s="42">
        <v>0</v>
      </c>
      <c r="EM47" s="43">
        <v>0</v>
      </c>
      <c r="EN47" s="41">
        <v>0</v>
      </c>
      <c r="EO47" s="42">
        <v>0</v>
      </c>
      <c r="EP47" s="43">
        <v>0</v>
      </c>
      <c r="EQ47" s="41">
        <v>0</v>
      </c>
      <c r="ER47" s="42">
        <v>0</v>
      </c>
      <c r="ES47" s="43">
        <v>0</v>
      </c>
      <c r="ET47" s="41">
        <v>0</v>
      </c>
      <c r="EU47" s="42">
        <v>0</v>
      </c>
      <c r="EV47" s="43">
        <v>0</v>
      </c>
      <c r="EW47" s="41">
        <v>0</v>
      </c>
      <c r="EX47" s="42">
        <v>0</v>
      </c>
      <c r="EY47" s="43">
        <v>0</v>
      </c>
      <c r="EZ47" s="41">
        <v>0</v>
      </c>
      <c r="FA47" s="42">
        <v>0</v>
      </c>
      <c r="FB47" s="43">
        <v>0</v>
      </c>
      <c r="FC47" s="41">
        <v>0</v>
      </c>
      <c r="FD47" s="42">
        <v>0</v>
      </c>
      <c r="FE47" s="43">
        <v>0</v>
      </c>
      <c r="FF47" s="41">
        <v>0</v>
      </c>
      <c r="FG47" s="42">
        <v>0</v>
      </c>
      <c r="FH47" s="43">
        <v>0</v>
      </c>
      <c r="FI47" s="41">
        <v>0</v>
      </c>
      <c r="FJ47" s="42">
        <v>0</v>
      </c>
      <c r="FK47" s="43">
        <v>0</v>
      </c>
      <c r="FL47" s="41">
        <v>0</v>
      </c>
      <c r="FM47" s="42">
        <v>0</v>
      </c>
      <c r="FN47" s="43">
        <v>0</v>
      </c>
      <c r="FO47" s="41">
        <v>0</v>
      </c>
      <c r="FP47" s="42">
        <v>0</v>
      </c>
      <c r="FQ47" s="43">
        <v>0</v>
      </c>
      <c r="FR47" s="41">
        <v>0</v>
      </c>
      <c r="FS47" s="42">
        <v>0</v>
      </c>
      <c r="FT47" s="43">
        <v>0</v>
      </c>
      <c r="FU47" s="41">
        <v>0</v>
      </c>
      <c r="FV47" s="42">
        <v>0</v>
      </c>
      <c r="FW47" s="43">
        <v>0</v>
      </c>
      <c r="FX47" s="41">
        <v>0</v>
      </c>
      <c r="FY47" s="42">
        <v>1987000</v>
      </c>
      <c r="FZ47" s="43">
        <v>0</v>
      </c>
      <c r="GA47" s="41">
        <v>0</v>
      </c>
      <c r="GB47" s="42">
        <v>0</v>
      </c>
      <c r="GC47" s="43">
        <v>0</v>
      </c>
      <c r="GD47" s="41">
        <v>0</v>
      </c>
      <c r="GE47" s="42">
        <v>0</v>
      </c>
      <c r="GF47" s="43">
        <v>0</v>
      </c>
      <c r="GG47" s="41">
        <v>0</v>
      </c>
      <c r="GH47" s="42">
        <v>0</v>
      </c>
      <c r="GI47" s="43">
        <v>0</v>
      </c>
      <c r="GJ47" s="41">
        <v>0</v>
      </c>
      <c r="GK47" s="42">
        <v>0</v>
      </c>
      <c r="GL47" s="43">
        <v>0</v>
      </c>
      <c r="GM47" s="41">
        <v>0</v>
      </c>
      <c r="GN47" s="42">
        <v>0</v>
      </c>
      <c r="GO47" s="43">
        <v>0</v>
      </c>
      <c r="GP47" s="41">
        <v>0</v>
      </c>
      <c r="GQ47" s="42">
        <v>0</v>
      </c>
      <c r="GR47" s="43">
        <v>0</v>
      </c>
      <c r="GS47" s="41">
        <v>0</v>
      </c>
      <c r="GT47" s="42">
        <v>0</v>
      </c>
      <c r="GU47" s="43">
        <v>0</v>
      </c>
      <c r="GV47" s="41">
        <v>0</v>
      </c>
      <c r="GW47" s="42">
        <v>0</v>
      </c>
      <c r="GX47" s="43">
        <v>0</v>
      </c>
      <c r="GY47" s="41">
        <v>0</v>
      </c>
      <c r="GZ47" s="42">
        <v>0</v>
      </c>
      <c r="HA47" s="43">
        <v>0</v>
      </c>
      <c r="HB47" s="41">
        <v>0</v>
      </c>
      <c r="HC47" s="42">
        <v>0</v>
      </c>
      <c r="HD47" s="43">
        <v>0</v>
      </c>
      <c r="HE47" s="41">
        <v>0</v>
      </c>
      <c r="HF47" s="42">
        <v>0</v>
      </c>
      <c r="HG47" s="43">
        <v>0</v>
      </c>
      <c r="HH47" s="41">
        <v>0</v>
      </c>
      <c r="HI47" s="42">
        <v>0</v>
      </c>
      <c r="HJ47" s="43">
        <v>0</v>
      </c>
      <c r="HK47" s="41">
        <v>0</v>
      </c>
      <c r="HL47" s="42">
        <v>0</v>
      </c>
      <c r="HM47" s="43">
        <v>0</v>
      </c>
      <c r="HN47" s="41">
        <v>0</v>
      </c>
      <c r="HO47" s="42">
        <v>0</v>
      </c>
      <c r="HP47" s="43">
        <v>0</v>
      </c>
    </row>
    <row r="48" spans="1:224" x14ac:dyDescent="0.25">
      <c r="A48" s="9" t="s">
        <v>398</v>
      </c>
      <c r="B48" s="10" t="s">
        <v>399</v>
      </c>
      <c r="C48" s="32">
        <v>-8058511.5700000003</v>
      </c>
      <c r="D48" s="33">
        <v>-8050333.3333333302</v>
      </c>
      <c r="E48" s="34">
        <v>-8805512.9999999907</v>
      </c>
      <c r="F48" s="32">
        <v>-33492.699999999997</v>
      </c>
      <c r="G48" s="33">
        <v>-45000</v>
      </c>
      <c r="H48" s="34">
        <v>-45000</v>
      </c>
      <c r="I48" s="32">
        <v>0</v>
      </c>
      <c r="J48" s="33">
        <v>0</v>
      </c>
      <c r="K48" s="34">
        <v>0</v>
      </c>
      <c r="L48" s="32">
        <v>-8018376.4699999997</v>
      </c>
      <c r="M48" s="33">
        <v>-8500333.3333333395</v>
      </c>
      <c r="N48" s="34">
        <v>-8747513</v>
      </c>
      <c r="O48" s="32">
        <v>0</v>
      </c>
      <c r="P48" s="33">
        <v>0</v>
      </c>
      <c r="Q48" s="34">
        <v>0</v>
      </c>
      <c r="R48" s="32">
        <v>0</v>
      </c>
      <c r="S48" s="33">
        <v>0</v>
      </c>
      <c r="T48" s="34">
        <v>0</v>
      </c>
      <c r="U48" s="32">
        <v>0</v>
      </c>
      <c r="V48" s="33">
        <v>0</v>
      </c>
      <c r="W48" s="34">
        <v>0</v>
      </c>
      <c r="X48" s="32">
        <v>-5904.1</v>
      </c>
      <c r="Y48" s="33">
        <v>-4999.9999999920001</v>
      </c>
      <c r="Z48" s="34">
        <v>-9000</v>
      </c>
      <c r="AA48" s="32">
        <v>0</v>
      </c>
      <c r="AB48" s="33">
        <v>0</v>
      </c>
      <c r="AC48" s="34">
        <v>0</v>
      </c>
      <c r="AD48" s="32">
        <v>0</v>
      </c>
      <c r="AE48" s="33">
        <v>0</v>
      </c>
      <c r="AF48" s="34">
        <v>0</v>
      </c>
      <c r="AG48" s="32">
        <v>0</v>
      </c>
      <c r="AH48" s="33">
        <v>0</v>
      </c>
      <c r="AI48" s="34">
        <v>0</v>
      </c>
      <c r="AJ48" s="32">
        <v>0</v>
      </c>
      <c r="AK48" s="33">
        <v>0</v>
      </c>
      <c r="AL48" s="34">
        <v>0</v>
      </c>
      <c r="AM48" s="32">
        <v>0</v>
      </c>
      <c r="AN48" s="33">
        <v>0</v>
      </c>
      <c r="AO48" s="34">
        <v>0</v>
      </c>
      <c r="AP48" s="32">
        <v>0</v>
      </c>
      <c r="AQ48" s="33">
        <v>0</v>
      </c>
      <c r="AR48" s="34">
        <v>0</v>
      </c>
      <c r="AS48" s="32">
        <v>0</v>
      </c>
      <c r="AT48" s="33">
        <v>0</v>
      </c>
      <c r="AU48" s="34">
        <v>0</v>
      </c>
      <c r="AV48" s="32">
        <v>0</v>
      </c>
      <c r="AW48" s="33">
        <v>0</v>
      </c>
      <c r="AX48" s="34">
        <v>0</v>
      </c>
      <c r="AY48" s="32">
        <v>0</v>
      </c>
      <c r="AZ48" s="33">
        <v>0</v>
      </c>
      <c r="BA48" s="34">
        <v>0</v>
      </c>
      <c r="BB48" s="32">
        <v>0</v>
      </c>
      <c r="BC48" s="33">
        <v>0</v>
      </c>
      <c r="BD48" s="34">
        <v>0</v>
      </c>
      <c r="BE48" s="32">
        <v>0</v>
      </c>
      <c r="BF48" s="33">
        <v>0</v>
      </c>
      <c r="BG48" s="34">
        <v>0</v>
      </c>
      <c r="BH48" s="32">
        <v>0</v>
      </c>
      <c r="BI48" s="33">
        <v>0</v>
      </c>
      <c r="BJ48" s="34">
        <v>0</v>
      </c>
      <c r="BK48" s="32">
        <v>0</v>
      </c>
      <c r="BL48" s="33">
        <v>0</v>
      </c>
      <c r="BM48" s="34">
        <v>0</v>
      </c>
      <c r="BN48" s="32">
        <v>0</v>
      </c>
      <c r="BO48" s="33">
        <v>0</v>
      </c>
      <c r="BP48" s="34">
        <v>0</v>
      </c>
      <c r="BQ48" s="32">
        <v>0</v>
      </c>
      <c r="BR48" s="33">
        <v>0</v>
      </c>
      <c r="BS48" s="34">
        <v>0</v>
      </c>
      <c r="BT48" s="32">
        <v>0</v>
      </c>
      <c r="BU48" s="33">
        <v>0</v>
      </c>
      <c r="BV48" s="34">
        <v>0</v>
      </c>
      <c r="BW48" s="32">
        <v>0</v>
      </c>
      <c r="BX48" s="33">
        <v>0</v>
      </c>
      <c r="BY48" s="34">
        <v>0</v>
      </c>
      <c r="BZ48" s="32">
        <v>0</v>
      </c>
      <c r="CA48" s="33">
        <v>0</v>
      </c>
      <c r="CB48" s="34">
        <v>0</v>
      </c>
      <c r="CC48" s="32">
        <v>0</v>
      </c>
      <c r="CD48" s="33">
        <v>0</v>
      </c>
      <c r="CE48" s="34">
        <v>0</v>
      </c>
      <c r="CF48" s="32">
        <v>0</v>
      </c>
      <c r="CG48" s="33">
        <v>0</v>
      </c>
      <c r="CH48" s="34">
        <v>0</v>
      </c>
      <c r="CI48" s="32">
        <v>0</v>
      </c>
      <c r="CJ48" s="33">
        <v>0</v>
      </c>
      <c r="CK48" s="34">
        <v>0</v>
      </c>
      <c r="CL48" s="32">
        <v>0</v>
      </c>
      <c r="CM48" s="33">
        <v>0</v>
      </c>
      <c r="CN48" s="34">
        <v>0</v>
      </c>
      <c r="CO48" s="32">
        <v>0</v>
      </c>
      <c r="CP48" s="33">
        <v>0</v>
      </c>
      <c r="CQ48" s="34">
        <v>0</v>
      </c>
      <c r="CR48" s="32">
        <v>0</v>
      </c>
      <c r="CS48" s="33">
        <v>0</v>
      </c>
      <c r="CT48" s="34">
        <v>0</v>
      </c>
      <c r="CU48" s="32">
        <v>0</v>
      </c>
      <c r="CV48" s="33">
        <v>0</v>
      </c>
      <c r="CW48" s="34">
        <v>0</v>
      </c>
      <c r="CX48" s="32">
        <v>0</v>
      </c>
      <c r="CY48" s="33">
        <v>0</v>
      </c>
      <c r="CZ48" s="34">
        <v>0</v>
      </c>
      <c r="DA48" s="32">
        <v>0</v>
      </c>
      <c r="DB48" s="33">
        <v>0</v>
      </c>
      <c r="DC48" s="34">
        <v>0</v>
      </c>
      <c r="DD48" s="32">
        <v>0</v>
      </c>
      <c r="DE48" s="33">
        <v>0</v>
      </c>
      <c r="DF48" s="34">
        <v>0</v>
      </c>
      <c r="DG48" s="32">
        <v>0</v>
      </c>
      <c r="DH48" s="33">
        <v>0</v>
      </c>
      <c r="DI48" s="34">
        <v>0</v>
      </c>
      <c r="DJ48" s="32">
        <v>0</v>
      </c>
      <c r="DK48" s="33">
        <v>0</v>
      </c>
      <c r="DL48" s="34">
        <v>0</v>
      </c>
      <c r="DM48" s="32">
        <v>0</v>
      </c>
      <c r="DN48" s="33">
        <v>0</v>
      </c>
      <c r="DO48" s="34">
        <v>0</v>
      </c>
      <c r="DP48" s="32">
        <v>0</v>
      </c>
      <c r="DQ48" s="33">
        <v>0</v>
      </c>
      <c r="DR48" s="34">
        <v>0</v>
      </c>
      <c r="DS48" s="32">
        <v>0</v>
      </c>
      <c r="DT48" s="33">
        <v>0</v>
      </c>
      <c r="DU48" s="34">
        <v>0</v>
      </c>
      <c r="DV48" s="32">
        <v>0</v>
      </c>
      <c r="DW48" s="33">
        <v>0</v>
      </c>
      <c r="DX48" s="34">
        <v>0</v>
      </c>
      <c r="DY48" s="32">
        <v>0</v>
      </c>
      <c r="DZ48" s="33">
        <v>0</v>
      </c>
      <c r="EA48" s="34">
        <v>0</v>
      </c>
      <c r="EB48" s="32">
        <v>0</v>
      </c>
      <c r="EC48" s="33">
        <v>0</v>
      </c>
      <c r="ED48" s="34">
        <v>0</v>
      </c>
      <c r="EE48" s="32">
        <v>0</v>
      </c>
      <c r="EF48" s="33">
        <v>0</v>
      </c>
      <c r="EG48" s="34">
        <v>0</v>
      </c>
      <c r="EH48" s="32">
        <v>0</v>
      </c>
      <c r="EI48" s="33">
        <v>0</v>
      </c>
      <c r="EJ48" s="34">
        <v>0</v>
      </c>
      <c r="EK48" s="32">
        <v>-738.3</v>
      </c>
      <c r="EL48" s="33">
        <v>0</v>
      </c>
      <c r="EM48" s="34">
        <v>-4000</v>
      </c>
      <c r="EN48" s="32">
        <v>0</v>
      </c>
      <c r="EO48" s="33">
        <v>0</v>
      </c>
      <c r="EP48" s="34">
        <v>0</v>
      </c>
      <c r="EQ48" s="32">
        <v>0</v>
      </c>
      <c r="ER48" s="33">
        <v>0</v>
      </c>
      <c r="ES48" s="34">
        <v>0</v>
      </c>
      <c r="ET48" s="32">
        <v>0</v>
      </c>
      <c r="EU48" s="33">
        <v>0</v>
      </c>
      <c r="EV48" s="34">
        <v>0</v>
      </c>
      <c r="EW48" s="32">
        <v>0</v>
      </c>
      <c r="EX48" s="33">
        <v>0</v>
      </c>
      <c r="EY48" s="34">
        <v>0</v>
      </c>
      <c r="EZ48" s="32">
        <v>0</v>
      </c>
      <c r="FA48" s="33">
        <v>0</v>
      </c>
      <c r="FB48" s="34">
        <v>0</v>
      </c>
      <c r="FC48" s="32">
        <v>0</v>
      </c>
      <c r="FD48" s="33">
        <v>0</v>
      </c>
      <c r="FE48" s="34">
        <v>0</v>
      </c>
      <c r="FF48" s="32">
        <v>0</v>
      </c>
      <c r="FG48" s="33">
        <v>0</v>
      </c>
      <c r="FH48" s="34">
        <v>0</v>
      </c>
      <c r="FI48" s="32">
        <v>0</v>
      </c>
      <c r="FJ48" s="33">
        <v>0</v>
      </c>
      <c r="FK48" s="34">
        <v>0</v>
      </c>
      <c r="FL48" s="32">
        <v>0</v>
      </c>
      <c r="FM48" s="33">
        <v>0</v>
      </c>
      <c r="FN48" s="34">
        <v>0</v>
      </c>
      <c r="FO48" s="32">
        <v>0</v>
      </c>
      <c r="FP48" s="33">
        <v>0</v>
      </c>
      <c r="FQ48" s="34">
        <v>0</v>
      </c>
      <c r="FR48" s="32">
        <v>0</v>
      </c>
      <c r="FS48" s="33">
        <v>0</v>
      </c>
      <c r="FT48" s="34">
        <v>0</v>
      </c>
      <c r="FU48" s="32">
        <v>0</v>
      </c>
      <c r="FV48" s="33">
        <v>0</v>
      </c>
      <c r="FW48" s="34">
        <v>0</v>
      </c>
      <c r="FX48" s="32">
        <v>0</v>
      </c>
      <c r="FY48" s="33">
        <v>500000</v>
      </c>
      <c r="FZ48" s="34">
        <v>0</v>
      </c>
      <c r="GA48" s="32">
        <v>0</v>
      </c>
      <c r="GB48" s="33">
        <v>0</v>
      </c>
      <c r="GC48" s="34">
        <v>0</v>
      </c>
      <c r="GD48" s="32">
        <v>0</v>
      </c>
      <c r="GE48" s="33">
        <v>0</v>
      </c>
      <c r="GF48" s="34">
        <v>0</v>
      </c>
      <c r="GG48" s="32">
        <v>0</v>
      </c>
      <c r="GH48" s="33">
        <v>0</v>
      </c>
      <c r="GI48" s="34">
        <v>0</v>
      </c>
      <c r="GJ48" s="32">
        <v>0</v>
      </c>
      <c r="GK48" s="33">
        <v>0</v>
      </c>
      <c r="GL48" s="34">
        <v>0</v>
      </c>
      <c r="GM48" s="32">
        <v>0</v>
      </c>
      <c r="GN48" s="33">
        <v>0</v>
      </c>
      <c r="GO48" s="34">
        <v>0</v>
      </c>
      <c r="GP48" s="32">
        <v>0</v>
      </c>
      <c r="GQ48" s="33">
        <v>0</v>
      </c>
      <c r="GR48" s="34">
        <v>0</v>
      </c>
      <c r="GS48" s="32">
        <v>0</v>
      </c>
      <c r="GT48" s="33">
        <v>0</v>
      </c>
      <c r="GU48" s="34">
        <v>0</v>
      </c>
      <c r="GV48" s="32">
        <v>0</v>
      </c>
      <c r="GW48" s="33">
        <v>0</v>
      </c>
      <c r="GX48" s="34">
        <v>0</v>
      </c>
      <c r="GY48" s="32">
        <v>0</v>
      </c>
      <c r="GZ48" s="33">
        <v>0</v>
      </c>
      <c r="HA48" s="34">
        <v>0</v>
      </c>
      <c r="HB48" s="32">
        <v>0</v>
      </c>
      <c r="HC48" s="33">
        <v>0</v>
      </c>
      <c r="HD48" s="34">
        <v>0</v>
      </c>
      <c r="HE48" s="32">
        <v>0</v>
      </c>
      <c r="HF48" s="33">
        <v>0</v>
      </c>
      <c r="HG48" s="34">
        <v>0</v>
      </c>
      <c r="HH48" s="32">
        <v>0</v>
      </c>
      <c r="HI48" s="33">
        <v>0</v>
      </c>
      <c r="HJ48" s="34">
        <v>0</v>
      </c>
      <c r="HK48" s="32">
        <v>0</v>
      </c>
      <c r="HL48" s="33">
        <v>0</v>
      </c>
      <c r="HM48" s="34">
        <v>0</v>
      </c>
      <c r="HN48" s="32">
        <v>0</v>
      </c>
      <c r="HO48" s="33">
        <v>0</v>
      </c>
      <c r="HP48" s="34">
        <v>0</v>
      </c>
    </row>
    <row r="49" spans="1:224" x14ac:dyDescent="0.25">
      <c r="A49" s="9" t="s">
        <v>400</v>
      </c>
      <c r="B49" s="10" t="s">
        <v>401</v>
      </c>
      <c r="C49" s="32">
        <v>-37270808.399999999</v>
      </c>
      <c r="D49" s="33">
        <v>-40606785.850632697</v>
      </c>
      <c r="E49" s="34">
        <v>-44056771</v>
      </c>
      <c r="F49" s="32">
        <v>-5252343.3</v>
      </c>
      <c r="G49" s="33">
        <v>-5879999.9999999804</v>
      </c>
      <c r="H49" s="34">
        <v>-5500000</v>
      </c>
      <c r="I49" s="32">
        <v>-250455.52</v>
      </c>
      <c r="J49" s="33">
        <v>-321302.176467471</v>
      </c>
      <c r="K49" s="34">
        <v>-300000</v>
      </c>
      <c r="L49" s="32">
        <v>-189709.1</v>
      </c>
      <c r="M49" s="33">
        <v>-184999.99999997101</v>
      </c>
      <c r="N49" s="34">
        <v>-185000</v>
      </c>
      <c r="O49" s="32">
        <v>-230776.69</v>
      </c>
      <c r="P49" s="33">
        <v>-219999.99999997401</v>
      </c>
      <c r="Q49" s="34">
        <v>-455000</v>
      </c>
      <c r="R49" s="32">
        <v>-42389.4</v>
      </c>
      <c r="S49" s="33">
        <v>-39999.999999991</v>
      </c>
      <c r="T49" s="34">
        <v>-40000</v>
      </c>
      <c r="U49" s="32">
        <v>-89398.79</v>
      </c>
      <c r="V49" s="33">
        <v>-90999.999999987995</v>
      </c>
      <c r="W49" s="34">
        <v>-150000</v>
      </c>
      <c r="X49" s="32">
        <v>-589210.25</v>
      </c>
      <c r="Y49" s="33">
        <v>-686999.99999997905</v>
      </c>
      <c r="Z49" s="34">
        <v>-874070</v>
      </c>
      <c r="AA49" s="32">
        <v>-172731.21</v>
      </c>
      <c r="AB49" s="33">
        <v>-199999.999999975</v>
      </c>
      <c r="AC49" s="34">
        <v>-200000</v>
      </c>
      <c r="AD49" s="32">
        <v>-33083.53</v>
      </c>
      <c r="AE49" s="33">
        <v>-39999.999999995001</v>
      </c>
      <c r="AF49" s="34">
        <v>-40000</v>
      </c>
      <c r="AG49" s="32">
        <v>-193864.55</v>
      </c>
      <c r="AH49" s="33">
        <v>-199999.999999975</v>
      </c>
      <c r="AI49" s="34">
        <v>-300000</v>
      </c>
      <c r="AJ49" s="32">
        <v>-584699.14</v>
      </c>
      <c r="AK49" s="33">
        <v>-599999.99999996205</v>
      </c>
      <c r="AL49" s="34">
        <v>-613731</v>
      </c>
      <c r="AM49" s="32">
        <v>-60267.35</v>
      </c>
      <c r="AN49" s="33">
        <v>-49999.999999988002</v>
      </c>
      <c r="AO49" s="34">
        <v>-85000</v>
      </c>
      <c r="AP49" s="32">
        <v>-34308.050000000003</v>
      </c>
      <c r="AQ49" s="33">
        <v>-34999.999999990003</v>
      </c>
      <c r="AR49" s="34">
        <v>-50000</v>
      </c>
      <c r="AS49" s="32">
        <v>-15509.1</v>
      </c>
      <c r="AT49" s="33">
        <v>-19999.999999993001</v>
      </c>
      <c r="AU49" s="34">
        <v>-22000</v>
      </c>
      <c r="AV49" s="32">
        <v>-2540</v>
      </c>
      <c r="AW49" s="33">
        <v>-1999.999999998</v>
      </c>
      <c r="AX49" s="34">
        <v>-2000</v>
      </c>
      <c r="AY49" s="32">
        <v>-243298.54</v>
      </c>
      <c r="AZ49" s="33">
        <v>-269999.99999997701</v>
      </c>
      <c r="BA49" s="34">
        <v>-670000</v>
      </c>
      <c r="BB49" s="32">
        <v>-262704.2</v>
      </c>
      <c r="BC49" s="33">
        <v>-274999.99999997398</v>
      </c>
      <c r="BD49" s="34">
        <v>-275000</v>
      </c>
      <c r="BE49" s="32">
        <v>-1539.7</v>
      </c>
      <c r="BF49" s="33">
        <v>-1999.999999998</v>
      </c>
      <c r="BG49" s="34">
        <v>-2000</v>
      </c>
      <c r="BH49" s="32">
        <v>-31460.17</v>
      </c>
      <c r="BI49" s="33">
        <v>-31999.999999989999</v>
      </c>
      <c r="BJ49" s="34">
        <v>-32000</v>
      </c>
      <c r="BK49" s="32">
        <v>-35383.35</v>
      </c>
      <c r="BL49" s="33">
        <v>-39999.999999995001</v>
      </c>
      <c r="BM49" s="34">
        <v>-40000</v>
      </c>
      <c r="BN49" s="32">
        <v>-1009952.47</v>
      </c>
      <c r="BO49" s="33">
        <v>-994999.99999998196</v>
      </c>
      <c r="BP49" s="34">
        <v>-999000</v>
      </c>
      <c r="BQ49" s="32">
        <v>-50.85</v>
      </c>
      <c r="BR49" s="33">
        <v>-10000</v>
      </c>
      <c r="BS49" s="34">
        <v>-12000</v>
      </c>
      <c r="BT49" s="32">
        <v>0</v>
      </c>
      <c r="BU49" s="33">
        <v>0</v>
      </c>
      <c r="BV49" s="34">
        <v>0</v>
      </c>
      <c r="BW49" s="32">
        <v>-39638</v>
      </c>
      <c r="BX49" s="33">
        <v>-39999.999999997002</v>
      </c>
      <c r="BY49" s="34">
        <v>-45000</v>
      </c>
      <c r="BZ49" s="32">
        <v>-4065</v>
      </c>
      <c r="CA49" s="33">
        <v>-4999.9999999969996</v>
      </c>
      <c r="CB49" s="34">
        <v>-12000</v>
      </c>
      <c r="CC49" s="32">
        <v>0</v>
      </c>
      <c r="CD49" s="33">
        <v>0</v>
      </c>
      <c r="CE49" s="34">
        <v>-200</v>
      </c>
      <c r="CF49" s="32">
        <v>0</v>
      </c>
      <c r="CG49" s="33">
        <v>0</v>
      </c>
      <c r="CH49" s="34">
        <v>0</v>
      </c>
      <c r="CI49" s="32">
        <v>0</v>
      </c>
      <c r="CJ49" s="33">
        <v>0</v>
      </c>
      <c r="CK49" s="34">
        <v>0</v>
      </c>
      <c r="CL49" s="32">
        <v>-99648.4</v>
      </c>
      <c r="CM49" s="33">
        <v>-99999.999999983993</v>
      </c>
      <c r="CN49" s="34">
        <v>-100000</v>
      </c>
      <c r="CO49" s="32">
        <v>-921681.06</v>
      </c>
      <c r="CP49" s="33">
        <v>-886999.999999978</v>
      </c>
      <c r="CQ49" s="34">
        <v>-2382821</v>
      </c>
      <c r="CR49" s="32">
        <v>0</v>
      </c>
      <c r="CS49" s="33">
        <v>0</v>
      </c>
      <c r="CT49" s="34">
        <v>0</v>
      </c>
      <c r="CU49" s="32">
        <v>-9350.1</v>
      </c>
      <c r="CV49" s="33">
        <v>-9999.9999999850006</v>
      </c>
      <c r="CW49" s="34">
        <v>-11000</v>
      </c>
      <c r="CX49" s="32">
        <v>-23825437.530000001</v>
      </c>
      <c r="CY49" s="33">
        <v>-25125010.2817268</v>
      </c>
      <c r="CZ49" s="34">
        <v>-25075000</v>
      </c>
      <c r="DA49" s="32">
        <v>0</v>
      </c>
      <c r="DB49" s="33">
        <v>0</v>
      </c>
      <c r="DC49" s="34">
        <v>0</v>
      </c>
      <c r="DD49" s="32">
        <v>0</v>
      </c>
      <c r="DE49" s="33">
        <v>0</v>
      </c>
      <c r="DF49" s="34">
        <v>0</v>
      </c>
      <c r="DG49" s="32">
        <v>0</v>
      </c>
      <c r="DH49" s="33">
        <v>0</v>
      </c>
      <c r="DI49" s="34">
        <v>0</v>
      </c>
      <c r="DJ49" s="32">
        <v>0</v>
      </c>
      <c r="DK49" s="33">
        <v>0</v>
      </c>
      <c r="DL49" s="34">
        <v>0</v>
      </c>
      <c r="DM49" s="32">
        <v>0</v>
      </c>
      <c r="DN49" s="33">
        <v>0</v>
      </c>
      <c r="DO49" s="34">
        <v>0</v>
      </c>
      <c r="DP49" s="32">
        <v>0</v>
      </c>
      <c r="DQ49" s="33">
        <v>0</v>
      </c>
      <c r="DR49" s="34">
        <v>0</v>
      </c>
      <c r="DS49" s="32">
        <v>0</v>
      </c>
      <c r="DT49" s="33">
        <v>0</v>
      </c>
      <c r="DU49" s="34">
        <v>0</v>
      </c>
      <c r="DV49" s="32">
        <v>0</v>
      </c>
      <c r="DW49" s="33">
        <v>0</v>
      </c>
      <c r="DX49" s="34">
        <v>0</v>
      </c>
      <c r="DY49" s="32">
        <v>0</v>
      </c>
      <c r="DZ49" s="33">
        <v>0</v>
      </c>
      <c r="EA49" s="34">
        <v>0</v>
      </c>
      <c r="EB49" s="32">
        <v>0</v>
      </c>
      <c r="EC49" s="33">
        <v>0</v>
      </c>
      <c r="ED49" s="34">
        <v>0</v>
      </c>
      <c r="EE49" s="32">
        <v>-37114.19</v>
      </c>
      <c r="EF49" s="33">
        <v>-39999.999999995001</v>
      </c>
      <c r="EG49" s="34">
        <v>-40000</v>
      </c>
      <c r="EH49" s="32">
        <v>-495547.16</v>
      </c>
      <c r="EI49" s="33">
        <v>-600000</v>
      </c>
      <c r="EJ49" s="34">
        <v>-2090881</v>
      </c>
      <c r="EK49" s="32">
        <v>-1723915.17</v>
      </c>
      <c r="EL49" s="33">
        <v>-1659999.99999999</v>
      </c>
      <c r="EM49" s="34">
        <v>-1724000</v>
      </c>
      <c r="EN49" s="32">
        <v>0</v>
      </c>
      <c r="EO49" s="33">
        <v>0</v>
      </c>
      <c r="EP49" s="34">
        <v>0</v>
      </c>
      <c r="EQ49" s="32">
        <v>0</v>
      </c>
      <c r="ER49" s="33">
        <v>0</v>
      </c>
      <c r="ES49" s="34">
        <v>0</v>
      </c>
      <c r="ET49" s="32">
        <v>0</v>
      </c>
      <c r="EU49" s="33">
        <v>0</v>
      </c>
      <c r="EV49" s="34">
        <v>0</v>
      </c>
      <c r="EW49" s="32">
        <v>0</v>
      </c>
      <c r="EX49" s="33">
        <v>0</v>
      </c>
      <c r="EY49" s="34">
        <v>0</v>
      </c>
      <c r="EZ49" s="32">
        <v>-372364.25</v>
      </c>
      <c r="FA49" s="33">
        <v>-540074.79847201204</v>
      </c>
      <c r="FB49" s="34">
        <v>-1140000</v>
      </c>
      <c r="FC49" s="32">
        <v>-143653.17000000001</v>
      </c>
      <c r="FD49" s="33">
        <v>-179999.999999994</v>
      </c>
      <c r="FE49" s="34">
        <v>-320000</v>
      </c>
      <c r="FF49" s="32">
        <v>-265601.11</v>
      </c>
      <c r="FG49" s="33">
        <v>-264398.59396692098</v>
      </c>
      <c r="FH49" s="34">
        <v>-269068</v>
      </c>
      <c r="FI49" s="32">
        <v>0</v>
      </c>
      <c r="FJ49" s="33">
        <v>0</v>
      </c>
      <c r="FK49" s="34">
        <v>0</v>
      </c>
      <c r="FL49" s="32">
        <v>0</v>
      </c>
      <c r="FM49" s="33">
        <v>0</v>
      </c>
      <c r="FN49" s="34">
        <v>0</v>
      </c>
      <c r="FO49" s="32">
        <v>-7118</v>
      </c>
      <c r="FP49" s="33">
        <v>0</v>
      </c>
      <c r="FQ49" s="34">
        <v>0</v>
      </c>
      <c r="FR49" s="32">
        <v>0</v>
      </c>
      <c r="FS49" s="33">
        <v>0</v>
      </c>
      <c r="FT49" s="34">
        <v>0</v>
      </c>
      <c r="FU49" s="32">
        <v>0</v>
      </c>
      <c r="FV49" s="33">
        <v>0</v>
      </c>
      <c r="FW49" s="34">
        <v>0</v>
      </c>
      <c r="FX49" s="32">
        <v>0</v>
      </c>
      <c r="FY49" s="33">
        <v>-960000</v>
      </c>
      <c r="FZ49" s="34">
        <v>0</v>
      </c>
      <c r="GA49" s="32">
        <v>0</v>
      </c>
      <c r="GB49" s="33">
        <v>0</v>
      </c>
      <c r="GC49" s="34">
        <v>0</v>
      </c>
      <c r="GD49" s="32">
        <v>0</v>
      </c>
      <c r="GE49" s="33">
        <v>0</v>
      </c>
      <c r="GF49" s="34">
        <v>0</v>
      </c>
      <c r="GG49" s="32">
        <v>0</v>
      </c>
      <c r="GH49" s="33">
        <v>0</v>
      </c>
      <c r="GI49" s="34">
        <v>0</v>
      </c>
      <c r="GJ49" s="32">
        <v>0</v>
      </c>
      <c r="GK49" s="33">
        <v>0</v>
      </c>
      <c r="GL49" s="34">
        <v>0</v>
      </c>
      <c r="GM49" s="32">
        <v>0</v>
      </c>
      <c r="GN49" s="33">
        <v>0</v>
      </c>
      <c r="GO49" s="34">
        <v>0</v>
      </c>
      <c r="GP49" s="32">
        <v>0</v>
      </c>
      <c r="GQ49" s="33">
        <v>0</v>
      </c>
      <c r="GR49" s="34">
        <v>0</v>
      </c>
      <c r="GS49" s="32">
        <v>0</v>
      </c>
      <c r="GT49" s="33">
        <v>0</v>
      </c>
      <c r="GU49" s="34">
        <v>0</v>
      </c>
      <c r="GV49" s="32">
        <v>0</v>
      </c>
      <c r="GW49" s="33">
        <v>0</v>
      </c>
      <c r="GX49" s="34">
        <v>0</v>
      </c>
      <c r="GY49" s="32">
        <v>0</v>
      </c>
      <c r="GZ49" s="33">
        <v>0</v>
      </c>
      <c r="HA49" s="34">
        <v>0</v>
      </c>
      <c r="HB49" s="32">
        <v>0</v>
      </c>
      <c r="HC49" s="33">
        <v>0</v>
      </c>
      <c r="HD49" s="34">
        <v>0</v>
      </c>
      <c r="HE49" s="32">
        <v>0</v>
      </c>
      <c r="HF49" s="33">
        <v>0</v>
      </c>
      <c r="HG49" s="34">
        <v>0</v>
      </c>
      <c r="HH49" s="32">
        <v>0</v>
      </c>
      <c r="HI49" s="33">
        <v>0</v>
      </c>
      <c r="HJ49" s="34">
        <v>0</v>
      </c>
      <c r="HK49" s="32">
        <v>0</v>
      </c>
      <c r="HL49" s="33">
        <v>0</v>
      </c>
      <c r="HM49" s="34">
        <v>0</v>
      </c>
      <c r="HN49" s="32">
        <v>0</v>
      </c>
      <c r="HO49" s="33">
        <v>0</v>
      </c>
      <c r="HP49" s="34">
        <v>0</v>
      </c>
    </row>
    <row r="50" spans="1:224" x14ac:dyDescent="0.25">
      <c r="A50" s="9" t="s">
        <v>402</v>
      </c>
      <c r="B50" s="10" t="s">
        <v>403</v>
      </c>
      <c r="C50" s="32">
        <v>-11424754.060000001</v>
      </c>
      <c r="D50" s="33">
        <v>-11220826.1340548</v>
      </c>
      <c r="E50" s="34">
        <v>-11502112</v>
      </c>
      <c r="F50" s="32">
        <v>-392983.69</v>
      </c>
      <c r="G50" s="33">
        <v>-459999.99999999302</v>
      </c>
      <c r="H50" s="34">
        <v>-500000</v>
      </c>
      <c r="I50" s="32">
        <v>-9142.75</v>
      </c>
      <c r="J50" s="33">
        <v>-10999.999999996</v>
      </c>
      <c r="K50" s="34">
        <v>-12000</v>
      </c>
      <c r="L50" s="32">
        <v>-7158.24</v>
      </c>
      <c r="M50" s="33">
        <v>-4999.9999999949996</v>
      </c>
      <c r="N50" s="34">
        <v>-5000</v>
      </c>
      <c r="O50" s="32">
        <v>-57848.160000000003</v>
      </c>
      <c r="P50" s="33">
        <v>-39999.999999995998</v>
      </c>
      <c r="Q50" s="34">
        <v>-20000</v>
      </c>
      <c r="R50" s="32">
        <v>-51668.43</v>
      </c>
      <c r="S50" s="33">
        <v>-59999.999999997002</v>
      </c>
      <c r="T50" s="34">
        <v>-65000</v>
      </c>
      <c r="U50" s="32">
        <v>-804000.12</v>
      </c>
      <c r="V50" s="33">
        <v>-769999.99999999604</v>
      </c>
      <c r="W50" s="34">
        <v>-845000</v>
      </c>
      <c r="X50" s="32">
        <v>-47373.69</v>
      </c>
      <c r="Y50" s="33">
        <v>-50999.999999986001</v>
      </c>
      <c r="Z50" s="34">
        <v>-50000</v>
      </c>
      <c r="AA50" s="32">
        <v>-701704.37</v>
      </c>
      <c r="AB50" s="33">
        <v>-739999.99999999104</v>
      </c>
      <c r="AC50" s="34">
        <v>-800000</v>
      </c>
      <c r="AD50" s="32">
        <v>-5982.3</v>
      </c>
      <c r="AE50" s="33">
        <v>-10000</v>
      </c>
      <c r="AF50" s="34">
        <v>-5000</v>
      </c>
      <c r="AG50" s="32">
        <v>-3094.65</v>
      </c>
      <c r="AH50" s="33">
        <v>-4999.9999999989996</v>
      </c>
      <c r="AI50" s="34">
        <v>-7000</v>
      </c>
      <c r="AJ50" s="32">
        <v>-1015433.66</v>
      </c>
      <c r="AK50" s="33">
        <v>-1052175.0938911</v>
      </c>
      <c r="AL50" s="34">
        <v>-1000000</v>
      </c>
      <c r="AM50" s="32">
        <v>-20679.3</v>
      </c>
      <c r="AN50" s="33">
        <v>-24999.999999995998</v>
      </c>
      <c r="AO50" s="34">
        <v>-35000</v>
      </c>
      <c r="AP50" s="32">
        <v>-271000.73</v>
      </c>
      <c r="AQ50" s="33">
        <v>-279999.999999994</v>
      </c>
      <c r="AR50" s="34">
        <v>-350000</v>
      </c>
      <c r="AS50" s="32">
        <v>-140476.87</v>
      </c>
      <c r="AT50" s="33">
        <v>-139999.99999999499</v>
      </c>
      <c r="AU50" s="34">
        <v>-130000</v>
      </c>
      <c r="AV50" s="32">
        <v>0</v>
      </c>
      <c r="AW50" s="33">
        <v>0</v>
      </c>
      <c r="AX50" s="34">
        <v>0</v>
      </c>
      <c r="AY50" s="32">
        <v>-9197.0300000000007</v>
      </c>
      <c r="AZ50" s="33">
        <v>-9999.9999999970005</v>
      </c>
      <c r="BA50" s="34">
        <v>-8000</v>
      </c>
      <c r="BB50" s="32">
        <v>-3742.56</v>
      </c>
      <c r="BC50" s="33">
        <v>-4999.9999999989996</v>
      </c>
      <c r="BD50" s="34">
        <v>0</v>
      </c>
      <c r="BE50" s="32">
        <v>0</v>
      </c>
      <c r="BF50" s="33">
        <v>0</v>
      </c>
      <c r="BG50" s="34">
        <v>0</v>
      </c>
      <c r="BH50" s="32">
        <v>0</v>
      </c>
      <c r="BI50" s="33">
        <v>0</v>
      </c>
      <c r="BJ50" s="34">
        <v>0</v>
      </c>
      <c r="BK50" s="32">
        <v>-24925.86</v>
      </c>
      <c r="BL50" s="33">
        <v>-24999.999999992</v>
      </c>
      <c r="BM50" s="34">
        <v>-25000</v>
      </c>
      <c r="BN50" s="32">
        <v>0</v>
      </c>
      <c r="BO50" s="33">
        <v>0</v>
      </c>
      <c r="BP50" s="34">
        <v>0</v>
      </c>
      <c r="BQ50" s="32">
        <v>0</v>
      </c>
      <c r="BR50" s="33">
        <v>0</v>
      </c>
      <c r="BS50" s="34">
        <v>0</v>
      </c>
      <c r="BT50" s="32">
        <v>-54789.65</v>
      </c>
      <c r="BU50" s="33">
        <v>-54999.999999995001</v>
      </c>
      <c r="BV50" s="34">
        <v>-60000</v>
      </c>
      <c r="BW50" s="32">
        <v>-405963.49</v>
      </c>
      <c r="BX50" s="33">
        <v>-509622.36363849899</v>
      </c>
      <c r="BY50" s="34">
        <v>-636000</v>
      </c>
      <c r="BZ50" s="32">
        <v>0</v>
      </c>
      <c r="CA50" s="33">
        <v>0</v>
      </c>
      <c r="CB50" s="34">
        <v>0</v>
      </c>
      <c r="CC50" s="32">
        <v>0</v>
      </c>
      <c r="CD50" s="33">
        <v>0</v>
      </c>
      <c r="CE50" s="34">
        <v>0</v>
      </c>
      <c r="CF50" s="32">
        <v>0</v>
      </c>
      <c r="CG50" s="33">
        <v>0</v>
      </c>
      <c r="CH50" s="34">
        <v>0</v>
      </c>
      <c r="CI50" s="32">
        <v>-541991.02</v>
      </c>
      <c r="CJ50" s="33">
        <v>-599999.99999999197</v>
      </c>
      <c r="CK50" s="34">
        <v>-600000</v>
      </c>
      <c r="CL50" s="32">
        <v>-87935.26</v>
      </c>
      <c r="CM50" s="33">
        <v>-64999.999999991</v>
      </c>
      <c r="CN50" s="34">
        <v>-65000</v>
      </c>
      <c r="CO50" s="32">
        <v>-31248.75</v>
      </c>
      <c r="CP50" s="33">
        <v>-29999.999999992</v>
      </c>
      <c r="CQ50" s="34">
        <v>-31000</v>
      </c>
      <c r="CR50" s="32">
        <v>0</v>
      </c>
      <c r="CS50" s="33">
        <v>0</v>
      </c>
      <c r="CT50" s="34">
        <v>0</v>
      </c>
      <c r="CU50" s="32">
        <v>-50656.49</v>
      </c>
      <c r="CV50" s="33">
        <v>-54999.999999997002</v>
      </c>
      <c r="CW50" s="34">
        <v>-50000</v>
      </c>
      <c r="CX50" s="32">
        <v>0</v>
      </c>
      <c r="CY50" s="33">
        <v>0</v>
      </c>
      <c r="CZ50" s="34">
        <v>0</v>
      </c>
      <c r="DA50" s="32">
        <v>0</v>
      </c>
      <c r="DB50" s="33">
        <v>0</v>
      </c>
      <c r="DC50" s="34">
        <v>0</v>
      </c>
      <c r="DD50" s="32">
        <v>0</v>
      </c>
      <c r="DE50" s="33">
        <v>0</v>
      </c>
      <c r="DF50" s="34">
        <v>0</v>
      </c>
      <c r="DG50" s="32">
        <v>0</v>
      </c>
      <c r="DH50" s="33">
        <v>0</v>
      </c>
      <c r="DI50" s="34">
        <v>0</v>
      </c>
      <c r="DJ50" s="32">
        <v>0</v>
      </c>
      <c r="DK50" s="33">
        <v>0</v>
      </c>
      <c r="DL50" s="34">
        <v>0</v>
      </c>
      <c r="DM50" s="32">
        <v>0</v>
      </c>
      <c r="DN50" s="33">
        <v>0</v>
      </c>
      <c r="DO50" s="34">
        <v>0</v>
      </c>
      <c r="DP50" s="32">
        <v>0</v>
      </c>
      <c r="DQ50" s="33">
        <v>0</v>
      </c>
      <c r="DR50" s="34">
        <v>0</v>
      </c>
      <c r="DS50" s="32">
        <v>0</v>
      </c>
      <c r="DT50" s="33">
        <v>0</v>
      </c>
      <c r="DU50" s="34">
        <v>0</v>
      </c>
      <c r="DV50" s="32">
        <v>0</v>
      </c>
      <c r="DW50" s="33">
        <v>0</v>
      </c>
      <c r="DX50" s="34">
        <v>0</v>
      </c>
      <c r="DY50" s="32">
        <v>0</v>
      </c>
      <c r="DZ50" s="33">
        <v>0</v>
      </c>
      <c r="EA50" s="34">
        <v>0</v>
      </c>
      <c r="EB50" s="32">
        <v>0</v>
      </c>
      <c r="EC50" s="33">
        <v>0</v>
      </c>
      <c r="ED50" s="34">
        <v>0</v>
      </c>
      <c r="EE50" s="32">
        <v>-4208381.8899999997</v>
      </c>
      <c r="EF50" s="33">
        <v>-3900000</v>
      </c>
      <c r="EG50" s="34">
        <v>-3900000</v>
      </c>
      <c r="EH50" s="32">
        <v>0</v>
      </c>
      <c r="EI50" s="33">
        <v>0</v>
      </c>
      <c r="EJ50" s="34">
        <v>0</v>
      </c>
      <c r="EK50" s="32">
        <v>-2336258.85</v>
      </c>
      <c r="EL50" s="33">
        <v>-2350000</v>
      </c>
      <c r="EM50" s="34">
        <v>-2141000</v>
      </c>
      <c r="EN50" s="32">
        <v>0</v>
      </c>
      <c r="EO50" s="33">
        <v>0</v>
      </c>
      <c r="EP50" s="34">
        <v>0</v>
      </c>
      <c r="EQ50" s="32">
        <v>0</v>
      </c>
      <c r="ER50" s="33">
        <v>0</v>
      </c>
      <c r="ES50" s="34">
        <v>0</v>
      </c>
      <c r="ET50" s="32">
        <v>0</v>
      </c>
      <c r="EU50" s="33">
        <v>0</v>
      </c>
      <c r="EV50" s="34">
        <v>0</v>
      </c>
      <c r="EW50" s="32">
        <v>0</v>
      </c>
      <c r="EX50" s="33">
        <v>0</v>
      </c>
      <c r="EY50" s="34">
        <v>0</v>
      </c>
      <c r="EZ50" s="32">
        <v>0</v>
      </c>
      <c r="FA50" s="33">
        <v>0</v>
      </c>
      <c r="FB50" s="34">
        <v>0</v>
      </c>
      <c r="FC50" s="32">
        <v>-16133.61</v>
      </c>
      <c r="FD50" s="33">
        <v>-19999.999999994001</v>
      </c>
      <c r="FE50" s="34">
        <v>-30000</v>
      </c>
      <c r="FF50" s="32">
        <v>-124982.64</v>
      </c>
      <c r="FG50" s="33">
        <v>-120028.67652529701</v>
      </c>
      <c r="FH50" s="34">
        <v>-132112</v>
      </c>
      <c r="FI50" s="32">
        <v>0</v>
      </c>
      <c r="FJ50" s="33">
        <v>0</v>
      </c>
      <c r="FK50" s="34">
        <v>0</v>
      </c>
      <c r="FL50" s="32">
        <v>0</v>
      </c>
      <c r="FM50" s="33">
        <v>0</v>
      </c>
      <c r="FN50" s="34">
        <v>0</v>
      </c>
      <c r="FO50" s="32">
        <v>0</v>
      </c>
      <c r="FP50" s="33">
        <v>0</v>
      </c>
      <c r="FQ50" s="34">
        <v>0</v>
      </c>
      <c r="FR50" s="32">
        <v>0</v>
      </c>
      <c r="FS50" s="33">
        <v>0</v>
      </c>
      <c r="FT50" s="34">
        <v>0</v>
      </c>
      <c r="FU50" s="32">
        <v>0</v>
      </c>
      <c r="FV50" s="33">
        <v>0</v>
      </c>
      <c r="FW50" s="34">
        <v>0</v>
      </c>
      <c r="FX50" s="32">
        <v>0</v>
      </c>
      <c r="FY50" s="33">
        <v>173000</v>
      </c>
      <c r="FZ50" s="34">
        <v>0</v>
      </c>
      <c r="GA50" s="32">
        <v>0</v>
      </c>
      <c r="GB50" s="33">
        <v>0</v>
      </c>
      <c r="GC50" s="34">
        <v>0</v>
      </c>
      <c r="GD50" s="32">
        <v>0</v>
      </c>
      <c r="GE50" s="33">
        <v>0</v>
      </c>
      <c r="GF50" s="34">
        <v>0</v>
      </c>
      <c r="GG50" s="32">
        <v>0</v>
      </c>
      <c r="GH50" s="33">
        <v>0</v>
      </c>
      <c r="GI50" s="34">
        <v>0</v>
      </c>
      <c r="GJ50" s="32">
        <v>0</v>
      </c>
      <c r="GK50" s="33">
        <v>0</v>
      </c>
      <c r="GL50" s="34">
        <v>0</v>
      </c>
      <c r="GM50" s="32">
        <v>0</v>
      </c>
      <c r="GN50" s="33">
        <v>0</v>
      </c>
      <c r="GO50" s="34">
        <v>0</v>
      </c>
      <c r="GP50" s="32">
        <v>0</v>
      </c>
      <c r="GQ50" s="33">
        <v>0</v>
      </c>
      <c r="GR50" s="34">
        <v>0</v>
      </c>
      <c r="GS50" s="32">
        <v>0</v>
      </c>
      <c r="GT50" s="33">
        <v>0</v>
      </c>
      <c r="GU50" s="34">
        <v>0</v>
      </c>
      <c r="GV50" s="32">
        <v>0</v>
      </c>
      <c r="GW50" s="33">
        <v>0</v>
      </c>
      <c r="GX50" s="34">
        <v>0</v>
      </c>
      <c r="GY50" s="32">
        <v>0</v>
      </c>
      <c r="GZ50" s="33">
        <v>0</v>
      </c>
      <c r="HA50" s="34">
        <v>0</v>
      </c>
      <c r="HB50" s="32">
        <v>0</v>
      </c>
      <c r="HC50" s="33">
        <v>0</v>
      </c>
      <c r="HD50" s="34">
        <v>0</v>
      </c>
      <c r="HE50" s="32">
        <v>0</v>
      </c>
      <c r="HF50" s="33">
        <v>0</v>
      </c>
      <c r="HG50" s="34">
        <v>0</v>
      </c>
      <c r="HH50" s="32">
        <v>0</v>
      </c>
      <c r="HI50" s="33">
        <v>0</v>
      </c>
      <c r="HJ50" s="34">
        <v>0</v>
      </c>
      <c r="HK50" s="32">
        <v>0</v>
      </c>
      <c r="HL50" s="33">
        <v>0</v>
      </c>
      <c r="HM50" s="34">
        <v>0</v>
      </c>
      <c r="HN50" s="32">
        <v>0</v>
      </c>
      <c r="HO50" s="33">
        <v>0</v>
      </c>
      <c r="HP50" s="34">
        <v>0</v>
      </c>
    </row>
    <row r="51" spans="1:224" x14ac:dyDescent="0.25">
      <c r="A51" s="9" t="s">
        <v>404</v>
      </c>
      <c r="B51" s="10" t="s">
        <v>405</v>
      </c>
      <c r="C51" s="32">
        <v>-5774018.1600000001</v>
      </c>
      <c r="D51" s="33">
        <v>-5916705.6659925301</v>
      </c>
      <c r="E51" s="34">
        <v>-5969973</v>
      </c>
      <c r="F51" s="32">
        <v>-143802.04</v>
      </c>
      <c r="G51" s="33">
        <v>-179999.999999958</v>
      </c>
      <c r="H51" s="34">
        <v>-200000</v>
      </c>
      <c r="I51" s="32">
        <v>-90582.94</v>
      </c>
      <c r="J51" s="33">
        <v>-100055.260130094</v>
      </c>
      <c r="K51" s="34">
        <v>-110000</v>
      </c>
      <c r="L51" s="32">
        <v>-139687.79</v>
      </c>
      <c r="M51" s="33">
        <v>-159999.99999997101</v>
      </c>
      <c r="N51" s="34">
        <v>-160000</v>
      </c>
      <c r="O51" s="32">
        <v>-112666.73</v>
      </c>
      <c r="P51" s="33">
        <v>-104999.99999997301</v>
      </c>
      <c r="Q51" s="34">
        <v>-90000</v>
      </c>
      <c r="R51" s="32">
        <v>-13140</v>
      </c>
      <c r="S51" s="33">
        <v>-19999.999999985001</v>
      </c>
      <c r="T51" s="34">
        <v>-20000</v>
      </c>
      <c r="U51" s="32">
        <v>-177545.98</v>
      </c>
      <c r="V51" s="33">
        <v>-119999.999999972</v>
      </c>
      <c r="W51" s="34">
        <v>-100000</v>
      </c>
      <c r="X51" s="32">
        <v>-506569.85</v>
      </c>
      <c r="Y51" s="33">
        <v>-497999.99999996502</v>
      </c>
      <c r="Z51" s="34">
        <v>-500075</v>
      </c>
      <c r="AA51" s="32">
        <v>-544127.43000000005</v>
      </c>
      <c r="AB51" s="33">
        <v>-609999.99999994901</v>
      </c>
      <c r="AC51" s="34">
        <v>-610000</v>
      </c>
      <c r="AD51" s="32">
        <v>-7403.74</v>
      </c>
      <c r="AE51" s="33">
        <v>-9999.9999999890006</v>
      </c>
      <c r="AF51" s="34">
        <v>-6000</v>
      </c>
      <c r="AG51" s="32">
        <v>-227325.51</v>
      </c>
      <c r="AH51" s="33">
        <v>-209999.99999995701</v>
      </c>
      <c r="AI51" s="34">
        <v>-160000</v>
      </c>
      <c r="AJ51" s="32">
        <v>-458770.62</v>
      </c>
      <c r="AK51" s="33">
        <v>-509999.99999997299</v>
      </c>
      <c r="AL51" s="34">
        <v>-524354</v>
      </c>
      <c r="AM51" s="32">
        <v>-166643.79</v>
      </c>
      <c r="AN51" s="33">
        <v>-213512.19920236099</v>
      </c>
      <c r="AO51" s="34">
        <v>-140000</v>
      </c>
      <c r="AP51" s="32">
        <v>-14873.73</v>
      </c>
      <c r="AQ51" s="33">
        <v>-14999.999999991</v>
      </c>
      <c r="AR51" s="34">
        <v>-15000</v>
      </c>
      <c r="AS51" s="32">
        <v>-8295.43</v>
      </c>
      <c r="AT51" s="33">
        <v>-9999.9999999840002</v>
      </c>
      <c r="AU51" s="34">
        <v>-8500</v>
      </c>
      <c r="AV51" s="32">
        <v>-8096.02</v>
      </c>
      <c r="AW51" s="33">
        <v>-9999.9999999920001</v>
      </c>
      <c r="AX51" s="34">
        <v>-10000</v>
      </c>
      <c r="AY51" s="32">
        <v>-1045690.46</v>
      </c>
      <c r="AZ51" s="33">
        <v>-1044999.99999996</v>
      </c>
      <c r="BA51" s="34">
        <v>-1000000</v>
      </c>
      <c r="BB51" s="32">
        <v>-211856.75</v>
      </c>
      <c r="BC51" s="33">
        <v>-239999.999999969</v>
      </c>
      <c r="BD51" s="34">
        <v>-200000</v>
      </c>
      <c r="BE51" s="32">
        <v>-4476.1099999999997</v>
      </c>
      <c r="BF51" s="33">
        <v>-4999.9999999880001</v>
      </c>
      <c r="BG51" s="34">
        <v>-5000</v>
      </c>
      <c r="BH51" s="32">
        <v>-7450</v>
      </c>
      <c r="BI51" s="33">
        <v>-7999.9999999909996</v>
      </c>
      <c r="BJ51" s="34">
        <v>-8000</v>
      </c>
      <c r="BK51" s="32">
        <v>-14548.83</v>
      </c>
      <c r="BL51" s="33">
        <v>-14999.999999991</v>
      </c>
      <c r="BM51" s="34">
        <v>-19000</v>
      </c>
      <c r="BN51" s="32">
        <v>-234943.19</v>
      </c>
      <c r="BO51" s="33">
        <v>-244999.99999998001</v>
      </c>
      <c r="BP51" s="34">
        <v>-250000</v>
      </c>
      <c r="BQ51" s="32">
        <v>-10403</v>
      </c>
      <c r="BR51" s="33">
        <v>-9999.9999999810007</v>
      </c>
      <c r="BS51" s="34">
        <v>-23500</v>
      </c>
      <c r="BT51" s="32">
        <v>-15572.63</v>
      </c>
      <c r="BU51" s="33">
        <v>-14999.999999993999</v>
      </c>
      <c r="BV51" s="34">
        <v>-16000</v>
      </c>
      <c r="BW51" s="32">
        <v>-36791.040000000001</v>
      </c>
      <c r="BX51" s="33">
        <v>-34999.999999972002</v>
      </c>
      <c r="BY51" s="34">
        <v>-38000</v>
      </c>
      <c r="BZ51" s="32">
        <v>-19563.8</v>
      </c>
      <c r="CA51" s="33">
        <v>-43855.205182860002</v>
      </c>
      <c r="CB51" s="34">
        <v>-45000</v>
      </c>
      <c r="CC51" s="32">
        <v>-13041.16</v>
      </c>
      <c r="CD51" s="33">
        <v>-16999.999999994001</v>
      </c>
      <c r="CE51" s="34">
        <v>-17000</v>
      </c>
      <c r="CF51" s="32">
        <v>-3191</v>
      </c>
      <c r="CG51" s="33">
        <v>-4999.999999996</v>
      </c>
      <c r="CH51" s="34">
        <v>-5000</v>
      </c>
      <c r="CI51" s="32">
        <v>-2742.56</v>
      </c>
      <c r="CJ51" s="33">
        <v>-4999.9999999920001</v>
      </c>
      <c r="CK51" s="34">
        <v>-5000</v>
      </c>
      <c r="CL51" s="32">
        <v>-22507.759999999998</v>
      </c>
      <c r="CM51" s="33">
        <v>-29999.999999983</v>
      </c>
      <c r="CN51" s="34">
        <v>-30000</v>
      </c>
      <c r="CO51" s="32">
        <v>-918205.8</v>
      </c>
      <c r="CP51" s="33">
        <v>-969999.99999996996</v>
      </c>
      <c r="CQ51" s="34">
        <v>-970000</v>
      </c>
      <c r="CR51" s="32">
        <v>-3972</v>
      </c>
      <c r="CS51" s="33">
        <v>-4999.9999999949996</v>
      </c>
      <c r="CT51" s="34">
        <v>-5000</v>
      </c>
      <c r="CU51" s="32">
        <v>-118714.8</v>
      </c>
      <c r="CV51" s="33">
        <v>-134999.99999998001</v>
      </c>
      <c r="CW51" s="34">
        <v>-250000</v>
      </c>
      <c r="CX51" s="32">
        <v>-56789</v>
      </c>
      <c r="CY51" s="33">
        <v>-59999.999999993997</v>
      </c>
      <c r="CZ51" s="34">
        <v>-60000</v>
      </c>
      <c r="DA51" s="32">
        <v>0</v>
      </c>
      <c r="DB51" s="33">
        <v>0</v>
      </c>
      <c r="DC51" s="34">
        <v>0</v>
      </c>
      <c r="DD51" s="32">
        <v>0</v>
      </c>
      <c r="DE51" s="33">
        <v>0</v>
      </c>
      <c r="DF51" s="34">
        <v>0</v>
      </c>
      <c r="DG51" s="32">
        <v>-244.8</v>
      </c>
      <c r="DH51" s="33">
        <v>-261.84308588699997</v>
      </c>
      <c r="DI51" s="34">
        <v>-500</v>
      </c>
      <c r="DJ51" s="32">
        <v>0</v>
      </c>
      <c r="DK51" s="33">
        <v>0</v>
      </c>
      <c r="DL51" s="34">
        <v>0</v>
      </c>
      <c r="DM51" s="32">
        <v>-1460.52</v>
      </c>
      <c r="DN51" s="33">
        <v>-1999.9999999940001</v>
      </c>
      <c r="DO51" s="34">
        <v>-2000</v>
      </c>
      <c r="DP51" s="32">
        <v>-2739.8</v>
      </c>
      <c r="DQ51" s="33">
        <v>-4999.999999998</v>
      </c>
      <c r="DR51" s="34">
        <v>-5000</v>
      </c>
      <c r="DS51" s="32">
        <v>0</v>
      </c>
      <c r="DT51" s="33">
        <v>0</v>
      </c>
      <c r="DU51" s="34">
        <v>0</v>
      </c>
      <c r="DV51" s="32">
        <v>-2680</v>
      </c>
      <c r="DW51" s="33">
        <v>-4999.9999999969996</v>
      </c>
      <c r="DX51" s="34">
        <v>-5000</v>
      </c>
      <c r="DY51" s="32">
        <v>0</v>
      </c>
      <c r="DZ51" s="33">
        <v>0</v>
      </c>
      <c r="EA51" s="34">
        <v>0</v>
      </c>
      <c r="EB51" s="32">
        <v>0</v>
      </c>
      <c r="EC51" s="33">
        <v>0</v>
      </c>
      <c r="ED51" s="34">
        <v>0</v>
      </c>
      <c r="EE51" s="32">
        <v>-50885.66</v>
      </c>
      <c r="EF51" s="33">
        <v>-79999.999999994994</v>
      </c>
      <c r="EG51" s="34">
        <v>-100000</v>
      </c>
      <c r="EH51" s="32">
        <v>-60668.15</v>
      </c>
      <c r="EI51" s="33">
        <v>-64999.999999993997</v>
      </c>
      <c r="EJ51" s="34">
        <v>-74663</v>
      </c>
      <c r="EK51" s="32">
        <v>-60676.81</v>
      </c>
      <c r="EL51" s="33">
        <v>-59999.999999979002</v>
      </c>
      <c r="EM51" s="34">
        <v>-58000</v>
      </c>
      <c r="EN51" s="32">
        <v>0</v>
      </c>
      <c r="EO51" s="33">
        <v>0</v>
      </c>
      <c r="EP51" s="34">
        <v>0</v>
      </c>
      <c r="EQ51" s="32">
        <v>0</v>
      </c>
      <c r="ER51" s="33">
        <v>0</v>
      </c>
      <c r="ES51" s="34">
        <v>0</v>
      </c>
      <c r="ET51" s="32">
        <v>0</v>
      </c>
      <c r="EU51" s="33">
        <v>0</v>
      </c>
      <c r="EV51" s="34">
        <v>0</v>
      </c>
      <c r="EW51" s="32">
        <v>0</v>
      </c>
      <c r="EX51" s="33">
        <v>0</v>
      </c>
      <c r="EY51" s="34">
        <v>0</v>
      </c>
      <c r="EZ51" s="32">
        <v>-23436.82</v>
      </c>
      <c r="FA51" s="33">
        <v>-39949.074200989999</v>
      </c>
      <c r="FB51" s="34">
        <v>-40000</v>
      </c>
      <c r="FC51" s="32">
        <v>-29267.72</v>
      </c>
      <c r="FD51" s="33">
        <v>-39999.999999993997</v>
      </c>
      <c r="FE51" s="34">
        <v>-28000</v>
      </c>
      <c r="FF51" s="32">
        <v>-41853.9</v>
      </c>
      <c r="FG51" s="33">
        <v>-40072.084190996997</v>
      </c>
      <c r="FH51" s="34">
        <v>-56381</v>
      </c>
      <c r="FI51" s="32">
        <v>0</v>
      </c>
      <c r="FJ51" s="33">
        <v>0</v>
      </c>
      <c r="FK51" s="34">
        <v>0</v>
      </c>
      <c r="FL51" s="32">
        <v>0</v>
      </c>
      <c r="FM51" s="33">
        <v>0</v>
      </c>
      <c r="FN51" s="34">
        <v>0</v>
      </c>
      <c r="FO51" s="32">
        <v>-140112.49</v>
      </c>
      <c r="FP51" s="33">
        <v>0</v>
      </c>
      <c r="FQ51" s="34">
        <v>0</v>
      </c>
      <c r="FR51" s="32">
        <v>0</v>
      </c>
      <c r="FS51" s="33">
        <v>0</v>
      </c>
      <c r="FT51" s="34">
        <v>0</v>
      </c>
      <c r="FU51" s="32">
        <v>0</v>
      </c>
      <c r="FV51" s="33">
        <v>0</v>
      </c>
      <c r="FW51" s="34">
        <v>0</v>
      </c>
      <c r="FX51" s="32">
        <v>0</v>
      </c>
      <c r="FY51" s="33">
        <v>81000</v>
      </c>
      <c r="FZ51" s="34">
        <v>0</v>
      </c>
      <c r="GA51" s="32">
        <v>0</v>
      </c>
      <c r="GB51" s="33">
        <v>0</v>
      </c>
      <c r="GC51" s="34">
        <v>0</v>
      </c>
      <c r="GD51" s="32">
        <v>0</v>
      </c>
      <c r="GE51" s="33">
        <v>0</v>
      </c>
      <c r="GF51" s="34">
        <v>0</v>
      </c>
      <c r="GG51" s="32">
        <v>0</v>
      </c>
      <c r="GH51" s="33">
        <v>0</v>
      </c>
      <c r="GI51" s="34">
        <v>0</v>
      </c>
      <c r="GJ51" s="32">
        <v>0</v>
      </c>
      <c r="GK51" s="33">
        <v>0</v>
      </c>
      <c r="GL51" s="34">
        <v>0</v>
      </c>
      <c r="GM51" s="32">
        <v>0</v>
      </c>
      <c r="GN51" s="33">
        <v>0</v>
      </c>
      <c r="GO51" s="34">
        <v>0</v>
      </c>
      <c r="GP51" s="32">
        <v>0</v>
      </c>
      <c r="GQ51" s="33">
        <v>0</v>
      </c>
      <c r="GR51" s="34">
        <v>0</v>
      </c>
      <c r="GS51" s="32">
        <v>0</v>
      </c>
      <c r="GT51" s="33">
        <v>0</v>
      </c>
      <c r="GU51" s="34">
        <v>0</v>
      </c>
      <c r="GV51" s="32">
        <v>0</v>
      </c>
      <c r="GW51" s="33">
        <v>0</v>
      </c>
      <c r="GX51" s="34">
        <v>0</v>
      </c>
      <c r="GY51" s="32">
        <v>0</v>
      </c>
      <c r="GZ51" s="33">
        <v>0</v>
      </c>
      <c r="HA51" s="34">
        <v>0</v>
      </c>
      <c r="HB51" s="32">
        <v>0</v>
      </c>
      <c r="HC51" s="33">
        <v>0</v>
      </c>
      <c r="HD51" s="34">
        <v>0</v>
      </c>
      <c r="HE51" s="32">
        <v>0</v>
      </c>
      <c r="HF51" s="33">
        <v>0</v>
      </c>
      <c r="HG51" s="34">
        <v>0</v>
      </c>
      <c r="HH51" s="32">
        <v>0</v>
      </c>
      <c r="HI51" s="33">
        <v>0</v>
      </c>
      <c r="HJ51" s="34">
        <v>0</v>
      </c>
      <c r="HK51" s="32">
        <v>0</v>
      </c>
      <c r="HL51" s="33">
        <v>0</v>
      </c>
      <c r="HM51" s="34">
        <v>0</v>
      </c>
      <c r="HN51" s="32">
        <v>0</v>
      </c>
      <c r="HO51" s="33">
        <v>0</v>
      </c>
      <c r="HP51" s="34">
        <v>0</v>
      </c>
    </row>
    <row r="52" spans="1:224" x14ac:dyDescent="0.25">
      <c r="A52" s="9" t="s">
        <v>406</v>
      </c>
      <c r="B52" s="10" t="s">
        <v>407</v>
      </c>
      <c r="C52" s="32">
        <v>-409114.8</v>
      </c>
      <c r="D52" s="33">
        <v>-409999.99999999598</v>
      </c>
      <c r="E52" s="34">
        <v>-380000</v>
      </c>
      <c r="F52" s="32">
        <v>0</v>
      </c>
      <c r="G52" s="33">
        <v>0</v>
      </c>
      <c r="H52" s="34">
        <v>0</v>
      </c>
      <c r="I52" s="32">
        <v>0</v>
      </c>
      <c r="J52" s="33">
        <v>0</v>
      </c>
      <c r="K52" s="34">
        <v>0</v>
      </c>
      <c r="L52" s="32">
        <v>0</v>
      </c>
      <c r="M52" s="33">
        <v>0</v>
      </c>
      <c r="N52" s="34">
        <v>0</v>
      </c>
      <c r="O52" s="32">
        <v>0</v>
      </c>
      <c r="P52" s="33">
        <v>0</v>
      </c>
      <c r="Q52" s="34">
        <v>0</v>
      </c>
      <c r="R52" s="32">
        <v>0</v>
      </c>
      <c r="S52" s="33">
        <v>0</v>
      </c>
      <c r="T52" s="34">
        <v>0</v>
      </c>
      <c r="U52" s="32">
        <v>0</v>
      </c>
      <c r="V52" s="33">
        <v>0</v>
      </c>
      <c r="W52" s="34">
        <v>0</v>
      </c>
      <c r="X52" s="32">
        <v>0</v>
      </c>
      <c r="Y52" s="33">
        <v>0</v>
      </c>
      <c r="Z52" s="34">
        <v>0</v>
      </c>
      <c r="AA52" s="32">
        <v>-75762</v>
      </c>
      <c r="AB52" s="33">
        <v>-65000</v>
      </c>
      <c r="AC52" s="34">
        <v>-80000</v>
      </c>
      <c r="AD52" s="32">
        <v>0</v>
      </c>
      <c r="AE52" s="33">
        <v>0</v>
      </c>
      <c r="AF52" s="34">
        <v>0</v>
      </c>
      <c r="AG52" s="32">
        <v>0</v>
      </c>
      <c r="AH52" s="33">
        <v>0</v>
      </c>
      <c r="AI52" s="34">
        <v>0</v>
      </c>
      <c r="AJ52" s="32">
        <v>0</v>
      </c>
      <c r="AK52" s="33">
        <v>0</v>
      </c>
      <c r="AL52" s="34">
        <v>0</v>
      </c>
      <c r="AM52" s="32">
        <v>-333352.8</v>
      </c>
      <c r="AN52" s="33">
        <v>-344999.99999999598</v>
      </c>
      <c r="AO52" s="34">
        <v>-300000</v>
      </c>
      <c r="AP52" s="32">
        <v>0</v>
      </c>
      <c r="AQ52" s="33">
        <v>0</v>
      </c>
      <c r="AR52" s="34">
        <v>0</v>
      </c>
      <c r="AS52" s="32">
        <v>0</v>
      </c>
      <c r="AT52" s="33">
        <v>0</v>
      </c>
      <c r="AU52" s="34">
        <v>0</v>
      </c>
      <c r="AV52" s="32">
        <v>0</v>
      </c>
      <c r="AW52" s="33">
        <v>0</v>
      </c>
      <c r="AX52" s="34">
        <v>0</v>
      </c>
      <c r="AY52" s="32">
        <v>0</v>
      </c>
      <c r="AZ52" s="33">
        <v>0</v>
      </c>
      <c r="BA52" s="34">
        <v>0</v>
      </c>
      <c r="BB52" s="32">
        <v>0</v>
      </c>
      <c r="BC52" s="33">
        <v>0</v>
      </c>
      <c r="BD52" s="34">
        <v>0</v>
      </c>
      <c r="BE52" s="32">
        <v>0</v>
      </c>
      <c r="BF52" s="33">
        <v>0</v>
      </c>
      <c r="BG52" s="34">
        <v>0</v>
      </c>
      <c r="BH52" s="32">
        <v>0</v>
      </c>
      <c r="BI52" s="33">
        <v>0</v>
      </c>
      <c r="BJ52" s="34">
        <v>0</v>
      </c>
      <c r="BK52" s="32">
        <v>0</v>
      </c>
      <c r="BL52" s="33">
        <v>0</v>
      </c>
      <c r="BM52" s="34">
        <v>0</v>
      </c>
      <c r="BN52" s="32">
        <v>0</v>
      </c>
      <c r="BO52" s="33">
        <v>0</v>
      </c>
      <c r="BP52" s="34">
        <v>0</v>
      </c>
      <c r="BQ52" s="32">
        <v>0</v>
      </c>
      <c r="BR52" s="33">
        <v>0</v>
      </c>
      <c r="BS52" s="34">
        <v>0</v>
      </c>
      <c r="BT52" s="32">
        <v>0</v>
      </c>
      <c r="BU52" s="33">
        <v>0</v>
      </c>
      <c r="BV52" s="34">
        <v>0</v>
      </c>
      <c r="BW52" s="32">
        <v>0</v>
      </c>
      <c r="BX52" s="33">
        <v>0</v>
      </c>
      <c r="BY52" s="34">
        <v>0</v>
      </c>
      <c r="BZ52" s="32">
        <v>0</v>
      </c>
      <c r="CA52" s="33">
        <v>0</v>
      </c>
      <c r="CB52" s="34">
        <v>0</v>
      </c>
      <c r="CC52" s="32">
        <v>0</v>
      </c>
      <c r="CD52" s="33">
        <v>0</v>
      </c>
      <c r="CE52" s="34">
        <v>0</v>
      </c>
      <c r="CF52" s="32">
        <v>0</v>
      </c>
      <c r="CG52" s="33">
        <v>0</v>
      </c>
      <c r="CH52" s="34">
        <v>0</v>
      </c>
      <c r="CI52" s="32">
        <v>0</v>
      </c>
      <c r="CJ52" s="33">
        <v>0</v>
      </c>
      <c r="CK52" s="34">
        <v>0</v>
      </c>
      <c r="CL52" s="32">
        <v>0</v>
      </c>
      <c r="CM52" s="33">
        <v>0</v>
      </c>
      <c r="CN52" s="34">
        <v>0</v>
      </c>
      <c r="CO52" s="32">
        <v>0</v>
      </c>
      <c r="CP52" s="33">
        <v>0</v>
      </c>
      <c r="CQ52" s="34">
        <v>0</v>
      </c>
      <c r="CR52" s="32">
        <v>0</v>
      </c>
      <c r="CS52" s="33">
        <v>0</v>
      </c>
      <c r="CT52" s="34">
        <v>0</v>
      </c>
      <c r="CU52" s="32">
        <v>0</v>
      </c>
      <c r="CV52" s="33">
        <v>0</v>
      </c>
      <c r="CW52" s="34">
        <v>0</v>
      </c>
      <c r="CX52" s="32">
        <v>0</v>
      </c>
      <c r="CY52" s="33">
        <v>0</v>
      </c>
      <c r="CZ52" s="34">
        <v>0</v>
      </c>
      <c r="DA52" s="32">
        <v>0</v>
      </c>
      <c r="DB52" s="33">
        <v>0</v>
      </c>
      <c r="DC52" s="34">
        <v>0</v>
      </c>
      <c r="DD52" s="32">
        <v>0</v>
      </c>
      <c r="DE52" s="33">
        <v>0</v>
      </c>
      <c r="DF52" s="34">
        <v>0</v>
      </c>
      <c r="DG52" s="32">
        <v>0</v>
      </c>
      <c r="DH52" s="33">
        <v>0</v>
      </c>
      <c r="DI52" s="34">
        <v>0</v>
      </c>
      <c r="DJ52" s="32">
        <v>0</v>
      </c>
      <c r="DK52" s="33">
        <v>0</v>
      </c>
      <c r="DL52" s="34">
        <v>0</v>
      </c>
      <c r="DM52" s="32">
        <v>0</v>
      </c>
      <c r="DN52" s="33">
        <v>0</v>
      </c>
      <c r="DO52" s="34">
        <v>0</v>
      </c>
      <c r="DP52" s="32">
        <v>0</v>
      </c>
      <c r="DQ52" s="33">
        <v>0</v>
      </c>
      <c r="DR52" s="34">
        <v>0</v>
      </c>
      <c r="DS52" s="32">
        <v>0</v>
      </c>
      <c r="DT52" s="33">
        <v>0</v>
      </c>
      <c r="DU52" s="34">
        <v>0</v>
      </c>
      <c r="DV52" s="32">
        <v>0</v>
      </c>
      <c r="DW52" s="33">
        <v>0</v>
      </c>
      <c r="DX52" s="34">
        <v>0</v>
      </c>
      <c r="DY52" s="32">
        <v>0</v>
      </c>
      <c r="DZ52" s="33">
        <v>0</v>
      </c>
      <c r="EA52" s="34">
        <v>0</v>
      </c>
      <c r="EB52" s="32">
        <v>0</v>
      </c>
      <c r="EC52" s="33">
        <v>0</v>
      </c>
      <c r="ED52" s="34">
        <v>0</v>
      </c>
      <c r="EE52" s="32">
        <v>0</v>
      </c>
      <c r="EF52" s="33">
        <v>0</v>
      </c>
      <c r="EG52" s="34">
        <v>0</v>
      </c>
      <c r="EH52" s="32">
        <v>0</v>
      </c>
      <c r="EI52" s="33">
        <v>0</v>
      </c>
      <c r="EJ52" s="34">
        <v>0</v>
      </c>
      <c r="EK52" s="32">
        <v>0</v>
      </c>
      <c r="EL52" s="33">
        <v>0</v>
      </c>
      <c r="EM52" s="34">
        <v>0</v>
      </c>
      <c r="EN52" s="32">
        <v>0</v>
      </c>
      <c r="EO52" s="33">
        <v>0</v>
      </c>
      <c r="EP52" s="34">
        <v>0</v>
      </c>
      <c r="EQ52" s="32">
        <v>0</v>
      </c>
      <c r="ER52" s="33">
        <v>0</v>
      </c>
      <c r="ES52" s="34">
        <v>0</v>
      </c>
      <c r="ET52" s="32">
        <v>0</v>
      </c>
      <c r="EU52" s="33">
        <v>0</v>
      </c>
      <c r="EV52" s="34">
        <v>0</v>
      </c>
      <c r="EW52" s="32">
        <v>0</v>
      </c>
      <c r="EX52" s="33">
        <v>0</v>
      </c>
      <c r="EY52" s="34">
        <v>0</v>
      </c>
      <c r="EZ52" s="32">
        <v>0</v>
      </c>
      <c r="FA52" s="33">
        <v>0</v>
      </c>
      <c r="FB52" s="34">
        <v>0</v>
      </c>
      <c r="FC52" s="32">
        <v>0</v>
      </c>
      <c r="FD52" s="33">
        <v>0</v>
      </c>
      <c r="FE52" s="34">
        <v>0</v>
      </c>
      <c r="FF52" s="32">
        <v>0</v>
      </c>
      <c r="FG52" s="33">
        <v>0</v>
      </c>
      <c r="FH52" s="34">
        <v>0</v>
      </c>
      <c r="FI52" s="32">
        <v>0</v>
      </c>
      <c r="FJ52" s="33">
        <v>0</v>
      </c>
      <c r="FK52" s="34">
        <v>0</v>
      </c>
      <c r="FL52" s="32">
        <v>0</v>
      </c>
      <c r="FM52" s="33">
        <v>0</v>
      </c>
      <c r="FN52" s="34">
        <v>0</v>
      </c>
      <c r="FO52" s="32">
        <v>0</v>
      </c>
      <c r="FP52" s="33">
        <v>0</v>
      </c>
      <c r="FQ52" s="34">
        <v>0</v>
      </c>
      <c r="FR52" s="32">
        <v>0</v>
      </c>
      <c r="FS52" s="33">
        <v>0</v>
      </c>
      <c r="FT52" s="34">
        <v>0</v>
      </c>
      <c r="FU52" s="32">
        <v>0</v>
      </c>
      <c r="FV52" s="33">
        <v>0</v>
      </c>
      <c r="FW52" s="34">
        <v>0</v>
      </c>
      <c r="FX52" s="32">
        <v>0</v>
      </c>
      <c r="FY52" s="33">
        <v>0</v>
      </c>
      <c r="FZ52" s="34">
        <v>0</v>
      </c>
      <c r="GA52" s="32">
        <v>0</v>
      </c>
      <c r="GB52" s="33">
        <v>0</v>
      </c>
      <c r="GC52" s="34">
        <v>0</v>
      </c>
      <c r="GD52" s="32">
        <v>0</v>
      </c>
      <c r="GE52" s="33">
        <v>0</v>
      </c>
      <c r="GF52" s="34">
        <v>0</v>
      </c>
      <c r="GG52" s="32">
        <v>0</v>
      </c>
      <c r="GH52" s="33">
        <v>0</v>
      </c>
      <c r="GI52" s="34">
        <v>0</v>
      </c>
      <c r="GJ52" s="32">
        <v>0</v>
      </c>
      <c r="GK52" s="33">
        <v>0</v>
      </c>
      <c r="GL52" s="34">
        <v>0</v>
      </c>
      <c r="GM52" s="32">
        <v>0</v>
      </c>
      <c r="GN52" s="33">
        <v>0</v>
      </c>
      <c r="GO52" s="34">
        <v>0</v>
      </c>
      <c r="GP52" s="32">
        <v>0</v>
      </c>
      <c r="GQ52" s="33">
        <v>0</v>
      </c>
      <c r="GR52" s="34">
        <v>0</v>
      </c>
      <c r="GS52" s="32">
        <v>0</v>
      </c>
      <c r="GT52" s="33">
        <v>0</v>
      </c>
      <c r="GU52" s="34">
        <v>0</v>
      </c>
      <c r="GV52" s="32">
        <v>0</v>
      </c>
      <c r="GW52" s="33">
        <v>0</v>
      </c>
      <c r="GX52" s="34">
        <v>0</v>
      </c>
      <c r="GY52" s="32">
        <v>0</v>
      </c>
      <c r="GZ52" s="33">
        <v>0</v>
      </c>
      <c r="HA52" s="34">
        <v>0</v>
      </c>
      <c r="HB52" s="32">
        <v>0</v>
      </c>
      <c r="HC52" s="33">
        <v>0</v>
      </c>
      <c r="HD52" s="34">
        <v>0</v>
      </c>
      <c r="HE52" s="32">
        <v>0</v>
      </c>
      <c r="HF52" s="33">
        <v>0</v>
      </c>
      <c r="HG52" s="34">
        <v>0</v>
      </c>
      <c r="HH52" s="32">
        <v>0</v>
      </c>
      <c r="HI52" s="33">
        <v>0</v>
      </c>
      <c r="HJ52" s="34">
        <v>0</v>
      </c>
      <c r="HK52" s="32">
        <v>0</v>
      </c>
      <c r="HL52" s="33">
        <v>0</v>
      </c>
      <c r="HM52" s="34">
        <v>0</v>
      </c>
      <c r="HN52" s="32">
        <v>0</v>
      </c>
      <c r="HO52" s="33">
        <v>0</v>
      </c>
      <c r="HP52" s="34">
        <v>0</v>
      </c>
    </row>
    <row r="53" spans="1:224" x14ac:dyDescent="0.25">
      <c r="A53" s="9" t="s">
        <v>408</v>
      </c>
      <c r="B53" s="10" t="s">
        <v>409</v>
      </c>
      <c r="C53" s="32">
        <v>-7860641.3099999996</v>
      </c>
      <c r="D53" s="33">
        <v>-7805473.4697613996</v>
      </c>
      <c r="E53" s="34">
        <v>-8158884.0000000102</v>
      </c>
      <c r="F53" s="32">
        <v>-378811.31</v>
      </c>
      <c r="G53" s="33">
        <v>-359999.99999996799</v>
      </c>
      <c r="H53" s="34">
        <v>-360000</v>
      </c>
      <c r="I53" s="32">
        <v>-473657.94</v>
      </c>
      <c r="J53" s="33">
        <v>-527942.74558635801</v>
      </c>
      <c r="K53" s="34">
        <v>-450000</v>
      </c>
      <c r="L53" s="32">
        <v>-235345.47</v>
      </c>
      <c r="M53" s="33">
        <v>-239999.99999996999</v>
      </c>
      <c r="N53" s="34">
        <v>-240000</v>
      </c>
      <c r="O53" s="32">
        <v>-257415.92</v>
      </c>
      <c r="P53" s="33">
        <v>-239999.99999997101</v>
      </c>
      <c r="Q53" s="34">
        <v>-260000</v>
      </c>
      <c r="R53" s="32">
        <v>-50229.29</v>
      </c>
      <c r="S53" s="33">
        <v>-49999.999999977998</v>
      </c>
      <c r="T53" s="34">
        <v>-50000</v>
      </c>
      <c r="U53" s="32">
        <v>-476255.69</v>
      </c>
      <c r="V53" s="33">
        <v>-479999.99999997101</v>
      </c>
      <c r="W53" s="34">
        <v>-450000</v>
      </c>
      <c r="X53" s="32">
        <v>-438048.6</v>
      </c>
      <c r="Y53" s="33">
        <v>-519999.99999997101</v>
      </c>
      <c r="Z53" s="34">
        <v>-520000</v>
      </c>
      <c r="AA53" s="32">
        <v>-488765.31</v>
      </c>
      <c r="AB53" s="33">
        <v>-489999.99999994499</v>
      </c>
      <c r="AC53" s="34">
        <v>-490000</v>
      </c>
      <c r="AD53" s="32">
        <v>-144630.46</v>
      </c>
      <c r="AE53" s="33">
        <v>-159999.99999998801</v>
      </c>
      <c r="AF53" s="34">
        <v>-160000</v>
      </c>
      <c r="AG53" s="32">
        <v>-240458.27</v>
      </c>
      <c r="AH53" s="33">
        <v>-239999.999999953</v>
      </c>
      <c r="AI53" s="34">
        <v>-250000</v>
      </c>
      <c r="AJ53" s="32">
        <v>-414204.4</v>
      </c>
      <c r="AK53" s="33">
        <v>-399999.99999996799</v>
      </c>
      <c r="AL53" s="34">
        <v>-458625</v>
      </c>
      <c r="AM53" s="32">
        <v>-136206.79</v>
      </c>
      <c r="AN53" s="33">
        <v>-151379.79572436199</v>
      </c>
      <c r="AO53" s="34">
        <v>-150000</v>
      </c>
      <c r="AP53" s="32">
        <v>-113283.92</v>
      </c>
      <c r="AQ53" s="33">
        <v>-109999.999999986</v>
      </c>
      <c r="AR53" s="34">
        <v>-135000</v>
      </c>
      <c r="AS53" s="32">
        <v>-107397.24</v>
      </c>
      <c r="AT53" s="33">
        <v>-109999.999999989</v>
      </c>
      <c r="AU53" s="34">
        <v>-150000</v>
      </c>
      <c r="AV53" s="32">
        <v>-3778</v>
      </c>
      <c r="AW53" s="33">
        <v>-4999.999999996</v>
      </c>
      <c r="AX53" s="34">
        <v>-5000</v>
      </c>
      <c r="AY53" s="32">
        <v>-155894.85</v>
      </c>
      <c r="AZ53" s="33">
        <v>-149718.89746329701</v>
      </c>
      <c r="BA53" s="34">
        <v>-150000</v>
      </c>
      <c r="BB53" s="32">
        <v>-165212.06</v>
      </c>
      <c r="BC53" s="33">
        <v>-164999.999999972</v>
      </c>
      <c r="BD53" s="34">
        <v>-165000</v>
      </c>
      <c r="BE53" s="32">
        <v>-19422.34</v>
      </c>
      <c r="BF53" s="33">
        <v>-14999.999999985999</v>
      </c>
      <c r="BG53" s="34">
        <v>-20000</v>
      </c>
      <c r="BH53" s="32">
        <v>-2018</v>
      </c>
      <c r="BI53" s="33">
        <v>-2999.9999999940001</v>
      </c>
      <c r="BJ53" s="34">
        <v>-3000</v>
      </c>
      <c r="BK53" s="32">
        <v>-42780.65</v>
      </c>
      <c r="BL53" s="33">
        <v>-44999.999999986001</v>
      </c>
      <c r="BM53" s="34">
        <v>-46000</v>
      </c>
      <c r="BN53" s="32">
        <v>-113773.7</v>
      </c>
      <c r="BO53" s="33">
        <v>-119999.99999997699</v>
      </c>
      <c r="BP53" s="34">
        <v>-120000</v>
      </c>
      <c r="BQ53" s="32">
        <v>-58957.43</v>
      </c>
      <c r="BR53" s="33">
        <v>-59999.999999975</v>
      </c>
      <c r="BS53" s="34">
        <v>-53000</v>
      </c>
      <c r="BT53" s="32">
        <v>-165705.75</v>
      </c>
      <c r="BU53" s="33">
        <v>-169999.999999994</v>
      </c>
      <c r="BV53" s="34">
        <v>-170000</v>
      </c>
      <c r="BW53" s="32">
        <v>-221018.86</v>
      </c>
      <c r="BX53" s="33">
        <v>-219999.99999997299</v>
      </c>
      <c r="BY53" s="34">
        <v>-240000</v>
      </c>
      <c r="BZ53" s="32">
        <v>-33798.61</v>
      </c>
      <c r="CA53" s="33">
        <v>-34999.999999991</v>
      </c>
      <c r="CB53" s="34">
        <v>-40000</v>
      </c>
      <c r="CC53" s="32">
        <v>-4530</v>
      </c>
      <c r="CD53" s="33">
        <v>-4999.999999996</v>
      </c>
      <c r="CE53" s="34">
        <v>-5000</v>
      </c>
      <c r="CF53" s="32">
        <v>-18904.98</v>
      </c>
      <c r="CG53" s="33">
        <v>-19999.999999995998</v>
      </c>
      <c r="CH53" s="34">
        <v>-20000</v>
      </c>
      <c r="CI53" s="32">
        <v>-40898.89</v>
      </c>
      <c r="CJ53" s="33">
        <v>-59999.999999991</v>
      </c>
      <c r="CK53" s="34">
        <v>-60000</v>
      </c>
      <c r="CL53" s="32">
        <v>-91343.1</v>
      </c>
      <c r="CM53" s="33">
        <v>-89999.999999976004</v>
      </c>
      <c r="CN53" s="34">
        <v>-90000</v>
      </c>
      <c r="CO53" s="32">
        <v>-478379.16</v>
      </c>
      <c r="CP53" s="33">
        <v>-484999.99999997899</v>
      </c>
      <c r="CQ53" s="34">
        <v>-480000</v>
      </c>
      <c r="CR53" s="32">
        <v>-57219.3</v>
      </c>
      <c r="CS53" s="33">
        <v>-49999.999999993001</v>
      </c>
      <c r="CT53" s="34">
        <v>-50000</v>
      </c>
      <c r="CU53" s="32">
        <v>-128185.24</v>
      </c>
      <c r="CV53" s="33">
        <v>-119999.99999998001</v>
      </c>
      <c r="CW53" s="34">
        <v>-125000</v>
      </c>
      <c r="CX53" s="32">
        <v>-105214</v>
      </c>
      <c r="CY53" s="33">
        <v>-99999.999999986001</v>
      </c>
      <c r="CZ53" s="34">
        <v>-80000</v>
      </c>
      <c r="DA53" s="32">
        <v>0</v>
      </c>
      <c r="DB53" s="33">
        <v>0</v>
      </c>
      <c r="DC53" s="34">
        <v>0</v>
      </c>
      <c r="DD53" s="32">
        <v>-19146.3</v>
      </c>
      <c r="DE53" s="33">
        <v>-19999.999999989999</v>
      </c>
      <c r="DF53" s="34">
        <v>-20000</v>
      </c>
      <c r="DG53" s="32">
        <v>-54173.18</v>
      </c>
      <c r="DH53" s="33">
        <v>-54999.999999995001</v>
      </c>
      <c r="DI53" s="34">
        <v>-60000</v>
      </c>
      <c r="DJ53" s="32">
        <v>0</v>
      </c>
      <c r="DK53" s="33">
        <v>0</v>
      </c>
      <c r="DL53" s="34">
        <v>0</v>
      </c>
      <c r="DM53" s="32">
        <v>-26526.3</v>
      </c>
      <c r="DN53" s="33">
        <v>-29999.999999993001</v>
      </c>
      <c r="DO53" s="34">
        <v>-28500</v>
      </c>
      <c r="DP53" s="32">
        <v>-25552</v>
      </c>
      <c r="DQ53" s="33">
        <v>-29999.999999995001</v>
      </c>
      <c r="DR53" s="34">
        <v>-30000</v>
      </c>
      <c r="DS53" s="32">
        <v>0</v>
      </c>
      <c r="DT53" s="33">
        <v>0</v>
      </c>
      <c r="DU53" s="34">
        <v>0</v>
      </c>
      <c r="DV53" s="32">
        <v>-50812.05</v>
      </c>
      <c r="DW53" s="33">
        <v>-49999.999999995998</v>
      </c>
      <c r="DX53" s="34">
        <v>-55000</v>
      </c>
      <c r="DY53" s="32">
        <v>0</v>
      </c>
      <c r="DZ53" s="33">
        <v>0</v>
      </c>
      <c r="EA53" s="34">
        <v>0</v>
      </c>
      <c r="EB53" s="32">
        <v>0</v>
      </c>
      <c r="EC53" s="33">
        <v>0</v>
      </c>
      <c r="ED53" s="34">
        <v>0</v>
      </c>
      <c r="EE53" s="32">
        <v>-573674.71</v>
      </c>
      <c r="EF53" s="33">
        <v>-599999.99999999302</v>
      </c>
      <c r="EG53" s="34">
        <v>-600000</v>
      </c>
      <c r="EH53" s="32">
        <v>-280551.65999999997</v>
      </c>
      <c r="EI53" s="33">
        <v>-259999.999999989</v>
      </c>
      <c r="EJ53" s="34">
        <v>-273200</v>
      </c>
      <c r="EK53" s="32">
        <v>-311448.3</v>
      </c>
      <c r="EL53" s="33">
        <v>-309999.99999997998</v>
      </c>
      <c r="EM53" s="34">
        <v>-314000</v>
      </c>
      <c r="EN53" s="32">
        <v>0</v>
      </c>
      <c r="EO53" s="33">
        <v>0</v>
      </c>
      <c r="EP53" s="34">
        <v>0</v>
      </c>
      <c r="EQ53" s="32">
        <v>0</v>
      </c>
      <c r="ER53" s="33">
        <v>0</v>
      </c>
      <c r="ES53" s="34">
        <v>0</v>
      </c>
      <c r="ET53" s="32">
        <v>0</v>
      </c>
      <c r="EU53" s="33">
        <v>0</v>
      </c>
      <c r="EV53" s="34">
        <v>0</v>
      </c>
      <c r="EW53" s="32">
        <v>-24941.13</v>
      </c>
      <c r="EX53" s="33">
        <v>-30878.575364419001</v>
      </c>
      <c r="EY53" s="34">
        <v>-40000</v>
      </c>
      <c r="EZ53" s="32">
        <v>-55316.5</v>
      </c>
      <c r="FA53" s="33">
        <v>-90053.479131467</v>
      </c>
      <c r="FB53" s="34">
        <v>-100000</v>
      </c>
      <c r="FC53" s="32">
        <v>-220778.75</v>
      </c>
      <c r="FD53" s="33">
        <v>-245999.999999994</v>
      </c>
      <c r="FE53" s="34">
        <v>-225000</v>
      </c>
      <c r="FF53" s="32">
        <v>-316024.09999999998</v>
      </c>
      <c r="FG53" s="33">
        <v>-315499.97649218602</v>
      </c>
      <c r="FH53" s="34">
        <v>-318059</v>
      </c>
      <c r="FI53" s="32">
        <v>0</v>
      </c>
      <c r="FJ53" s="33">
        <v>0</v>
      </c>
      <c r="FK53" s="34">
        <v>0</v>
      </c>
      <c r="FL53" s="32">
        <v>0</v>
      </c>
      <c r="FM53" s="33">
        <v>0</v>
      </c>
      <c r="FN53" s="34">
        <v>0</v>
      </c>
      <c r="FO53" s="32">
        <v>-36171</v>
      </c>
      <c r="FP53" s="33">
        <v>0</v>
      </c>
      <c r="FQ53" s="34">
        <v>0</v>
      </c>
      <c r="FR53" s="32">
        <v>-3779.8</v>
      </c>
      <c r="FS53" s="33">
        <v>0</v>
      </c>
      <c r="FT53" s="34">
        <v>0</v>
      </c>
      <c r="FU53" s="32">
        <v>0</v>
      </c>
      <c r="FV53" s="33">
        <v>0</v>
      </c>
      <c r="FW53" s="34">
        <v>0</v>
      </c>
      <c r="FX53" s="32">
        <v>0</v>
      </c>
      <c r="FY53" s="33">
        <v>282000</v>
      </c>
      <c r="FZ53" s="34">
        <v>0</v>
      </c>
      <c r="GA53" s="32">
        <v>0</v>
      </c>
      <c r="GB53" s="33">
        <v>0</v>
      </c>
      <c r="GC53" s="34">
        <v>0</v>
      </c>
      <c r="GD53" s="32">
        <v>0</v>
      </c>
      <c r="GE53" s="33">
        <v>0</v>
      </c>
      <c r="GF53" s="34">
        <v>0</v>
      </c>
      <c r="GG53" s="32">
        <v>0</v>
      </c>
      <c r="GH53" s="33">
        <v>0</v>
      </c>
      <c r="GI53" s="34">
        <v>0</v>
      </c>
      <c r="GJ53" s="32">
        <v>0</v>
      </c>
      <c r="GK53" s="33">
        <v>-53000</v>
      </c>
      <c r="GL53" s="34">
        <v>-49500</v>
      </c>
      <c r="GM53" s="32">
        <v>0</v>
      </c>
      <c r="GN53" s="33">
        <v>0</v>
      </c>
      <c r="GO53" s="34">
        <v>0</v>
      </c>
      <c r="GP53" s="32">
        <v>0</v>
      </c>
      <c r="GQ53" s="33">
        <v>0</v>
      </c>
      <c r="GR53" s="34">
        <v>0</v>
      </c>
      <c r="GS53" s="32">
        <v>0</v>
      </c>
      <c r="GT53" s="33">
        <v>0</v>
      </c>
      <c r="GU53" s="34">
        <v>0</v>
      </c>
      <c r="GV53" s="32">
        <v>0</v>
      </c>
      <c r="GW53" s="33">
        <v>0</v>
      </c>
      <c r="GX53" s="34">
        <v>0</v>
      </c>
      <c r="GY53" s="32">
        <v>0</v>
      </c>
      <c r="GZ53" s="33">
        <v>0</v>
      </c>
      <c r="HA53" s="34">
        <v>0</v>
      </c>
      <c r="HB53" s="32">
        <v>0</v>
      </c>
      <c r="HC53" s="33">
        <v>0</v>
      </c>
      <c r="HD53" s="34">
        <v>0</v>
      </c>
      <c r="HE53" s="32">
        <v>0</v>
      </c>
      <c r="HF53" s="33">
        <v>0</v>
      </c>
      <c r="HG53" s="34">
        <v>0</v>
      </c>
      <c r="HH53" s="32">
        <v>0</v>
      </c>
      <c r="HI53" s="33">
        <v>0</v>
      </c>
      <c r="HJ53" s="34">
        <v>0</v>
      </c>
      <c r="HK53" s="32">
        <v>0</v>
      </c>
      <c r="HL53" s="33">
        <v>0</v>
      </c>
      <c r="HM53" s="34">
        <v>0</v>
      </c>
      <c r="HN53" s="32">
        <v>0</v>
      </c>
      <c r="HO53" s="33">
        <v>0</v>
      </c>
      <c r="HP53" s="34">
        <v>0</v>
      </c>
    </row>
    <row r="54" spans="1:224" x14ac:dyDescent="0.25">
      <c r="A54" s="9" t="s">
        <v>410</v>
      </c>
      <c r="B54" s="10" t="s">
        <v>411</v>
      </c>
      <c r="C54" s="32">
        <v>-213373.73</v>
      </c>
      <c r="D54" s="33">
        <v>-170000</v>
      </c>
      <c r="E54" s="34">
        <v>-335000</v>
      </c>
      <c r="F54" s="32">
        <v>0</v>
      </c>
      <c r="G54" s="33">
        <v>0</v>
      </c>
      <c r="H54" s="34">
        <v>0</v>
      </c>
      <c r="I54" s="32">
        <v>0</v>
      </c>
      <c r="J54" s="33">
        <v>0</v>
      </c>
      <c r="K54" s="34">
        <v>0</v>
      </c>
      <c r="L54" s="32">
        <v>0</v>
      </c>
      <c r="M54" s="33">
        <v>0</v>
      </c>
      <c r="N54" s="34">
        <v>0</v>
      </c>
      <c r="O54" s="32">
        <v>0</v>
      </c>
      <c r="P54" s="33">
        <v>0</v>
      </c>
      <c r="Q54" s="34">
        <v>0</v>
      </c>
      <c r="R54" s="32">
        <v>0</v>
      </c>
      <c r="S54" s="33">
        <v>0</v>
      </c>
      <c r="T54" s="34">
        <v>0</v>
      </c>
      <c r="U54" s="32">
        <v>-181307.73</v>
      </c>
      <c r="V54" s="33">
        <v>-150000</v>
      </c>
      <c r="W54" s="34">
        <v>-150000</v>
      </c>
      <c r="X54" s="32">
        <v>-16033</v>
      </c>
      <c r="Y54" s="33">
        <v>-20000</v>
      </c>
      <c r="Z54" s="34">
        <v>-85000</v>
      </c>
      <c r="AA54" s="32">
        <v>0</v>
      </c>
      <c r="AB54" s="33">
        <v>0</v>
      </c>
      <c r="AC54" s="34">
        <v>0</v>
      </c>
      <c r="AD54" s="32">
        <v>0</v>
      </c>
      <c r="AE54" s="33">
        <v>0</v>
      </c>
      <c r="AF54" s="34">
        <v>0</v>
      </c>
      <c r="AG54" s="32">
        <v>-16033</v>
      </c>
      <c r="AH54" s="33">
        <v>0</v>
      </c>
      <c r="AI54" s="34">
        <v>-100000</v>
      </c>
      <c r="AJ54" s="32">
        <v>0</v>
      </c>
      <c r="AK54" s="33">
        <v>0</v>
      </c>
      <c r="AL54" s="34">
        <v>0</v>
      </c>
      <c r="AM54" s="32">
        <v>0</v>
      </c>
      <c r="AN54" s="33">
        <v>0</v>
      </c>
      <c r="AO54" s="34">
        <v>0</v>
      </c>
      <c r="AP54" s="32">
        <v>0</v>
      </c>
      <c r="AQ54" s="33">
        <v>0</v>
      </c>
      <c r="AR54" s="34">
        <v>0</v>
      </c>
      <c r="AS54" s="32">
        <v>0</v>
      </c>
      <c r="AT54" s="33">
        <v>0</v>
      </c>
      <c r="AU54" s="34">
        <v>0</v>
      </c>
      <c r="AV54" s="32">
        <v>0</v>
      </c>
      <c r="AW54" s="33">
        <v>0</v>
      </c>
      <c r="AX54" s="34">
        <v>0</v>
      </c>
      <c r="AY54" s="32">
        <v>0</v>
      </c>
      <c r="AZ54" s="33">
        <v>0</v>
      </c>
      <c r="BA54" s="34">
        <v>0</v>
      </c>
      <c r="BB54" s="32">
        <v>0</v>
      </c>
      <c r="BC54" s="33">
        <v>0</v>
      </c>
      <c r="BD54" s="34">
        <v>0</v>
      </c>
      <c r="BE54" s="32">
        <v>0</v>
      </c>
      <c r="BF54" s="33">
        <v>0</v>
      </c>
      <c r="BG54" s="34">
        <v>0</v>
      </c>
      <c r="BH54" s="32">
        <v>0</v>
      </c>
      <c r="BI54" s="33">
        <v>0</v>
      </c>
      <c r="BJ54" s="34">
        <v>0</v>
      </c>
      <c r="BK54" s="32">
        <v>0</v>
      </c>
      <c r="BL54" s="33">
        <v>0</v>
      </c>
      <c r="BM54" s="34">
        <v>0</v>
      </c>
      <c r="BN54" s="32">
        <v>0</v>
      </c>
      <c r="BO54" s="33">
        <v>0</v>
      </c>
      <c r="BP54" s="34">
        <v>0</v>
      </c>
      <c r="BQ54" s="32">
        <v>0</v>
      </c>
      <c r="BR54" s="33">
        <v>0</v>
      </c>
      <c r="BS54" s="34">
        <v>0</v>
      </c>
      <c r="BT54" s="32">
        <v>0</v>
      </c>
      <c r="BU54" s="33">
        <v>0</v>
      </c>
      <c r="BV54" s="34">
        <v>0</v>
      </c>
      <c r="BW54" s="32">
        <v>0</v>
      </c>
      <c r="BX54" s="33">
        <v>0</v>
      </c>
      <c r="BY54" s="34">
        <v>0</v>
      </c>
      <c r="BZ54" s="32">
        <v>0</v>
      </c>
      <c r="CA54" s="33">
        <v>0</v>
      </c>
      <c r="CB54" s="34">
        <v>0</v>
      </c>
      <c r="CC54" s="32">
        <v>0</v>
      </c>
      <c r="CD54" s="33">
        <v>0</v>
      </c>
      <c r="CE54" s="34">
        <v>0</v>
      </c>
      <c r="CF54" s="32">
        <v>0</v>
      </c>
      <c r="CG54" s="33">
        <v>0</v>
      </c>
      <c r="CH54" s="34">
        <v>0</v>
      </c>
      <c r="CI54" s="32">
        <v>0</v>
      </c>
      <c r="CJ54" s="33">
        <v>0</v>
      </c>
      <c r="CK54" s="34">
        <v>0</v>
      </c>
      <c r="CL54" s="32">
        <v>0</v>
      </c>
      <c r="CM54" s="33">
        <v>0</v>
      </c>
      <c r="CN54" s="34">
        <v>0</v>
      </c>
      <c r="CO54" s="32">
        <v>0</v>
      </c>
      <c r="CP54" s="33">
        <v>0</v>
      </c>
      <c r="CQ54" s="34">
        <v>0</v>
      </c>
      <c r="CR54" s="32">
        <v>0</v>
      </c>
      <c r="CS54" s="33">
        <v>0</v>
      </c>
      <c r="CT54" s="34">
        <v>0</v>
      </c>
      <c r="CU54" s="32">
        <v>0</v>
      </c>
      <c r="CV54" s="33">
        <v>0</v>
      </c>
      <c r="CW54" s="34">
        <v>0</v>
      </c>
      <c r="CX54" s="32">
        <v>0</v>
      </c>
      <c r="CY54" s="33">
        <v>0</v>
      </c>
      <c r="CZ54" s="34">
        <v>0</v>
      </c>
      <c r="DA54" s="32">
        <v>0</v>
      </c>
      <c r="DB54" s="33">
        <v>0</v>
      </c>
      <c r="DC54" s="34">
        <v>0</v>
      </c>
      <c r="DD54" s="32">
        <v>0</v>
      </c>
      <c r="DE54" s="33">
        <v>0</v>
      </c>
      <c r="DF54" s="34">
        <v>0</v>
      </c>
      <c r="DG54" s="32">
        <v>0</v>
      </c>
      <c r="DH54" s="33">
        <v>0</v>
      </c>
      <c r="DI54" s="34">
        <v>0</v>
      </c>
      <c r="DJ54" s="32">
        <v>0</v>
      </c>
      <c r="DK54" s="33">
        <v>0</v>
      </c>
      <c r="DL54" s="34">
        <v>0</v>
      </c>
      <c r="DM54" s="32">
        <v>0</v>
      </c>
      <c r="DN54" s="33">
        <v>0</v>
      </c>
      <c r="DO54" s="34">
        <v>0</v>
      </c>
      <c r="DP54" s="32">
        <v>0</v>
      </c>
      <c r="DQ54" s="33">
        <v>0</v>
      </c>
      <c r="DR54" s="34">
        <v>0</v>
      </c>
      <c r="DS54" s="32">
        <v>0</v>
      </c>
      <c r="DT54" s="33">
        <v>0</v>
      </c>
      <c r="DU54" s="34">
        <v>0</v>
      </c>
      <c r="DV54" s="32">
        <v>0</v>
      </c>
      <c r="DW54" s="33">
        <v>0</v>
      </c>
      <c r="DX54" s="34">
        <v>0</v>
      </c>
      <c r="DY54" s="32">
        <v>0</v>
      </c>
      <c r="DZ54" s="33">
        <v>0</v>
      </c>
      <c r="EA54" s="34">
        <v>0</v>
      </c>
      <c r="EB54" s="32">
        <v>0</v>
      </c>
      <c r="EC54" s="33">
        <v>0</v>
      </c>
      <c r="ED54" s="34">
        <v>0</v>
      </c>
      <c r="EE54" s="32">
        <v>0</v>
      </c>
      <c r="EF54" s="33">
        <v>0</v>
      </c>
      <c r="EG54" s="34">
        <v>0</v>
      </c>
      <c r="EH54" s="32">
        <v>0</v>
      </c>
      <c r="EI54" s="33">
        <v>0</v>
      </c>
      <c r="EJ54" s="34">
        <v>0</v>
      </c>
      <c r="EK54" s="32">
        <v>0</v>
      </c>
      <c r="EL54" s="33">
        <v>0</v>
      </c>
      <c r="EM54" s="34">
        <v>0</v>
      </c>
      <c r="EN54" s="32">
        <v>0</v>
      </c>
      <c r="EO54" s="33">
        <v>0</v>
      </c>
      <c r="EP54" s="34">
        <v>0</v>
      </c>
      <c r="EQ54" s="32">
        <v>0</v>
      </c>
      <c r="ER54" s="33">
        <v>0</v>
      </c>
      <c r="ES54" s="34">
        <v>0</v>
      </c>
      <c r="ET54" s="32">
        <v>0</v>
      </c>
      <c r="EU54" s="33">
        <v>0</v>
      </c>
      <c r="EV54" s="34">
        <v>0</v>
      </c>
      <c r="EW54" s="32">
        <v>0</v>
      </c>
      <c r="EX54" s="33">
        <v>0</v>
      </c>
      <c r="EY54" s="34">
        <v>0</v>
      </c>
      <c r="EZ54" s="32">
        <v>0</v>
      </c>
      <c r="FA54" s="33">
        <v>0</v>
      </c>
      <c r="FB54" s="34">
        <v>0</v>
      </c>
      <c r="FC54" s="32">
        <v>0</v>
      </c>
      <c r="FD54" s="33">
        <v>0</v>
      </c>
      <c r="FE54" s="34">
        <v>0</v>
      </c>
      <c r="FF54" s="32">
        <v>0</v>
      </c>
      <c r="FG54" s="33">
        <v>0</v>
      </c>
      <c r="FH54" s="34">
        <v>0</v>
      </c>
      <c r="FI54" s="32">
        <v>0</v>
      </c>
      <c r="FJ54" s="33">
        <v>0</v>
      </c>
      <c r="FK54" s="34">
        <v>0</v>
      </c>
      <c r="FL54" s="32">
        <v>0</v>
      </c>
      <c r="FM54" s="33">
        <v>0</v>
      </c>
      <c r="FN54" s="34">
        <v>0</v>
      </c>
      <c r="FO54" s="32">
        <v>0</v>
      </c>
      <c r="FP54" s="33">
        <v>0</v>
      </c>
      <c r="FQ54" s="34">
        <v>0</v>
      </c>
      <c r="FR54" s="32">
        <v>0</v>
      </c>
      <c r="FS54" s="33">
        <v>0</v>
      </c>
      <c r="FT54" s="34">
        <v>0</v>
      </c>
      <c r="FU54" s="32">
        <v>0</v>
      </c>
      <c r="FV54" s="33">
        <v>0</v>
      </c>
      <c r="FW54" s="34">
        <v>0</v>
      </c>
      <c r="FX54" s="32">
        <v>0</v>
      </c>
      <c r="FY54" s="33">
        <v>0</v>
      </c>
      <c r="FZ54" s="34">
        <v>0</v>
      </c>
      <c r="GA54" s="32">
        <v>0</v>
      </c>
      <c r="GB54" s="33">
        <v>0</v>
      </c>
      <c r="GC54" s="34">
        <v>0</v>
      </c>
      <c r="GD54" s="32">
        <v>0</v>
      </c>
      <c r="GE54" s="33">
        <v>0</v>
      </c>
      <c r="GF54" s="34">
        <v>0</v>
      </c>
      <c r="GG54" s="32">
        <v>0</v>
      </c>
      <c r="GH54" s="33">
        <v>0</v>
      </c>
      <c r="GI54" s="34">
        <v>0</v>
      </c>
      <c r="GJ54" s="32">
        <v>0</v>
      </c>
      <c r="GK54" s="33">
        <v>0</v>
      </c>
      <c r="GL54" s="34">
        <v>0</v>
      </c>
      <c r="GM54" s="32">
        <v>0</v>
      </c>
      <c r="GN54" s="33">
        <v>0</v>
      </c>
      <c r="GO54" s="34">
        <v>0</v>
      </c>
      <c r="GP54" s="32">
        <v>0</v>
      </c>
      <c r="GQ54" s="33">
        <v>0</v>
      </c>
      <c r="GR54" s="34">
        <v>0</v>
      </c>
      <c r="GS54" s="32">
        <v>0</v>
      </c>
      <c r="GT54" s="33">
        <v>0</v>
      </c>
      <c r="GU54" s="34">
        <v>0</v>
      </c>
      <c r="GV54" s="32">
        <v>0</v>
      </c>
      <c r="GW54" s="33">
        <v>0</v>
      </c>
      <c r="GX54" s="34">
        <v>0</v>
      </c>
      <c r="GY54" s="32">
        <v>0</v>
      </c>
      <c r="GZ54" s="33">
        <v>0</v>
      </c>
      <c r="HA54" s="34">
        <v>0</v>
      </c>
      <c r="HB54" s="32">
        <v>0</v>
      </c>
      <c r="HC54" s="33">
        <v>0</v>
      </c>
      <c r="HD54" s="34">
        <v>0</v>
      </c>
      <c r="HE54" s="32">
        <v>0</v>
      </c>
      <c r="HF54" s="33">
        <v>0</v>
      </c>
      <c r="HG54" s="34">
        <v>0</v>
      </c>
      <c r="HH54" s="32">
        <v>0</v>
      </c>
      <c r="HI54" s="33">
        <v>0</v>
      </c>
      <c r="HJ54" s="34">
        <v>0</v>
      </c>
      <c r="HK54" s="32">
        <v>0</v>
      </c>
      <c r="HL54" s="33">
        <v>0</v>
      </c>
      <c r="HM54" s="34">
        <v>0</v>
      </c>
      <c r="HN54" s="32">
        <v>0</v>
      </c>
      <c r="HO54" s="33">
        <v>0</v>
      </c>
      <c r="HP54" s="34">
        <v>0</v>
      </c>
    </row>
    <row r="55" spans="1:224" x14ac:dyDescent="0.25">
      <c r="A55" s="9" t="s">
        <v>412</v>
      </c>
      <c r="B55" s="10" t="s">
        <v>413</v>
      </c>
      <c r="C55" s="32">
        <v>-2316975.64</v>
      </c>
      <c r="D55" s="33">
        <v>-1784999.99999999</v>
      </c>
      <c r="E55" s="34">
        <v>-1732500</v>
      </c>
      <c r="F55" s="32">
        <v>0</v>
      </c>
      <c r="G55" s="33">
        <v>0</v>
      </c>
      <c r="H55" s="34">
        <v>0</v>
      </c>
      <c r="I55" s="32">
        <v>0</v>
      </c>
      <c r="J55" s="33">
        <v>0</v>
      </c>
      <c r="K55" s="34">
        <v>0</v>
      </c>
      <c r="L55" s="32">
        <v>0</v>
      </c>
      <c r="M55" s="33">
        <v>0</v>
      </c>
      <c r="N55" s="34">
        <v>0</v>
      </c>
      <c r="O55" s="32">
        <v>0</v>
      </c>
      <c r="P55" s="33">
        <v>0</v>
      </c>
      <c r="Q55" s="34">
        <v>0</v>
      </c>
      <c r="R55" s="32">
        <v>0</v>
      </c>
      <c r="S55" s="33">
        <v>0</v>
      </c>
      <c r="T55" s="34">
        <v>0</v>
      </c>
      <c r="U55" s="32">
        <v>0</v>
      </c>
      <c r="V55" s="33">
        <v>0</v>
      </c>
      <c r="W55" s="34">
        <v>0</v>
      </c>
      <c r="X55" s="32">
        <v>0</v>
      </c>
      <c r="Y55" s="33">
        <v>0</v>
      </c>
      <c r="Z55" s="34">
        <v>0</v>
      </c>
      <c r="AA55" s="32">
        <v>0</v>
      </c>
      <c r="AB55" s="33">
        <v>0</v>
      </c>
      <c r="AC55" s="34">
        <v>0</v>
      </c>
      <c r="AD55" s="32">
        <v>0</v>
      </c>
      <c r="AE55" s="33">
        <v>0</v>
      </c>
      <c r="AF55" s="34">
        <v>0</v>
      </c>
      <c r="AG55" s="32">
        <v>-38337.46</v>
      </c>
      <c r="AH55" s="33">
        <v>-49999.999999999003</v>
      </c>
      <c r="AI55" s="34">
        <v>-50000</v>
      </c>
      <c r="AJ55" s="32">
        <v>0</v>
      </c>
      <c r="AK55" s="33">
        <v>0</v>
      </c>
      <c r="AL55" s="34">
        <v>0</v>
      </c>
      <c r="AM55" s="32">
        <v>0</v>
      </c>
      <c r="AN55" s="33">
        <v>0</v>
      </c>
      <c r="AO55" s="34">
        <v>0</v>
      </c>
      <c r="AP55" s="32">
        <v>0</v>
      </c>
      <c r="AQ55" s="33">
        <v>0</v>
      </c>
      <c r="AR55" s="34">
        <v>0</v>
      </c>
      <c r="AS55" s="32">
        <v>0</v>
      </c>
      <c r="AT55" s="33">
        <v>0</v>
      </c>
      <c r="AU55" s="34">
        <v>0</v>
      </c>
      <c r="AV55" s="32">
        <v>0</v>
      </c>
      <c r="AW55" s="33">
        <v>0</v>
      </c>
      <c r="AX55" s="34">
        <v>0</v>
      </c>
      <c r="AY55" s="32">
        <v>-13529.9</v>
      </c>
      <c r="AZ55" s="33">
        <v>-19999.999999999</v>
      </c>
      <c r="BA55" s="34">
        <v>-16000</v>
      </c>
      <c r="BB55" s="32">
        <v>0</v>
      </c>
      <c r="BC55" s="33">
        <v>0</v>
      </c>
      <c r="BD55" s="34">
        <v>0</v>
      </c>
      <c r="BE55" s="32">
        <v>0</v>
      </c>
      <c r="BF55" s="33">
        <v>0</v>
      </c>
      <c r="BG55" s="34">
        <v>0</v>
      </c>
      <c r="BH55" s="32">
        <v>0</v>
      </c>
      <c r="BI55" s="33">
        <v>0</v>
      </c>
      <c r="BJ55" s="34">
        <v>0</v>
      </c>
      <c r="BK55" s="32">
        <v>0</v>
      </c>
      <c r="BL55" s="33">
        <v>0</v>
      </c>
      <c r="BM55" s="34">
        <v>0</v>
      </c>
      <c r="BN55" s="32">
        <v>-565686.29</v>
      </c>
      <c r="BO55" s="33">
        <v>-549999.99999999395</v>
      </c>
      <c r="BP55" s="34">
        <v>-550000</v>
      </c>
      <c r="BQ55" s="32">
        <v>0</v>
      </c>
      <c r="BR55" s="33">
        <v>0</v>
      </c>
      <c r="BS55" s="34">
        <v>0</v>
      </c>
      <c r="BT55" s="32">
        <v>0</v>
      </c>
      <c r="BU55" s="33">
        <v>0</v>
      </c>
      <c r="BV55" s="34">
        <v>0</v>
      </c>
      <c r="BW55" s="32">
        <v>0</v>
      </c>
      <c r="BX55" s="33">
        <v>0</v>
      </c>
      <c r="BY55" s="34">
        <v>0</v>
      </c>
      <c r="BZ55" s="32">
        <v>0</v>
      </c>
      <c r="CA55" s="33">
        <v>0</v>
      </c>
      <c r="CB55" s="34">
        <v>0</v>
      </c>
      <c r="CC55" s="32">
        <v>0</v>
      </c>
      <c r="CD55" s="33">
        <v>0</v>
      </c>
      <c r="CE55" s="34">
        <v>0</v>
      </c>
      <c r="CF55" s="32">
        <v>0</v>
      </c>
      <c r="CG55" s="33">
        <v>0</v>
      </c>
      <c r="CH55" s="34">
        <v>0</v>
      </c>
      <c r="CI55" s="32">
        <v>0</v>
      </c>
      <c r="CJ55" s="33">
        <v>0</v>
      </c>
      <c r="CK55" s="34">
        <v>0</v>
      </c>
      <c r="CL55" s="32">
        <v>0</v>
      </c>
      <c r="CM55" s="33">
        <v>0</v>
      </c>
      <c r="CN55" s="34">
        <v>0</v>
      </c>
      <c r="CO55" s="32">
        <v>-1160795.49</v>
      </c>
      <c r="CP55" s="33">
        <v>-1165000</v>
      </c>
      <c r="CQ55" s="34">
        <v>-1116500</v>
      </c>
      <c r="CR55" s="32">
        <v>0</v>
      </c>
      <c r="CS55" s="33">
        <v>0</v>
      </c>
      <c r="CT55" s="34">
        <v>0</v>
      </c>
      <c r="CU55" s="32">
        <v>0</v>
      </c>
      <c r="CV55" s="33">
        <v>0</v>
      </c>
      <c r="CW55" s="34">
        <v>0</v>
      </c>
      <c r="CX55" s="32">
        <v>0</v>
      </c>
      <c r="CY55" s="33">
        <v>0</v>
      </c>
      <c r="CZ55" s="34">
        <v>0</v>
      </c>
      <c r="DA55" s="32">
        <v>0</v>
      </c>
      <c r="DB55" s="33">
        <v>0</v>
      </c>
      <c r="DC55" s="34">
        <v>0</v>
      </c>
      <c r="DD55" s="32">
        <v>0</v>
      </c>
      <c r="DE55" s="33">
        <v>0</v>
      </c>
      <c r="DF55" s="34">
        <v>0</v>
      </c>
      <c r="DG55" s="32">
        <v>0</v>
      </c>
      <c r="DH55" s="33">
        <v>0</v>
      </c>
      <c r="DI55" s="34">
        <v>0</v>
      </c>
      <c r="DJ55" s="32">
        <v>0</v>
      </c>
      <c r="DK55" s="33">
        <v>0</v>
      </c>
      <c r="DL55" s="34">
        <v>0</v>
      </c>
      <c r="DM55" s="32">
        <v>0</v>
      </c>
      <c r="DN55" s="33">
        <v>0</v>
      </c>
      <c r="DO55" s="34">
        <v>0</v>
      </c>
      <c r="DP55" s="32">
        <v>0</v>
      </c>
      <c r="DQ55" s="33">
        <v>0</v>
      </c>
      <c r="DR55" s="34">
        <v>0</v>
      </c>
      <c r="DS55" s="32">
        <v>0</v>
      </c>
      <c r="DT55" s="33">
        <v>0</v>
      </c>
      <c r="DU55" s="34">
        <v>0</v>
      </c>
      <c r="DV55" s="32">
        <v>0</v>
      </c>
      <c r="DW55" s="33">
        <v>0</v>
      </c>
      <c r="DX55" s="34">
        <v>0</v>
      </c>
      <c r="DY55" s="32">
        <v>0</v>
      </c>
      <c r="DZ55" s="33">
        <v>0</v>
      </c>
      <c r="EA55" s="34">
        <v>0</v>
      </c>
      <c r="EB55" s="32">
        <v>0</v>
      </c>
      <c r="EC55" s="33">
        <v>0</v>
      </c>
      <c r="ED55" s="34">
        <v>0</v>
      </c>
      <c r="EE55" s="32">
        <v>0</v>
      </c>
      <c r="EF55" s="33">
        <v>0</v>
      </c>
      <c r="EG55" s="34">
        <v>0</v>
      </c>
      <c r="EH55" s="32">
        <v>0</v>
      </c>
      <c r="EI55" s="33">
        <v>0</v>
      </c>
      <c r="EJ55" s="34">
        <v>0</v>
      </c>
      <c r="EK55" s="32">
        <v>0</v>
      </c>
      <c r="EL55" s="33">
        <v>0</v>
      </c>
      <c r="EM55" s="34">
        <v>0</v>
      </c>
      <c r="EN55" s="32">
        <v>0</v>
      </c>
      <c r="EO55" s="33">
        <v>0</v>
      </c>
      <c r="EP55" s="34">
        <v>0</v>
      </c>
      <c r="EQ55" s="32">
        <v>0</v>
      </c>
      <c r="ER55" s="33">
        <v>0</v>
      </c>
      <c r="ES55" s="34">
        <v>0</v>
      </c>
      <c r="ET55" s="32">
        <v>0</v>
      </c>
      <c r="EU55" s="33">
        <v>0</v>
      </c>
      <c r="EV55" s="34">
        <v>0</v>
      </c>
      <c r="EW55" s="32">
        <v>0</v>
      </c>
      <c r="EX55" s="33">
        <v>0</v>
      </c>
      <c r="EY55" s="34">
        <v>0</v>
      </c>
      <c r="EZ55" s="32">
        <v>0</v>
      </c>
      <c r="FA55" s="33">
        <v>0</v>
      </c>
      <c r="FB55" s="34">
        <v>0</v>
      </c>
      <c r="FC55" s="32">
        <v>0</v>
      </c>
      <c r="FD55" s="33">
        <v>0</v>
      </c>
      <c r="FE55" s="34">
        <v>0</v>
      </c>
      <c r="FF55" s="32">
        <v>0</v>
      </c>
      <c r="FG55" s="33">
        <v>0</v>
      </c>
      <c r="FH55" s="34">
        <v>0</v>
      </c>
      <c r="FI55" s="32">
        <v>0</v>
      </c>
      <c r="FJ55" s="33">
        <v>0</v>
      </c>
      <c r="FK55" s="34">
        <v>0</v>
      </c>
      <c r="FL55" s="32">
        <v>-538626.5</v>
      </c>
      <c r="FM55" s="33">
        <v>0</v>
      </c>
      <c r="FN55" s="34">
        <v>0</v>
      </c>
      <c r="FO55" s="32">
        <v>0</v>
      </c>
      <c r="FP55" s="33">
        <v>0</v>
      </c>
      <c r="FQ55" s="34">
        <v>0</v>
      </c>
      <c r="FR55" s="32">
        <v>0</v>
      </c>
      <c r="FS55" s="33">
        <v>0</v>
      </c>
      <c r="FT55" s="34">
        <v>0</v>
      </c>
      <c r="FU55" s="32">
        <v>0</v>
      </c>
      <c r="FV55" s="33">
        <v>0</v>
      </c>
      <c r="FW55" s="34">
        <v>0</v>
      </c>
      <c r="FX55" s="32">
        <v>0</v>
      </c>
      <c r="FY55" s="33">
        <v>0</v>
      </c>
      <c r="FZ55" s="34">
        <v>0</v>
      </c>
      <c r="GA55" s="32">
        <v>0</v>
      </c>
      <c r="GB55" s="33">
        <v>0</v>
      </c>
      <c r="GC55" s="34">
        <v>0</v>
      </c>
      <c r="GD55" s="32">
        <v>0</v>
      </c>
      <c r="GE55" s="33">
        <v>0</v>
      </c>
      <c r="GF55" s="34">
        <v>0</v>
      </c>
      <c r="GG55" s="32">
        <v>0</v>
      </c>
      <c r="GH55" s="33">
        <v>0</v>
      </c>
      <c r="GI55" s="34">
        <v>0</v>
      </c>
      <c r="GJ55" s="32">
        <v>0</v>
      </c>
      <c r="GK55" s="33">
        <v>0</v>
      </c>
      <c r="GL55" s="34">
        <v>0</v>
      </c>
      <c r="GM55" s="32">
        <v>0</v>
      </c>
      <c r="GN55" s="33">
        <v>0</v>
      </c>
      <c r="GO55" s="34">
        <v>0</v>
      </c>
      <c r="GP55" s="32">
        <v>0</v>
      </c>
      <c r="GQ55" s="33">
        <v>0</v>
      </c>
      <c r="GR55" s="34">
        <v>0</v>
      </c>
      <c r="GS55" s="32">
        <v>0</v>
      </c>
      <c r="GT55" s="33">
        <v>0</v>
      </c>
      <c r="GU55" s="34">
        <v>0</v>
      </c>
      <c r="GV55" s="32">
        <v>0</v>
      </c>
      <c r="GW55" s="33">
        <v>0</v>
      </c>
      <c r="GX55" s="34">
        <v>0</v>
      </c>
      <c r="GY55" s="32">
        <v>0</v>
      </c>
      <c r="GZ55" s="33">
        <v>0</v>
      </c>
      <c r="HA55" s="34">
        <v>0</v>
      </c>
      <c r="HB55" s="32">
        <v>0</v>
      </c>
      <c r="HC55" s="33">
        <v>0</v>
      </c>
      <c r="HD55" s="34">
        <v>0</v>
      </c>
      <c r="HE55" s="32">
        <v>0</v>
      </c>
      <c r="HF55" s="33">
        <v>0</v>
      </c>
      <c r="HG55" s="34">
        <v>0</v>
      </c>
      <c r="HH55" s="32">
        <v>0</v>
      </c>
      <c r="HI55" s="33">
        <v>0</v>
      </c>
      <c r="HJ55" s="34">
        <v>0</v>
      </c>
      <c r="HK55" s="32">
        <v>0</v>
      </c>
      <c r="HL55" s="33">
        <v>0</v>
      </c>
      <c r="HM55" s="34">
        <v>0</v>
      </c>
      <c r="HN55" s="32">
        <v>0</v>
      </c>
      <c r="HO55" s="33">
        <v>0</v>
      </c>
      <c r="HP55" s="34">
        <v>0</v>
      </c>
    </row>
    <row r="56" spans="1:224" x14ac:dyDescent="0.25">
      <c r="A56" s="9" t="s">
        <v>414</v>
      </c>
      <c r="B56" s="10" t="s">
        <v>415</v>
      </c>
      <c r="C56" s="32">
        <v>-23763989.050000001</v>
      </c>
      <c r="D56" s="33">
        <v>-22447075.160025999</v>
      </c>
      <c r="E56" s="34">
        <v>-28778822</v>
      </c>
      <c r="F56" s="32">
        <v>-1811476.9</v>
      </c>
      <c r="G56" s="33">
        <v>-1889999.99999999</v>
      </c>
      <c r="H56" s="34">
        <v>-2100000</v>
      </c>
      <c r="I56" s="32">
        <v>-942182.51</v>
      </c>
      <c r="J56" s="33">
        <v>-1650750.97097481</v>
      </c>
      <c r="K56" s="34">
        <v>-3500000</v>
      </c>
      <c r="L56" s="32">
        <v>-373736.77</v>
      </c>
      <c r="M56" s="33">
        <v>-369999.99999998498</v>
      </c>
      <c r="N56" s="34">
        <v>-370000</v>
      </c>
      <c r="O56" s="32">
        <v>-274541.13</v>
      </c>
      <c r="P56" s="33">
        <v>-234999.99999998201</v>
      </c>
      <c r="Q56" s="34">
        <v>-270000</v>
      </c>
      <c r="R56" s="32">
        <v>-987740.82</v>
      </c>
      <c r="S56" s="33">
        <v>-999999.99999999197</v>
      </c>
      <c r="T56" s="34">
        <v>-1000000</v>
      </c>
      <c r="U56" s="32">
        <v>-613261.34</v>
      </c>
      <c r="V56" s="33">
        <v>-749999.99999999104</v>
      </c>
      <c r="W56" s="34">
        <v>-750000</v>
      </c>
      <c r="X56" s="32">
        <v>-685200.12</v>
      </c>
      <c r="Y56" s="33">
        <v>-679999.99999998999</v>
      </c>
      <c r="Z56" s="34">
        <v>-680000</v>
      </c>
      <c r="AA56" s="32">
        <v>-388045.32</v>
      </c>
      <c r="AB56" s="33">
        <v>-409999.99999999098</v>
      </c>
      <c r="AC56" s="34">
        <v>-430000</v>
      </c>
      <c r="AD56" s="32">
        <v>-200225.87</v>
      </c>
      <c r="AE56" s="33">
        <v>-179999.99999999601</v>
      </c>
      <c r="AF56" s="34">
        <v>-220000</v>
      </c>
      <c r="AG56" s="32">
        <v>-259054.56</v>
      </c>
      <c r="AH56" s="33">
        <v>-299999.99999998702</v>
      </c>
      <c r="AI56" s="34">
        <v>-300000</v>
      </c>
      <c r="AJ56" s="32">
        <v>-38884.68</v>
      </c>
      <c r="AK56" s="33">
        <v>-39999.999999997999</v>
      </c>
      <c r="AL56" s="34">
        <v>-52156</v>
      </c>
      <c r="AM56" s="32">
        <v>-404165.23</v>
      </c>
      <c r="AN56" s="33">
        <v>-455049.81197879597</v>
      </c>
      <c r="AO56" s="34">
        <v>-550000</v>
      </c>
      <c r="AP56" s="32">
        <v>-51155.09</v>
      </c>
      <c r="AQ56" s="33">
        <v>-64999.999999997999</v>
      </c>
      <c r="AR56" s="34">
        <v>-65000</v>
      </c>
      <c r="AS56" s="32">
        <v>0</v>
      </c>
      <c r="AT56" s="33">
        <v>0</v>
      </c>
      <c r="AU56" s="34">
        <v>0</v>
      </c>
      <c r="AV56" s="32">
        <v>0</v>
      </c>
      <c r="AW56" s="33">
        <v>0</v>
      </c>
      <c r="AX56" s="34">
        <v>0</v>
      </c>
      <c r="AY56" s="32">
        <v>-642287.4</v>
      </c>
      <c r="AZ56" s="33">
        <v>-444999.99999998597</v>
      </c>
      <c r="BA56" s="34">
        <v>-450000</v>
      </c>
      <c r="BB56" s="32">
        <v>-83159.66</v>
      </c>
      <c r="BC56" s="33">
        <v>-69999.999999995998</v>
      </c>
      <c r="BD56" s="34">
        <v>-150000</v>
      </c>
      <c r="BE56" s="32">
        <v>0</v>
      </c>
      <c r="BF56" s="33">
        <v>0</v>
      </c>
      <c r="BG56" s="34">
        <v>0</v>
      </c>
      <c r="BH56" s="32">
        <v>0</v>
      </c>
      <c r="BI56" s="33">
        <v>0</v>
      </c>
      <c r="BJ56" s="34">
        <v>0</v>
      </c>
      <c r="BK56" s="32">
        <v>0</v>
      </c>
      <c r="BL56" s="33">
        <v>0</v>
      </c>
      <c r="BM56" s="34">
        <v>0</v>
      </c>
      <c r="BN56" s="32">
        <v>-5197.5</v>
      </c>
      <c r="BO56" s="33">
        <v>-10000</v>
      </c>
      <c r="BP56" s="34">
        <v>-10000</v>
      </c>
      <c r="BQ56" s="32">
        <v>0</v>
      </c>
      <c r="BR56" s="33">
        <v>0</v>
      </c>
      <c r="BS56" s="34">
        <v>0</v>
      </c>
      <c r="BT56" s="32">
        <v>0</v>
      </c>
      <c r="BU56" s="33">
        <v>0</v>
      </c>
      <c r="BV56" s="34">
        <v>0</v>
      </c>
      <c r="BW56" s="32">
        <v>0</v>
      </c>
      <c r="BX56" s="33">
        <v>0</v>
      </c>
      <c r="BY56" s="34">
        <v>0</v>
      </c>
      <c r="BZ56" s="32">
        <v>0</v>
      </c>
      <c r="CA56" s="33">
        <v>0</v>
      </c>
      <c r="CB56" s="34">
        <v>0</v>
      </c>
      <c r="CC56" s="32">
        <v>0</v>
      </c>
      <c r="CD56" s="33">
        <v>0</v>
      </c>
      <c r="CE56" s="34">
        <v>0</v>
      </c>
      <c r="CF56" s="32">
        <v>0</v>
      </c>
      <c r="CG56" s="33">
        <v>0</v>
      </c>
      <c r="CH56" s="34">
        <v>0</v>
      </c>
      <c r="CI56" s="32">
        <v>0</v>
      </c>
      <c r="CJ56" s="33">
        <v>0</v>
      </c>
      <c r="CK56" s="34">
        <v>0</v>
      </c>
      <c r="CL56" s="32">
        <v>-47249.96</v>
      </c>
      <c r="CM56" s="33">
        <v>-39999.999999991996</v>
      </c>
      <c r="CN56" s="34">
        <v>-40000</v>
      </c>
      <c r="CO56" s="32">
        <v>-426376.98</v>
      </c>
      <c r="CP56" s="33">
        <v>-389999.999999989</v>
      </c>
      <c r="CQ56" s="34">
        <v>-150000</v>
      </c>
      <c r="CR56" s="32">
        <v>0</v>
      </c>
      <c r="CS56" s="33">
        <v>0</v>
      </c>
      <c r="CT56" s="34">
        <v>0</v>
      </c>
      <c r="CU56" s="32">
        <v>-12073813.960000001</v>
      </c>
      <c r="CV56" s="33">
        <v>-12345441.0437392</v>
      </c>
      <c r="CW56" s="34">
        <v>-13500000</v>
      </c>
      <c r="CX56" s="32">
        <v>0</v>
      </c>
      <c r="CY56" s="33">
        <v>0</v>
      </c>
      <c r="CZ56" s="34">
        <v>0</v>
      </c>
      <c r="DA56" s="32">
        <v>0</v>
      </c>
      <c r="DB56" s="33">
        <v>0</v>
      </c>
      <c r="DC56" s="34">
        <v>0</v>
      </c>
      <c r="DD56" s="32">
        <v>0</v>
      </c>
      <c r="DE56" s="33">
        <v>0</v>
      </c>
      <c r="DF56" s="34">
        <v>0</v>
      </c>
      <c r="DG56" s="32">
        <v>0</v>
      </c>
      <c r="DH56" s="33">
        <v>0</v>
      </c>
      <c r="DI56" s="34">
        <v>0</v>
      </c>
      <c r="DJ56" s="32">
        <v>0</v>
      </c>
      <c r="DK56" s="33">
        <v>0</v>
      </c>
      <c r="DL56" s="34">
        <v>0</v>
      </c>
      <c r="DM56" s="32">
        <v>0</v>
      </c>
      <c r="DN56" s="33">
        <v>0</v>
      </c>
      <c r="DO56" s="34">
        <v>0</v>
      </c>
      <c r="DP56" s="32">
        <v>0</v>
      </c>
      <c r="DQ56" s="33">
        <v>0</v>
      </c>
      <c r="DR56" s="34">
        <v>0</v>
      </c>
      <c r="DS56" s="32">
        <v>0</v>
      </c>
      <c r="DT56" s="33">
        <v>0</v>
      </c>
      <c r="DU56" s="34">
        <v>0</v>
      </c>
      <c r="DV56" s="32">
        <v>0</v>
      </c>
      <c r="DW56" s="33">
        <v>0</v>
      </c>
      <c r="DX56" s="34">
        <v>0</v>
      </c>
      <c r="DY56" s="32">
        <v>0</v>
      </c>
      <c r="DZ56" s="33">
        <v>0</v>
      </c>
      <c r="EA56" s="34">
        <v>0</v>
      </c>
      <c r="EB56" s="32">
        <v>0</v>
      </c>
      <c r="EC56" s="33">
        <v>0</v>
      </c>
      <c r="ED56" s="34">
        <v>0</v>
      </c>
      <c r="EE56" s="32">
        <v>-4325.75</v>
      </c>
      <c r="EF56" s="33">
        <v>-6000</v>
      </c>
      <c r="EG56" s="34">
        <v>-5000</v>
      </c>
      <c r="EH56" s="32">
        <v>0</v>
      </c>
      <c r="EI56" s="33">
        <v>0</v>
      </c>
      <c r="EJ56" s="34">
        <v>0</v>
      </c>
      <c r="EK56" s="32">
        <v>-3039210.23</v>
      </c>
      <c r="EL56" s="33">
        <v>-2339999.9999999902</v>
      </c>
      <c r="EM56" s="34">
        <v>-3847000</v>
      </c>
      <c r="EN56" s="32">
        <v>0</v>
      </c>
      <c r="EO56" s="33">
        <v>0</v>
      </c>
      <c r="EP56" s="34">
        <v>0</v>
      </c>
      <c r="EQ56" s="32">
        <v>0</v>
      </c>
      <c r="ER56" s="33">
        <v>0</v>
      </c>
      <c r="ES56" s="34">
        <v>0</v>
      </c>
      <c r="ET56" s="32">
        <v>0</v>
      </c>
      <c r="EU56" s="33">
        <v>0</v>
      </c>
      <c r="EV56" s="34">
        <v>0</v>
      </c>
      <c r="EW56" s="32">
        <v>0</v>
      </c>
      <c r="EX56" s="33">
        <v>0</v>
      </c>
      <c r="EY56" s="34">
        <v>0</v>
      </c>
      <c r="EZ56" s="32">
        <v>-16637.77</v>
      </c>
      <c r="FA56" s="33">
        <v>-30000</v>
      </c>
      <c r="FB56" s="34">
        <v>0</v>
      </c>
      <c r="FC56" s="32">
        <v>-189832.66</v>
      </c>
      <c r="FD56" s="33">
        <v>-209999.999999994</v>
      </c>
      <c r="FE56" s="34">
        <v>-153000</v>
      </c>
      <c r="FF56" s="32">
        <v>-166296.84</v>
      </c>
      <c r="FG56" s="33">
        <v>-169999.99999999101</v>
      </c>
      <c r="FH56" s="34">
        <v>-186666</v>
      </c>
      <c r="FI56" s="32">
        <v>0</v>
      </c>
      <c r="FJ56" s="33">
        <v>0</v>
      </c>
      <c r="FK56" s="34">
        <v>0</v>
      </c>
      <c r="FL56" s="32">
        <v>0</v>
      </c>
      <c r="FM56" s="33">
        <v>0</v>
      </c>
      <c r="FN56" s="34">
        <v>0</v>
      </c>
      <c r="FO56" s="32">
        <v>-39930</v>
      </c>
      <c r="FP56" s="33">
        <v>0</v>
      </c>
      <c r="FQ56" s="34">
        <v>0</v>
      </c>
      <c r="FR56" s="32">
        <v>0</v>
      </c>
      <c r="FS56" s="33">
        <v>0</v>
      </c>
      <c r="FT56" s="34">
        <v>0</v>
      </c>
      <c r="FU56" s="32">
        <v>0</v>
      </c>
      <c r="FV56" s="33">
        <v>0</v>
      </c>
      <c r="FW56" s="34">
        <v>0</v>
      </c>
      <c r="FX56" s="32">
        <v>0</v>
      </c>
      <c r="FY56" s="33">
        <v>1635166.66666666</v>
      </c>
      <c r="FZ56" s="34">
        <v>0</v>
      </c>
      <c r="GA56" s="32">
        <v>0</v>
      </c>
      <c r="GB56" s="33">
        <v>0</v>
      </c>
      <c r="GC56" s="34">
        <v>0</v>
      </c>
      <c r="GD56" s="32">
        <v>0</v>
      </c>
      <c r="GE56" s="33">
        <v>0</v>
      </c>
      <c r="GF56" s="34">
        <v>0</v>
      </c>
      <c r="GG56" s="32">
        <v>0</v>
      </c>
      <c r="GH56" s="33">
        <v>0</v>
      </c>
      <c r="GI56" s="34">
        <v>0</v>
      </c>
      <c r="GJ56" s="32">
        <v>0</v>
      </c>
      <c r="GK56" s="33">
        <v>0</v>
      </c>
      <c r="GL56" s="34">
        <v>0</v>
      </c>
      <c r="GM56" s="32">
        <v>0</v>
      </c>
      <c r="GN56" s="33">
        <v>0</v>
      </c>
      <c r="GO56" s="34">
        <v>0</v>
      </c>
      <c r="GP56" s="32">
        <v>0</v>
      </c>
      <c r="GQ56" s="33">
        <v>0</v>
      </c>
      <c r="GR56" s="34">
        <v>0</v>
      </c>
      <c r="GS56" s="32">
        <v>0</v>
      </c>
      <c r="GT56" s="33">
        <v>0</v>
      </c>
      <c r="GU56" s="34">
        <v>0</v>
      </c>
      <c r="GV56" s="32">
        <v>0</v>
      </c>
      <c r="GW56" s="33">
        <v>0</v>
      </c>
      <c r="GX56" s="34">
        <v>0</v>
      </c>
      <c r="GY56" s="32">
        <v>0</v>
      </c>
      <c r="GZ56" s="33">
        <v>0</v>
      </c>
      <c r="HA56" s="34">
        <v>0</v>
      </c>
      <c r="HB56" s="32">
        <v>0</v>
      </c>
      <c r="HC56" s="33">
        <v>0</v>
      </c>
      <c r="HD56" s="34">
        <v>0</v>
      </c>
      <c r="HE56" s="32">
        <v>0</v>
      </c>
      <c r="HF56" s="33">
        <v>0</v>
      </c>
      <c r="HG56" s="34">
        <v>0</v>
      </c>
      <c r="HH56" s="32">
        <v>0</v>
      </c>
      <c r="HI56" s="33">
        <v>0</v>
      </c>
      <c r="HJ56" s="34">
        <v>0</v>
      </c>
      <c r="HK56" s="32">
        <v>0</v>
      </c>
      <c r="HL56" s="33">
        <v>0</v>
      </c>
      <c r="HM56" s="34">
        <v>0</v>
      </c>
      <c r="HN56" s="32">
        <v>0</v>
      </c>
      <c r="HO56" s="33">
        <v>0</v>
      </c>
      <c r="HP56" s="34">
        <v>0</v>
      </c>
    </row>
    <row r="57" spans="1:224" x14ac:dyDescent="0.25">
      <c r="A57" s="9" t="s">
        <v>416</v>
      </c>
      <c r="B57" s="10" t="s">
        <v>417</v>
      </c>
      <c r="C57" s="32">
        <v>-35269834.619999997</v>
      </c>
      <c r="D57" s="33">
        <v>-36000000</v>
      </c>
      <c r="E57" s="34">
        <v>-40000000</v>
      </c>
      <c r="F57" s="32">
        <v>-35047023.270000003</v>
      </c>
      <c r="G57" s="33">
        <v>-35800000</v>
      </c>
      <c r="H57" s="34">
        <v>-40000000</v>
      </c>
      <c r="I57" s="32">
        <v>0</v>
      </c>
      <c r="J57" s="33">
        <v>0</v>
      </c>
      <c r="K57" s="34">
        <v>0</v>
      </c>
      <c r="L57" s="32">
        <v>0</v>
      </c>
      <c r="M57" s="33">
        <v>0</v>
      </c>
      <c r="N57" s="34">
        <v>0</v>
      </c>
      <c r="O57" s="32">
        <v>0</v>
      </c>
      <c r="P57" s="33">
        <v>0</v>
      </c>
      <c r="Q57" s="34">
        <v>0</v>
      </c>
      <c r="R57" s="32">
        <v>0</v>
      </c>
      <c r="S57" s="33">
        <v>0</v>
      </c>
      <c r="T57" s="34">
        <v>0</v>
      </c>
      <c r="U57" s="32">
        <v>0</v>
      </c>
      <c r="V57" s="33">
        <v>0</v>
      </c>
      <c r="W57" s="34">
        <v>0</v>
      </c>
      <c r="X57" s="32">
        <v>0</v>
      </c>
      <c r="Y57" s="33">
        <v>0</v>
      </c>
      <c r="Z57" s="34">
        <v>0</v>
      </c>
      <c r="AA57" s="32">
        <v>0</v>
      </c>
      <c r="AB57" s="33">
        <v>0</v>
      </c>
      <c r="AC57" s="34">
        <v>0</v>
      </c>
      <c r="AD57" s="32">
        <v>0</v>
      </c>
      <c r="AE57" s="33">
        <v>0</v>
      </c>
      <c r="AF57" s="34">
        <v>0</v>
      </c>
      <c r="AG57" s="32">
        <v>0</v>
      </c>
      <c r="AH57" s="33">
        <v>0</v>
      </c>
      <c r="AI57" s="34">
        <v>0</v>
      </c>
      <c r="AJ57" s="32">
        <v>0</v>
      </c>
      <c r="AK57" s="33">
        <v>0</v>
      </c>
      <c r="AL57" s="34">
        <v>0</v>
      </c>
      <c r="AM57" s="32">
        <v>0</v>
      </c>
      <c r="AN57" s="33">
        <v>0</v>
      </c>
      <c r="AO57" s="34">
        <v>0</v>
      </c>
      <c r="AP57" s="32">
        <v>0</v>
      </c>
      <c r="AQ57" s="33">
        <v>0</v>
      </c>
      <c r="AR57" s="34">
        <v>0</v>
      </c>
      <c r="AS57" s="32">
        <v>0</v>
      </c>
      <c r="AT57" s="33">
        <v>0</v>
      </c>
      <c r="AU57" s="34">
        <v>0</v>
      </c>
      <c r="AV57" s="32">
        <v>0</v>
      </c>
      <c r="AW57" s="33">
        <v>0</v>
      </c>
      <c r="AX57" s="34">
        <v>0</v>
      </c>
      <c r="AY57" s="32">
        <v>0</v>
      </c>
      <c r="AZ57" s="33">
        <v>0</v>
      </c>
      <c r="BA57" s="34">
        <v>0</v>
      </c>
      <c r="BB57" s="32">
        <v>0</v>
      </c>
      <c r="BC57" s="33">
        <v>0</v>
      </c>
      <c r="BD57" s="34">
        <v>0</v>
      </c>
      <c r="BE57" s="32">
        <v>0</v>
      </c>
      <c r="BF57" s="33">
        <v>0</v>
      </c>
      <c r="BG57" s="34">
        <v>0</v>
      </c>
      <c r="BH57" s="32">
        <v>0</v>
      </c>
      <c r="BI57" s="33">
        <v>0</v>
      </c>
      <c r="BJ57" s="34">
        <v>0</v>
      </c>
      <c r="BK57" s="32">
        <v>0</v>
      </c>
      <c r="BL57" s="33">
        <v>0</v>
      </c>
      <c r="BM57" s="34">
        <v>0</v>
      </c>
      <c r="BN57" s="32">
        <v>0</v>
      </c>
      <c r="BO57" s="33">
        <v>0</v>
      </c>
      <c r="BP57" s="34">
        <v>0</v>
      </c>
      <c r="BQ57" s="32">
        <v>0</v>
      </c>
      <c r="BR57" s="33">
        <v>0</v>
      </c>
      <c r="BS57" s="34">
        <v>0</v>
      </c>
      <c r="BT57" s="32">
        <v>0</v>
      </c>
      <c r="BU57" s="33">
        <v>0</v>
      </c>
      <c r="BV57" s="34">
        <v>0</v>
      </c>
      <c r="BW57" s="32">
        <v>0</v>
      </c>
      <c r="BX57" s="33">
        <v>0</v>
      </c>
      <c r="BY57" s="34">
        <v>0</v>
      </c>
      <c r="BZ57" s="32">
        <v>0</v>
      </c>
      <c r="CA57" s="33">
        <v>0</v>
      </c>
      <c r="CB57" s="34">
        <v>0</v>
      </c>
      <c r="CC57" s="32">
        <v>0</v>
      </c>
      <c r="CD57" s="33">
        <v>0</v>
      </c>
      <c r="CE57" s="34">
        <v>0</v>
      </c>
      <c r="CF57" s="32">
        <v>0</v>
      </c>
      <c r="CG57" s="33">
        <v>0</v>
      </c>
      <c r="CH57" s="34">
        <v>0</v>
      </c>
      <c r="CI57" s="32">
        <v>0</v>
      </c>
      <c r="CJ57" s="33">
        <v>0</v>
      </c>
      <c r="CK57" s="34">
        <v>0</v>
      </c>
      <c r="CL57" s="32">
        <v>0</v>
      </c>
      <c r="CM57" s="33">
        <v>0</v>
      </c>
      <c r="CN57" s="34">
        <v>0</v>
      </c>
      <c r="CO57" s="32">
        <v>0</v>
      </c>
      <c r="CP57" s="33">
        <v>0</v>
      </c>
      <c r="CQ57" s="34">
        <v>0</v>
      </c>
      <c r="CR57" s="32">
        <v>0</v>
      </c>
      <c r="CS57" s="33">
        <v>0</v>
      </c>
      <c r="CT57" s="34">
        <v>0</v>
      </c>
      <c r="CU57" s="32">
        <v>0</v>
      </c>
      <c r="CV57" s="33">
        <v>0</v>
      </c>
      <c r="CW57" s="34">
        <v>0</v>
      </c>
      <c r="CX57" s="32">
        <v>0</v>
      </c>
      <c r="CY57" s="33">
        <v>0</v>
      </c>
      <c r="CZ57" s="34">
        <v>0</v>
      </c>
      <c r="DA57" s="32">
        <v>0</v>
      </c>
      <c r="DB57" s="33">
        <v>0</v>
      </c>
      <c r="DC57" s="34">
        <v>0</v>
      </c>
      <c r="DD57" s="32">
        <v>0</v>
      </c>
      <c r="DE57" s="33">
        <v>0</v>
      </c>
      <c r="DF57" s="34">
        <v>0</v>
      </c>
      <c r="DG57" s="32">
        <v>0</v>
      </c>
      <c r="DH57" s="33">
        <v>0</v>
      </c>
      <c r="DI57" s="34">
        <v>0</v>
      </c>
      <c r="DJ57" s="32">
        <v>0</v>
      </c>
      <c r="DK57" s="33">
        <v>0</v>
      </c>
      <c r="DL57" s="34">
        <v>0</v>
      </c>
      <c r="DM57" s="32">
        <v>0</v>
      </c>
      <c r="DN57" s="33">
        <v>0</v>
      </c>
      <c r="DO57" s="34">
        <v>0</v>
      </c>
      <c r="DP57" s="32">
        <v>0</v>
      </c>
      <c r="DQ57" s="33">
        <v>0</v>
      </c>
      <c r="DR57" s="34">
        <v>0</v>
      </c>
      <c r="DS57" s="32">
        <v>0</v>
      </c>
      <c r="DT57" s="33">
        <v>0</v>
      </c>
      <c r="DU57" s="34">
        <v>0</v>
      </c>
      <c r="DV57" s="32">
        <v>0</v>
      </c>
      <c r="DW57" s="33">
        <v>0</v>
      </c>
      <c r="DX57" s="34">
        <v>0</v>
      </c>
      <c r="DY57" s="32">
        <v>0</v>
      </c>
      <c r="DZ57" s="33">
        <v>0</v>
      </c>
      <c r="EA57" s="34">
        <v>0</v>
      </c>
      <c r="EB57" s="32">
        <v>0</v>
      </c>
      <c r="EC57" s="33">
        <v>0</v>
      </c>
      <c r="ED57" s="34">
        <v>0</v>
      </c>
      <c r="EE57" s="32">
        <v>0</v>
      </c>
      <c r="EF57" s="33">
        <v>0</v>
      </c>
      <c r="EG57" s="34">
        <v>0</v>
      </c>
      <c r="EH57" s="32">
        <v>0</v>
      </c>
      <c r="EI57" s="33">
        <v>0</v>
      </c>
      <c r="EJ57" s="34">
        <v>0</v>
      </c>
      <c r="EK57" s="32">
        <v>0</v>
      </c>
      <c r="EL57" s="33">
        <v>0</v>
      </c>
      <c r="EM57" s="34">
        <v>0</v>
      </c>
      <c r="EN57" s="32">
        <v>0</v>
      </c>
      <c r="EO57" s="33">
        <v>0</v>
      </c>
      <c r="EP57" s="34">
        <v>0</v>
      </c>
      <c r="EQ57" s="32">
        <v>0</v>
      </c>
      <c r="ER57" s="33">
        <v>0</v>
      </c>
      <c r="ES57" s="34">
        <v>0</v>
      </c>
      <c r="ET57" s="32">
        <v>0</v>
      </c>
      <c r="EU57" s="33">
        <v>0</v>
      </c>
      <c r="EV57" s="34">
        <v>0</v>
      </c>
      <c r="EW57" s="32">
        <v>0</v>
      </c>
      <c r="EX57" s="33">
        <v>0</v>
      </c>
      <c r="EY57" s="34">
        <v>0</v>
      </c>
      <c r="EZ57" s="32">
        <v>0</v>
      </c>
      <c r="FA57" s="33">
        <v>0</v>
      </c>
      <c r="FB57" s="34">
        <v>0</v>
      </c>
      <c r="FC57" s="32">
        <v>0</v>
      </c>
      <c r="FD57" s="33">
        <v>0</v>
      </c>
      <c r="FE57" s="34">
        <v>0</v>
      </c>
      <c r="FF57" s="32">
        <v>0</v>
      </c>
      <c r="FG57" s="33">
        <v>0</v>
      </c>
      <c r="FH57" s="34">
        <v>0</v>
      </c>
      <c r="FI57" s="32">
        <v>0</v>
      </c>
      <c r="FJ57" s="33">
        <v>0</v>
      </c>
      <c r="FK57" s="34">
        <v>0</v>
      </c>
      <c r="FL57" s="32">
        <v>0</v>
      </c>
      <c r="FM57" s="33">
        <v>0</v>
      </c>
      <c r="FN57" s="34">
        <v>0</v>
      </c>
      <c r="FO57" s="32">
        <v>-222811.35</v>
      </c>
      <c r="FP57" s="33">
        <v>0</v>
      </c>
      <c r="FQ57" s="34">
        <v>0</v>
      </c>
      <c r="FR57" s="32">
        <v>0</v>
      </c>
      <c r="FS57" s="33">
        <v>0</v>
      </c>
      <c r="FT57" s="34">
        <v>0</v>
      </c>
      <c r="FU57" s="32">
        <v>0</v>
      </c>
      <c r="FV57" s="33">
        <v>0</v>
      </c>
      <c r="FW57" s="34">
        <v>0</v>
      </c>
      <c r="FX57" s="32">
        <v>0</v>
      </c>
      <c r="FY57" s="33">
        <v>-200000</v>
      </c>
      <c r="FZ57" s="34">
        <v>0</v>
      </c>
      <c r="GA57" s="32">
        <v>0</v>
      </c>
      <c r="GB57" s="33">
        <v>0</v>
      </c>
      <c r="GC57" s="34">
        <v>0</v>
      </c>
      <c r="GD57" s="32">
        <v>0</v>
      </c>
      <c r="GE57" s="33">
        <v>0</v>
      </c>
      <c r="GF57" s="34">
        <v>0</v>
      </c>
      <c r="GG57" s="32">
        <v>0</v>
      </c>
      <c r="GH57" s="33">
        <v>0</v>
      </c>
      <c r="GI57" s="34">
        <v>0</v>
      </c>
      <c r="GJ57" s="32">
        <v>0</v>
      </c>
      <c r="GK57" s="33">
        <v>0</v>
      </c>
      <c r="GL57" s="34">
        <v>0</v>
      </c>
      <c r="GM57" s="32">
        <v>0</v>
      </c>
      <c r="GN57" s="33">
        <v>0</v>
      </c>
      <c r="GO57" s="34">
        <v>0</v>
      </c>
      <c r="GP57" s="32">
        <v>0</v>
      </c>
      <c r="GQ57" s="33">
        <v>0</v>
      </c>
      <c r="GR57" s="34">
        <v>0</v>
      </c>
      <c r="GS57" s="32">
        <v>0</v>
      </c>
      <c r="GT57" s="33">
        <v>0</v>
      </c>
      <c r="GU57" s="34">
        <v>0</v>
      </c>
      <c r="GV57" s="32">
        <v>0</v>
      </c>
      <c r="GW57" s="33">
        <v>0</v>
      </c>
      <c r="GX57" s="34">
        <v>0</v>
      </c>
      <c r="GY57" s="32">
        <v>0</v>
      </c>
      <c r="GZ57" s="33">
        <v>0</v>
      </c>
      <c r="HA57" s="34">
        <v>0</v>
      </c>
      <c r="HB57" s="32">
        <v>0</v>
      </c>
      <c r="HC57" s="33">
        <v>0</v>
      </c>
      <c r="HD57" s="34">
        <v>0</v>
      </c>
      <c r="HE57" s="32">
        <v>0</v>
      </c>
      <c r="HF57" s="33">
        <v>0</v>
      </c>
      <c r="HG57" s="34">
        <v>0</v>
      </c>
      <c r="HH57" s="32">
        <v>0</v>
      </c>
      <c r="HI57" s="33">
        <v>0</v>
      </c>
      <c r="HJ57" s="34">
        <v>0</v>
      </c>
      <c r="HK57" s="32">
        <v>0</v>
      </c>
      <c r="HL57" s="33">
        <v>0</v>
      </c>
      <c r="HM57" s="34">
        <v>0</v>
      </c>
      <c r="HN57" s="32">
        <v>0</v>
      </c>
      <c r="HO57" s="33">
        <v>0</v>
      </c>
      <c r="HP57" s="34">
        <v>0</v>
      </c>
    </row>
    <row r="58" spans="1:224" x14ac:dyDescent="0.25">
      <c r="A58" s="9" t="s">
        <v>418</v>
      </c>
      <c r="B58" s="10" t="s">
        <v>419</v>
      </c>
      <c r="C58" s="32">
        <v>-5935243.7800000003</v>
      </c>
      <c r="D58" s="33">
        <v>-7655000</v>
      </c>
      <c r="E58" s="34">
        <v>-7600000</v>
      </c>
      <c r="F58" s="32">
        <v>-5909046.7800000003</v>
      </c>
      <c r="G58" s="33">
        <v>-7600000</v>
      </c>
      <c r="H58" s="34">
        <v>-7600000</v>
      </c>
      <c r="I58" s="32">
        <v>0</v>
      </c>
      <c r="J58" s="33">
        <v>0</v>
      </c>
      <c r="K58" s="34">
        <v>0</v>
      </c>
      <c r="L58" s="32">
        <v>0</v>
      </c>
      <c r="M58" s="33">
        <v>0</v>
      </c>
      <c r="N58" s="34">
        <v>0</v>
      </c>
      <c r="O58" s="32">
        <v>0</v>
      </c>
      <c r="P58" s="33">
        <v>0</v>
      </c>
      <c r="Q58" s="34">
        <v>0</v>
      </c>
      <c r="R58" s="32">
        <v>0</v>
      </c>
      <c r="S58" s="33">
        <v>0</v>
      </c>
      <c r="T58" s="34">
        <v>0</v>
      </c>
      <c r="U58" s="32">
        <v>0</v>
      </c>
      <c r="V58" s="33">
        <v>0</v>
      </c>
      <c r="W58" s="34">
        <v>0</v>
      </c>
      <c r="X58" s="32">
        <v>0</v>
      </c>
      <c r="Y58" s="33">
        <v>0</v>
      </c>
      <c r="Z58" s="34">
        <v>0</v>
      </c>
      <c r="AA58" s="32">
        <v>0</v>
      </c>
      <c r="AB58" s="33">
        <v>0</v>
      </c>
      <c r="AC58" s="34">
        <v>0</v>
      </c>
      <c r="AD58" s="32">
        <v>0</v>
      </c>
      <c r="AE58" s="33">
        <v>0</v>
      </c>
      <c r="AF58" s="34">
        <v>0</v>
      </c>
      <c r="AG58" s="32">
        <v>0</v>
      </c>
      <c r="AH58" s="33">
        <v>0</v>
      </c>
      <c r="AI58" s="34">
        <v>0</v>
      </c>
      <c r="AJ58" s="32">
        <v>0</v>
      </c>
      <c r="AK58" s="33">
        <v>0</v>
      </c>
      <c r="AL58" s="34">
        <v>0</v>
      </c>
      <c r="AM58" s="32">
        <v>0</v>
      </c>
      <c r="AN58" s="33">
        <v>0</v>
      </c>
      <c r="AO58" s="34">
        <v>0</v>
      </c>
      <c r="AP58" s="32">
        <v>0</v>
      </c>
      <c r="AQ58" s="33">
        <v>0</v>
      </c>
      <c r="AR58" s="34">
        <v>0</v>
      </c>
      <c r="AS58" s="32">
        <v>0</v>
      </c>
      <c r="AT58" s="33">
        <v>0</v>
      </c>
      <c r="AU58" s="34">
        <v>0</v>
      </c>
      <c r="AV58" s="32">
        <v>0</v>
      </c>
      <c r="AW58" s="33">
        <v>0</v>
      </c>
      <c r="AX58" s="34">
        <v>0</v>
      </c>
      <c r="AY58" s="32">
        <v>0</v>
      </c>
      <c r="AZ58" s="33">
        <v>0</v>
      </c>
      <c r="BA58" s="34">
        <v>0</v>
      </c>
      <c r="BB58" s="32">
        <v>0</v>
      </c>
      <c r="BC58" s="33">
        <v>0</v>
      </c>
      <c r="BD58" s="34">
        <v>0</v>
      </c>
      <c r="BE58" s="32">
        <v>0</v>
      </c>
      <c r="BF58" s="33">
        <v>0</v>
      </c>
      <c r="BG58" s="34">
        <v>0</v>
      </c>
      <c r="BH58" s="32">
        <v>0</v>
      </c>
      <c r="BI58" s="33">
        <v>0</v>
      </c>
      <c r="BJ58" s="34">
        <v>0</v>
      </c>
      <c r="BK58" s="32">
        <v>0</v>
      </c>
      <c r="BL58" s="33">
        <v>0</v>
      </c>
      <c r="BM58" s="34">
        <v>0</v>
      </c>
      <c r="BN58" s="32">
        <v>0</v>
      </c>
      <c r="BO58" s="33">
        <v>0</v>
      </c>
      <c r="BP58" s="34">
        <v>0</v>
      </c>
      <c r="BQ58" s="32">
        <v>0</v>
      </c>
      <c r="BR58" s="33">
        <v>0</v>
      </c>
      <c r="BS58" s="34">
        <v>0</v>
      </c>
      <c r="BT58" s="32">
        <v>0</v>
      </c>
      <c r="BU58" s="33">
        <v>0</v>
      </c>
      <c r="BV58" s="34">
        <v>0</v>
      </c>
      <c r="BW58" s="32">
        <v>0</v>
      </c>
      <c r="BX58" s="33">
        <v>0</v>
      </c>
      <c r="BY58" s="34">
        <v>0</v>
      </c>
      <c r="BZ58" s="32">
        <v>0</v>
      </c>
      <c r="CA58" s="33">
        <v>0</v>
      </c>
      <c r="CB58" s="34">
        <v>0</v>
      </c>
      <c r="CC58" s="32">
        <v>0</v>
      </c>
      <c r="CD58" s="33">
        <v>0</v>
      </c>
      <c r="CE58" s="34">
        <v>0</v>
      </c>
      <c r="CF58" s="32">
        <v>0</v>
      </c>
      <c r="CG58" s="33">
        <v>0</v>
      </c>
      <c r="CH58" s="34">
        <v>0</v>
      </c>
      <c r="CI58" s="32">
        <v>0</v>
      </c>
      <c r="CJ58" s="33">
        <v>0</v>
      </c>
      <c r="CK58" s="34">
        <v>0</v>
      </c>
      <c r="CL58" s="32">
        <v>0</v>
      </c>
      <c r="CM58" s="33">
        <v>0</v>
      </c>
      <c r="CN58" s="34">
        <v>0</v>
      </c>
      <c r="CO58" s="32">
        <v>0</v>
      </c>
      <c r="CP58" s="33">
        <v>0</v>
      </c>
      <c r="CQ58" s="34">
        <v>0</v>
      </c>
      <c r="CR58" s="32">
        <v>0</v>
      </c>
      <c r="CS58" s="33">
        <v>0</v>
      </c>
      <c r="CT58" s="34">
        <v>0</v>
      </c>
      <c r="CU58" s="32">
        <v>-26197</v>
      </c>
      <c r="CV58" s="33">
        <v>0</v>
      </c>
      <c r="CW58" s="34">
        <v>0</v>
      </c>
      <c r="CX58" s="32">
        <v>0</v>
      </c>
      <c r="CY58" s="33">
        <v>0</v>
      </c>
      <c r="CZ58" s="34">
        <v>0</v>
      </c>
      <c r="DA58" s="32">
        <v>0</v>
      </c>
      <c r="DB58" s="33">
        <v>0</v>
      </c>
      <c r="DC58" s="34">
        <v>0</v>
      </c>
      <c r="DD58" s="32">
        <v>0</v>
      </c>
      <c r="DE58" s="33">
        <v>0</v>
      </c>
      <c r="DF58" s="34">
        <v>0</v>
      </c>
      <c r="DG58" s="32">
        <v>0</v>
      </c>
      <c r="DH58" s="33">
        <v>0</v>
      </c>
      <c r="DI58" s="34">
        <v>0</v>
      </c>
      <c r="DJ58" s="32">
        <v>0</v>
      </c>
      <c r="DK58" s="33">
        <v>0</v>
      </c>
      <c r="DL58" s="34">
        <v>0</v>
      </c>
      <c r="DM58" s="32">
        <v>0</v>
      </c>
      <c r="DN58" s="33">
        <v>0</v>
      </c>
      <c r="DO58" s="34">
        <v>0</v>
      </c>
      <c r="DP58" s="32">
        <v>0</v>
      </c>
      <c r="DQ58" s="33">
        <v>0</v>
      </c>
      <c r="DR58" s="34">
        <v>0</v>
      </c>
      <c r="DS58" s="32">
        <v>0</v>
      </c>
      <c r="DT58" s="33">
        <v>0</v>
      </c>
      <c r="DU58" s="34">
        <v>0</v>
      </c>
      <c r="DV58" s="32">
        <v>0</v>
      </c>
      <c r="DW58" s="33">
        <v>0</v>
      </c>
      <c r="DX58" s="34">
        <v>0</v>
      </c>
      <c r="DY58" s="32">
        <v>0</v>
      </c>
      <c r="DZ58" s="33">
        <v>0</v>
      </c>
      <c r="EA58" s="34">
        <v>0</v>
      </c>
      <c r="EB58" s="32">
        <v>0</v>
      </c>
      <c r="EC58" s="33">
        <v>0</v>
      </c>
      <c r="ED58" s="34">
        <v>0</v>
      </c>
      <c r="EE58" s="32">
        <v>0</v>
      </c>
      <c r="EF58" s="33">
        <v>0</v>
      </c>
      <c r="EG58" s="34">
        <v>0</v>
      </c>
      <c r="EH58" s="32">
        <v>0</v>
      </c>
      <c r="EI58" s="33">
        <v>0</v>
      </c>
      <c r="EJ58" s="34">
        <v>0</v>
      </c>
      <c r="EK58" s="32">
        <v>0</v>
      </c>
      <c r="EL58" s="33">
        <v>0</v>
      </c>
      <c r="EM58" s="34">
        <v>0</v>
      </c>
      <c r="EN58" s="32">
        <v>0</v>
      </c>
      <c r="EO58" s="33">
        <v>0</v>
      </c>
      <c r="EP58" s="34">
        <v>0</v>
      </c>
      <c r="EQ58" s="32">
        <v>0</v>
      </c>
      <c r="ER58" s="33">
        <v>0</v>
      </c>
      <c r="ES58" s="34">
        <v>0</v>
      </c>
      <c r="ET58" s="32">
        <v>0</v>
      </c>
      <c r="EU58" s="33">
        <v>0</v>
      </c>
      <c r="EV58" s="34">
        <v>0</v>
      </c>
      <c r="EW58" s="32">
        <v>0</v>
      </c>
      <c r="EX58" s="33">
        <v>0</v>
      </c>
      <c r="EY58" s="34">
        <v>0</v>
      </c>
      <c r="EZ58" s="32">
        <v>0</v>
      </c>
      <c r="FA58" s="33">
        <v>0</v>
      </c>
      <c r="FB58" s="34">
        <v>0</v>
      </c>
      <c r="FC58" s="32">
        <v>0</v>
      </c>
      <c r="FD58" s="33">
        <v>0</v>
      </c>
      <c r="FE58" s="34">
        <v>0</v>
      </c>
      <c r="FF58" s="32">
        <v>0</v>
      </c>
      <c r="FG58" s="33">
        <v>0</v>
      </c>
      <c r="FH58" s="34">
        <v>0</v>
      </c>
      <c r="FI58" s="32">
        <v>0</v>
      </c>
      <c r="FJ58" s="33">
        <v>0</v>
      </c>
      <c r="FK58" s="34">
        <v>0</v>
      </c>
      <c r="FL58" s="32">
        <v>0</v>
      </c>
      <c r="FM58" s="33">
        <v>0</v>
      </c>
      <c r="FN58" s="34">
        <v>0</v>
      </c>
      <c r="FO58" s="32">
        <v>0</v>
      </c>
      <c r="FP58" s="33">
        <v>0</v>
      </c>
      <c r="FQ58" s="34">
        <v>0</v>
      </c>
      <c r="FR58" s="32">
        <v>0</v>
      </c>
      <c r="FS58" s="33">
        <v>0</v>
      </c>
      <c r="FT58" s="34">
        <v>0</v>
      </c>
      <c r="FU58" s="32">
        <v>0</v>
      </c>
      <c r="FV58" s="33">
        <v>0</v>
      </c>
      <c r="FW58" s="34">
        <v>0</v>
      </c>
      <c r="FX58" s="32">
        <v>0</v>
      </c>
      <c r="FY58" s="33">
        <v>-55000</v>
      </c>
      <c r="FZ58" s="34">
        <v>0</v>
      </c>
      <c r="GA58" s="32">
        <v>0</v>
      </c>
      <c r="GB58" s="33">
        <v>0</v>
      </c>
      <c r="GC58" s="34">
        <v>0</v>
      </c>
      <c r="GD58" s="32">
        <v>0</v>
      </c>
      <c r="GE58" s="33">
        <v>0</v>
      </c>
      <c r="GF58" s="34">
        <v>0</v>
      </c>
      <c r="GG58" s="32">
        <v>0</v>
      </c>
      <c r="GH58" s="33">
        <v>0</v>
      </c>
      <c r="GI58" s="34">
        <v>0</v>
      </c>
      <c r="GJ58" s="32">
        <v>0</v>
      </c>
      <c r="GK58" s="33">
        <v>0</v>
      </c>
      <c r="GL58" s="34">
        <v>0</v>
      </c>
      <c r="GM58" s="32">
        <v>0</v>
      </c>
      <c r="GN58" s="33">
        <v>0</v>
      </c>
      <c r="GO58" s="34">
        <v>0</v>
      </c>
      <c r="GP58" s="32">
        <v>0</v>
      </c>
      <c r="GQ58" s="33">
        <v>0</v>
      </c>
      <c r="GR58" s="34">
        <v>0</v>
      </c>
      <c r="GS58" s="32">
        <v>0</v>
      </c>
      <c r="GT58" s="33">
        <v>0</v>
      </c>
      <c r="GU58" s="34">
        <v>0</v>
      </c>
      <c r="GV58" s="32">
        <v>0</v>
      </c>
      <c r="GW58" s="33">
        <v>0</v>
      </c>
      <c r="GX58" s="34">
        <v>0</v>
      </c>
      <c r="GY58" s="32">
        <v>0</v>
      </c>
      <c r="GZ58" s="33">
        <v>0</v>
      </c>
      <c r="HA58" s="34">
        <v>0</v>
      </c>
      <c r="HB58" s="32">
        <v>0</v>
      </c>
      <c r="HC58" s="33">
        <v>0</v>
      </c>
      <c r="HD58" s="34">
        <v>0</v>
      </c>
      <c r="HE58" s="32">
        <v>0</v>
      </c>
      <c r="HF58" s="33">
        <v>0</v>
      </c>
      <c r="HG58" s="34">
        <v>0</v>
      </c>
      <c r="HH58" s="32">
        <v>0</v>
      </c>
      <c r="HI58" s="33">
        <v>0</v>
      </c>
      <c r="HJ58" s="34">
        <v>0</v>
      </c>
      <c r="HK58" s="32">
        <v>0</v>
      </c>
      <c r="HL58" s="33">
        <v>0</v>
      </c>
      <c r="HM58" s="34">
        <v>0</v>
      </c>
      <c r="HN58" s="32">
        <v>0</v>
      </c>
      <c r="HO58" s="33">
        <v>0</v>
      </c>
      <c r="HP58" s="34">
        <v>0</v>
      </c>
    </row>
    <row r="59" spans="1:224" x14ac:dyDescent="0.25">
      <c r="A59" s="9" t="s">
        <v>420</v>
      </c>
      <c r="B59" s="10" t="s">
        <v>421</v>
      </c>
      <c r="C59" s="32">
        <v>-13300200.279999999</v>
      </c>
      <c r="D59" s="33">
        <v>-13500000</v>
      </c>
      <c r="E59" s="34">
        <v>-13500000</v>
      </c>
      <c r="F59" s="32">
        <v>-13300200.279999999</v>
      </c>
      <c r="G59" s="33">
        <v>-13500000</v>
      </c>
      <c r="H59" s="34">
        <v>-13500000</v>
      </c>
      <c r="I59" s="32">
        <v>0</v>
      </c>
      <c r="J59" s="33">
        <v>0</v>
      </c>
      <c r="K59" s="34">
        <v>0</v>
      </c>
      <c r="L59" s="32">
        <v>0</v>
      </c>
      <c r="M59" s="33">
        <v>0</v>
      </c>
      <c r="N59" s="34">
        <v>0</v>
      </c>
      <c r="O59" s="32">
        <v>0</v>
      </c>
      <c r="P59" s="33">
        <v>0</v>
      </c>
      <c r="Q59" s="34">
        <v>0</v>
      </c>
      <c r="R59" s="32">
        <v>0</v>
      </c>
      <c r="S59" s="33">
        <v>0</v>
      </c>
      <c r="T59" s="34">
        <v>0</v>
      </c>
      <c r="U59" s="32">
        <v>0</v>
      </c>
      <c r="V59" s="33">
        <v>0</v>
      </c>
      <c r="W59" s="34">
        <v>0</v>
      </c>
      <c r="X59" s="32">
        <v>0</v>
      </c>
      <c r="Y59" s="33">
        <v>0</v>
      </c>
      <c r="Z59" s="34">
        <v>0</v>
      </c>
      <c r="AA59" s="32">
        <v>0</v>
      </c>
      <c r="AB59" s="33">
        <v>0</v>
      </c>
      <c r="AC59" s="34">
        <v>0</v>
      </c>
      <c r="AD59" s="32">
        <v>0</v>
      </c>
      <c r="AE59" s="33">
        <v>0</v>
      </c>
      <c r="AF59" s="34">
        <v>0</v>
      </c>
      <c r="AG59" s="32">
        <v>0</v>
      </c>
      <c r="AH59" s="33">
        <v>0</v>
      </c>
      <c r="AI59" s="34">
        <v>0</v>
      </c>
      <c r="AJ59" s="32">
        <v>0</v>
      </c>
      <c r="AK59" s="33">
        <v>0</v>
      </c>
      <c r="AL59" s="34">
        <v>0</v>
      </c>
      <c r="AM59" s="32">
        <v>0</v>
      </c>
      <c r="AN59" s="33">
        <v>0</v>
      </c>
      <c r="AO59" s="34">
        <v>0</v>
      </c>
      <c r="AP59" s="32">
        <v>0</v>
      </c>
      <c r="AQ59" s="33">
        <v>0</v>
      </c>
      <c r="AR59" s="34">
        <v>0</v>
      </c>
      <c r="AS59" s="32">
        <v>0</v>
      </c>
      <c r="AT59" s="33">
        <v>0</v>
      </c>
      <c r="AU59" s="34">
        <v>0</v>
      </c>
      <c r="AV59" s="32">
        <v>0</v>
      </c>
      <c r="AW59" s="33">
        <v>0</v>
      </c>
      <c r="AX59" s="34">
        <v>0</v>
      </c>
      <c r="AY59" s="32">
        <v>0</v>
      </c>
      <c r="AZ59" s="33">
        <v>0</v>
      </c>
      <c r="BA59" s="34">
        <v>0</v>
      </c>
      <c r="BB59" s="32">
        <v>0</v>
      </c>
      <c r="BC59" s="33">
        <v>0</v>
      </c>
      <c r="BD59" s="34">
        <v>0</v>
      </c>
      <c r="BE59" s="32">
        <v>0</v>
      </c>
      <c r="BF59" s="33">
        <v>0</v>
      </c>
      <c r="BG59" s="34">
        <v>0</v>
      </c>
      <c r="BH59" s="32">
        <v>0</v>
      </c>
      <c r="BI59" s="33">
        <v>0</v>
      </c>
      <c r="BJ59" s="34">
        <v>0</v>
      </c>
      <c r="BK59" s="32">
        <v>0</v>
      </c>
      <c r="BL59" s="33">
        <v>0</v>
      </c>
      <c r="BM59" s="34">
        <v>0</v>
      </c>
      <c r="BN59" s="32">
        <v>0</v>
      </c>
      <c r="BO59" s="33">
        <v>0</v>
      </c>
      <c r="BP59" s="34">
        <v>0</v>
      </c>
      <c r="BQ59" s="32">
        <v>0</v>
      </c>
      <c r="BR59" s="33">
        <v>0</v>
      </c>
      <c r="BS59" s="34">
        <v>0</v>
      </c>
      <c r="BT59" s="32">
        <v>0</v>
      </c>
      <c r="BU59" s="33">
        <v>0</v>
      </c>
      <c r="BV59" s="34">
        <v>0</v>
      </c>
      <c r="BW59" s="32">
        <v>0</v>
      </c>
      <c r="BX59" s="33">
        <v>0</v>
      </c>
      <c r="BY59" s="34">
        <v>0</v>
      </c>
      <c r="BZ59" s="32">
        <v>0</v>
      </c>
      <c r="CA59" s="33">
        <v>0</v>
      </c>
      <c r="CB59" s="34">
        <v>0</v>
      </c>
      <c r="CC59" s="32">
        <v>0</v>
      </c>
      <c r="CD59" s="33">
        <v>0</v>
      </c>
      <c r="CE59" s="34">
        <v>0</v>
      </c>
      <c r="CF59" s="32">
        <v>0</v>
      </c>
      <c r="CG59" s="33">
        <v>0</v>
      </c>
      <c r="CH59" s="34">
        <v>0</v>
      </c>
      <c r="CI59" s="32">
        <v>0</v>
      </c>
      <c r="CJ59" s="33">
        <v>0</v>
      </c>
      <c r="CK59" s="34">
        <v>0</v>
      </c>
      <c r="CL59" s="32">
        <v>0</v>
      </c>
      <c r="CM59" s="33">
        <v>0</v>
      </c>
      <c r="CN59" s="34">
        <v>0</v>
      </c>
      <c r="CO59" s="32">
        <v>0</v>
      </c>
      <c r="CP59" s="33">
        <v>0</v>
      </c>
      <c r="CQ59" s="34">
        <v>0</v>
      </c>
      <c r="CR59" s="32">
        <v>0</v>
      </c>
      <c r="CS59" s="33">
        <v>0</v>
      </c>
      <c r="CT59" s="34">
        <v>0</v>
      </c>
      <c r="CU59" s="32">
        <v>0</v>
      </c>
      <c r="CV59" s="33">
        <v>0</v>
      </c>
      <c r="CW59" s="34">
        <v>0</v>
      </c>
      <c r="CX59" s="32">
        <v>0</v>
      </c>
      <c r="CY59" s="33">
        <v>0</v>
      </c>
      <c r="CZ59" s="34">
        <v>0</v>
      </c>
      <c r="DA59" s="32">
        <v>0</v>
      </c>
      <c r="DB59" s="33">
        <v>0</v>
      </c>
      <c r="DC59" s="34">
        <v>0</v>
      </c>
      <c r="DD59" s="32">
        <v>0</v>
      </c>
      <c r="DE59" s="33">
        <v>0</v>
      </c>
      <c r="DF59" s="34">
        <v>0</v>
      </c>
      <c r="DG59" s="32">
        <v>0</v>
      </c>
      <c r="DH59" s="33">
        <v>0</v>
      </c>
      <c r="DI59" s="34">
        <v>0</v>
      </c>
      <c r="DJ59" s="32">
        <v>0</v>
      </c>
      <c r="DK59" s="33">
        <v>0</v>
      </c>
      <c r="DL59" s="34">
        <v>0</v>
      </c>
      <c r="DM59" s="32">
        <v>0</v>
      </c>
      <c r="DN59" s="33">
        <v>0</v>
      </c>
      <c r="DO59" s="34">
        <v>0</v>
      </c>
      <c r="DP59" s="32">
        <v>0</v>
      </c>
      <c r="DQ59" s="33">
        <v>0</v>
      </c>
      <c r="DR59" s="34">
        <v>0</v>
      </c>
      <c r="DS59" s="32">
        <v>0</v>
      </c>
      <c r="DT59" s="33">
        <v>0</v>
      </c>
      <c r="DU59" s="34">
        <v>0</v>
      </c>
      <c r="DV59" s="32">
        <v>0</v>
      </c>
      <c r="DW59" s="33">
        <v>0</v>
      </c>
      <c r="DX59" s="34">
        <v>0</v>
      </c>
      <c r="DY59" s="32">
        <v>0</v>
      </c>
      <c r="DZ59" s="33">
        <v>0</v>
      </c>
      <c r="EA59" s="34">
        <v>0</v>
      </c>
      <c r="EB59" s="32">
        <v>0</v>
      </c>
      <c r="EC59" s="33">
        <v>0</v>
      </c>
      <c r="ED59" s="34">
        <v>0</v>
      </c>
      <c r="EE59" s="32">
        <v>0</v>
      </c>
      <c r="EF59" s="33">
        <v>0</v>
      </c>
      <c r="EG59" s="34">
        <v>0</v>
      </c>
      <c r="EH59" s="32">
        <v>0</v>
      </c>
      <c r="EI59" s="33">
        <v>0</v>
      </c>
      <c r="EJ59" s="34">
        <v>0</v>
      </c>
      <c r="EK59" s="32">
        <v>0</v>
      </c>
      <c r="EL59" s="33">
        <v>0</v>
      </c>
      <c r="EM59" s="34">
        <v>0</v>
      </c>
      <c r="EN59" s="32">
        <v>0</v>
      </c>
      <c r="EO59" s="33">
        <v>0</v>
      </c>
      <c r="EP59" s="34">
        <v>0</v>
      </c>
      <c r="EQ59" s="32">
        <v>0</v>
      </c>
      <c r="ER59" s="33">
        <v>0</v>
      </c>
      <c r="ES59" s="34">
        <v>0</v>
      </c>
      <c r="ET59" s="32">
        <v>0</v>
      </c>
      <c r="EU59" s="33">
        <v>0</v>
      </c>
      <c r="EV59" s="34">
        <v>0</v>
      </c>
      <c r="EW59" s="32">
        <v>0</v>
      </c>
      <c r="EX59" s="33">
        <v>0</v>
      </c>
      <c r="EY59" s="34">
        <v>0</v>
      </c>
      <c r="EZ59" s="32">
        <v>0</v>
      </c>
      <c r="FA59" s="33">
        <v>0</v>
      </c>
      <c r="FB59" s="34">
        <v>0</v>
      </c>
      <c r="FC59" s="32">
        <v>0</v>
      </c>
      <c r="FD59" s="33">
        <v>0</v>
      </c>
      <c r="FE59" s="34">
        <v>0</v>
      </c>
      <c r="FF59" s="32">
        <v>0</v>
      </c>
      <c r="FG59" s="33">
        <v>0</v>
      </c>
      <c r="FH59" s="34">
        <v>0</v>
      </c>
      <c r="FI59" s="32">
        <v>0</v>
      </c>
      <c r="FJ59" s="33">
        <v>0</v>
      </c>
      <c r="FK59" s="34">
        <v>0</v>
      </c>
      <c r="FL59" s="32">
        <v>0</v>
      </c>
      <c r="FM59" s="33">
        <v>0</v>
      </c>
      <c r="FN59" s="34">
        <v>0</v>
      </c>
      <c r="FO59" s="32">
        <v>0</v>
      </c>
      <c r="FP59" s="33">
        <v>0</v>
      </c>
      <c r="FQ59" s="34">
        <v>0</v>
      </c>
      <c r="FR59" s="32">
        <v>0</v>
      </c>
      <c r="FS59" s="33">
        <v>0</v>
      </c>
      <c r="FT59" s="34">
        <v>0</v>
      </c>
      <c r="FU59" s="32">
        <v>0</v>
      </c>
      <c r="FV59" s="33">
        <v>0</v>
      </c>
      <c r="FW59" s="34">
        <v>0</v>
      </c>
      <c r="FX59" s="32">
        <v>0</v>
      </c>
      <c r="FY59" s="33">
        <v>0</v>
      </c>
      <c r="FZ59" s="34">
        <v>0</v>
      </c>
      <c r="GA59" s="32">
        <v>0</v>
      </c>
      <c r="GB59" s="33">
        <v>0</v>
      </c>
      <c r="GC59" s="34">
        <v>0</v>
      </c>
      <c r="GD59" s="32">
        <v>0</v>
      </c>
      <c r="GE59" s="33">
        <v>0</v>
      </c>
      <c r="GF59" s="34">
        <v>0</v>
      </c>
      <c r="GG59" s="32">
        <v>0</v>
      </c>
      <c r="GH59" s="33">
        <v>0</v>
      </c>
      <c r="GI59" s="34">
        <v>0</v>
      </c>
      <c r="GJ59" s="32">
        <v>0</v>
      </c>
      <c r="GK59" s="33">
        <v>0</v>
      </c>
      <c r="GL59" s="34">
        <v>0</v>
      </c>
      <c r="GM59" s="32">
        <v>0</v>
      </c>
      <c r="GN59" s="33">
        <v>0</v>
      </c>
      <c r="GO59" s="34">
        <v>0</v>
      </c>
      <c r="GP59" s="32">
        <v>0</v>
      </c>
      <c r="GQ59" s="33">
        <v>0</v>
      </c>
      <c r="GR59" s="34">
        <v>0</v>
      </c>
      <c r="GS59" s="32">
        <v>0</v>
      </c>
      <c r="GT59" s="33">
        <v>0</v>
      </c>
      <c r="GU59" s="34">
        <v>0</v>
      </c>
      <c r="GV59" s="32">
        <v>0</v>
      </c>
      <c r="GW59" s="33">
        <v>0</v>
      </c>
      <c r="GX59" s="34">
        <v>0</v>
      </c>
      <c r="GY59" s="32">
        <v>0</v>
      </c>
      <c r="GZ59" s="33">
        <v>0</v>
      </c>
      <c r="HA59" s="34">
        <v>0</v>
      </c>
      <c r="HB59" s="32">
        <v>0</v>
      </c>
      <c r="HC59" s="33">
        <v>0</v>
      </c>
      <c r="HD59" s="34">
        <v>0</v>
      </c>
      <c r="HE59" s="32">
        <v>0</v>
      </c>
      <c r="HF59" s="33">
        <v>0</v>
      </c>
      <c r="HG59" s="34">
        <v>0</v>
      </c>
      <c r="HH59" s="32">
        <v>0</v>
      </c>
      <c r="HI59" s="33">
        <v>0</v>
      </c>
      <c r="HJ59" s="34">
        <v>0</v>
      </c>
      <c r="HK59" s="32">
        <v>0</v>
      </c>
      <c r="HL59" s="33">
        <v>0</v>
      </c>
      <c r="HM59" s="34">
        <v>0</v>
      </c>
      <c r="HN59" s="32">
        <v>0</v>
      </c>
      <c r="HO59" s="33">
        <v>0</v>
      </c>
      <c r="HP59" s="34">
        <v>0</v>
      </c>
    </row>
    <row r="60" spans="1:224" x14ac:dyDescent="0.25">
      <c r="A60" s="9" t="s">
        <v>422</v>
      </c>
      <c r="B60" s="10" t="s">
        <v>423</v>
      </c>
      <c r="C60" s="32">
        <v>-3112908.22</v>
      </c>
      <c r="D60" s="33">
        <v>-5300000</v>
      </c>
      <c r="E60" s="34">
        <v>-5300000</v>
      </c>
      <c r="F60" s="32">
        <v>-3112908.22</v>
      </c>
      <c r="G60" s="33">
        <v>-5300000</v>
      </c>
      <c r="H60" s="34">
        <v>-5300000</v>
      </c>
      <c r="I60" s="32">
        <v>0</v>
      </c>
      <c r="J60" s="33">
        <v>0</v>
      </c>
      <c r="K60" s="34">
        <v>0</v>
      </c>
      <c r="L60" s="32">
        <v>0</v>
      </c>
      <c r="M60" s="33">
        <v>0</v>
      </c>
      <c r="N60" s="34">
        <v>0</v>
      </c>
      <c r="O60" s="32">
        <v>0</v>
      </c>
      <c r="P60" s="33">
        <v>0</v>
      </c>
      <c r="Q60" s="34">
        <v>0</v>
      </c>
      <c r="R60" s="32">
        <v>0</v>
      </c>
      <c r="S60" s="33">
        <v>0</v>
      </c>
      <c r="T60" s="34">
        <v>0</v>
      </c>
      <c r="U60" s="32">
        <v>0</v>
      </c>
      <c r="V60" s="33">
        <v>0</v>
      </c>
      <c r="W60" s="34">
        <v>0</v>
      </c>
      <c r="X60" s="32">
        <v>0</v>
      </c>
      <c r="Y60" s="33">
        <v>0</v>
      </c>
      <c r="Z60" s="34">
        <v>0</v>
      </c>
      <c r="AA60" s="32">
        <v>0</v>
      </c>
      <c r="AB60" s="33">
        <v>0</v>
      </c>
      <c r="AC60" s="34">
        <v>0</v>
      </c>
      <c r="AD60" s="32">
        <v>0</v>
      </c>
      <c r="AE60" s="33">
        <v>0</v>
      </c>
      <c r="AF60" s="34">
        <v>0</v>
      </c>
      <c r="AG60" s="32">
        <v>0</v>
      </c>
      <c r="AH60" s="33">
        <v>0</v>
      </c>
      <c r="AI60" s="34">
        <v>0</v>
      </c>
      <c r="AJ60" s="32">
        <v>0</v>
      </c>
      <c r="AK60" s="33">
        <v>0</v>
      </c>
      <c r="AL60" s="34">
        <v>0</v>
      </c>
      <c r="AM60" s="32">
        <v>0</v>
      </c>
      <c r="AN60" s="33">
        <v>0</v>
      </c>
      <c r="AO60" s="34">
        <v>0</v>
      </c>
      <c r="AP60" s="32">
        <v>0</v>
      </c>
      <c r="AQ60" s="33">
        <v>0</v>
      </c>
      <c r="AR60" s="34">
        <v>0</v>
      </c>
      <c r="AS60" s="32">
        <v>0</v>
      </c>
      <c r="AT60" s="33">
        <v>0</v>
      </c>
      <c r="AU60" s="34">
        <v>0</v>
      </c>
      <c r="AV60" s="32">
        <v>0</v>
      </c>
      <c r="AW60" s="33">
        <v>0</v>
      </c>
      <c r="AX60" s="34">
        <v>0</v>
      </c>
      <c r="AY60" s="32">
        <v>0</v>
      </c>
      <c r="AZ60" s="33">
        <v>0</v>
      </c>
      <c r="BA60" s="34">
        <v>0</v>
      </c>
      <c r="BB60" s="32">
        <v>0</v>
      </c>
      <c r="BC60" s="33">
        <v>0</v>
      </c>
      <c r="BD60" s="34">
        <v>0</v>
      </c>
      <c r="BE60" s="32">
        <v>0</v>
      </c>
      <c r="BF60" s="33">
        <v>0</v>
      </c>
      <c r="BG60" s="34">
        <v>0</v>
      </c>
      <c r="BH60" s="32">
        <v>0</v>
      </c>
      <c r="BI60" s="33">
        <v>0</v>
      </c>
      <c r="BJ60" s="34">
        <v>0</v>
      </c>
      <c r="BK60" s="32">
        <v>0</v>
      </c>
      <c r="BL60" s="33">
        <v>0</v>
      </c>
      <c r="BM60" s="34">
        <v>0</v>
      </c>
      <c r="BN60" s="32">
        <v>0</v>
      </c>
      <c r="BO60" s="33">
        <v>0</v>
      </c>
      <c r="BP60" s="34">
        <v>0</v>
      </c>
      <c r="BQ60" s="32">
        <v>0</v>
      </c>
      <c r="BR60" s="33">
        <v>0</v>
      </c>
      <c r="BS60" s="34">
        <v>0</v>
      </c>
      <c r="BT60" s="32">
        <v>0</v>
      </c>
      <c r="BU60" s="33">
        <v>0</v>
      </c>
      <c r="BV60" s="34">
        <v>0</v>
      </c>
      <c r="BW60" s="32">
        <v>0</v>
      </c>
      <c r="BX60" s="33">
        <v>0</v>
      </c>
      <c r="BY60" s="34">
        <v>0</v>
      </c>
      <c r="BZ60" s="32">
        <v>0</v>
      </c>
      <c r="CA60" s="33">
        <v>0</v>
      </c>
      <c r="CB60" s="34">
        <v>0</v>
      </c>
      <c r="CC60" s="32">
        <v>0</v>
      </c>
      <c r="CD60" s="33">
        <v>0</v>
      </c>
      <c r="CE60" s="34">
        <v>0</v>
      </c>
      <c r="CF60" s="32">
        <v>0</v>
      </c>
      <c r="CG60" s="33">
        <v>0</v>
      </c>
      <c r="CH60" s="34">
        <v>0</v>
      </c>
      <c r="CI60" s="32">
        <v>0</v>
      </c>
      <c r="CJ60" s="33">
        <v>0</v>
      </c>
      <c r="CK60" s="34">
        <v>0</v>
      </c>
      <c r="CL60" s="32">
        <v>0</v>
      </c>
      <c r="CM60" s="33">
        <v>0</v>
      </c>
      <c r="CN60" s="34">
        <v>0</v>
      </c>
      <c r="CO60" s="32">
        <v>0</v>
      </c>
      <c r="CP60" s="33">
        <v>0</v>
      </c>
      <c r="CQ60" s="34">
        <v>0</v>
      </c>
      <c r="CR60" s="32">
        <v>0</v>
      </c>
      <c r="CS60" s="33">
        <v>0</v>
      </c>
      <c r="CT60" s="34">
        <v>0</v>
      </c>
      <c r="CU60" s="32">
        <v>0</v>
      </c>
      <c r="CV60" s="33">
        <v>0</v>
      </c>
      <c r="CW60" s="34">
        <v>0</v>
      </c>
      <c r="CX60" s="32">
        <v>0</v>
      </c>
      <c r="CY60" s="33">
        <v>0</v>
      </c>
      <c r="CZ60" s="34">
        <v>0</v>
      </c>
      <c r="DA60" s="32">
        <v>0</v>
      </c>
      <c r="DB60" s="33">
        <v>0</v>
      </c>
      <c r="DC60" s="34">
        <v>0</v>
      </c>
      <c r="DD60" s="32">
        <v>0</v>
      </c>
      <c r="DE60" s="33">
        <v>0</v>
      </c>
      <c r="DF60" s="34">
        <v>0</v>
      </c>
      <c r="DG60" s="32">
        <v>0</v>
      </c>
      <c r="DH60" s="33">
        <v>0</v>
      </c>
      <c r="DI60" s="34">
        <v>0</v>
      </c>
      <c r="DJ60" s="32">
        <v>0</v>
      </c>
      <c r="DK60" s="33">
        <v>0</v>
      </c>
      <c r="DL60" s="34">
        <v>0</v>
      </c>
      <c r="DM60" s="32">
        <v>0</v>
      </c>
      <c r="DN60" s="33">
        <v>0</v>
      </c>
      <c r="DO60" s="34">
        <v>0</v>
      </c>
      <c r="DP60" s="32">
        <v>0</v>
      </c>
      <c r="DQ60" s="33">
        <v>0</v>
      </c>
      <c r="DR60" s="34">
        <v>0</v>
      </c>
      <c r="DS60" s="32">
        <v>0</v>
      </c>
      <c r="DT60" s="33">
        <v>0</v>
      </c>
      <c r="DU60" s="34">
        <v>0</v>
      </c>
      <c r="DV60" s="32">
        <v>0</v>
      </c>
      <c r="DW60" s="33">
        <v>0</v>
      </c>
      <c r="DX60" s="34">
        <v>0</v>
      </c>
      <c r="DY60" s="32">
        <v>0</v>
      </c>
      <c r="DZ60" s="33">
        <v>0</v>
      </c>
      <c r="EA60" s="34">
        <v>0</v>
      </c>
      <c r="EB60" s="32">
        <v>0</v>
      </c>
      <c r="EC60" s="33">
        <v>0</v>
      </c>
      <c r="ED60" s="34">
        <v>0</v>
      </c>
      <c r="EE60" s="32">
        <v>0</v>
      </c>
      <c r="EF60" s="33">
        <v>0</v>
      </c>
      <c r="EG60" s="34">
        <v>0</v>
      </c>
      <c r="EH60" s="32">
        <v>0</v>
      </c>
      <c r="EI60" s="33">
        <v>0</v>
      </c>
      <c r="EJ60" s="34">
        <v>0</v>
      </c>
      <c r="EK60" s="32">
        <v>0</v>
      </c>
      <c r="EL60" s="33">
        <v>0</v>
      </c>
      <c r="EM60" s="34">
        <v>0</v>
      </c>
      <c r="EN60" s="32">
        <v>0</v>
      </c>
      <c r="EO60" s="33">
        <v>0</v>
      </c>
      <c r="EP60" s="34">
        <v>0</v>
      </c>
      <c r="EQ60" s="32">
        <v>0</v>
      </c>
      <c r="ER60" s="33">
        <v>0</v>
      </c>
      <c r="ES60" s="34">
        <v>0</v>
      </c>
      <c r="ET60" s="32">
        <v>0</v>
      </c>
      <c r="EU60" s="33">
        <v>0</v>
      </c>
      <c r="EV60" s="34">
        <v>0</v>
      </c>
      <c r="EW60" s="32">
        <v>0</v>
      </c>
      <c r="EX60" s="33">
        <v>0</v>
      </c>
      <c r="EY60" s="34">
        <v>0</v>
      </c>
      <c r="EZ60" s="32">
        <v>0</v>
      </c>
      <c r="FA60" s="33">
        <v>0</v>
      </c>
      <c r="FB60" s="34">
        <v>0</v>
      </c>
      <c r="FC60" s="32">
        <v>0</v>
      </c>
      <c r="FD60" s="33">
        <v>0</v>
      </c>
      <c r="FE60" s="34">
        <v>0</v>
      </c>
      <c r="FF60" s="32">
        <v>0</v>
      </c>
      <c r="FG60" s="33">
        <v>0</v>
      </c>
      <c r="FH60" s="34">
        <v>0</v>
      </c>
      <c r="FI60" s="32">
        <v>0</v>
      </c>
      <c r="FJ60" s="33">
        <v>0</v>
      </c>
      <c r="FK60" s="34">
        <v>0</v>
      </c>
      <c r="FL60" s="32">
        <v>0</v>
      </c>
      <c r="FM60" s="33">
        <v>0</v>
      </c>
      <c r="FN60" s="34">
        <v>0</v>
      </c>
      <c r="FO60" s="32">
        <v>0</v>
      </c>
      <c r="FP60" s="33">
        <v>0</v>
      </c>
      <c r="FQ60" s="34">
        <v>0</v>
      </c>
      <c r="FR60" s="32">
        <v>0</v>
      </c>
      <c r="FS60" s="33">
        <v>0</v>
      </c>
      <c r="FT60" s="34">
        <v>0</v>
      </c>
      <c r="FU60" s="32">
        <v>0</v>
      </c>
      <c r="FV60" s="33">
        <v>0</v>
      </c>
      <c r="FW60" s="34">
        <v>0</v>
      </c>
      <c r="FX60" s="32">
        <v>0</v>
      </c>
      <c r="FY60" s="33">
        <v>0</v>
      </c>
      <c r="FZ60" s="34">
        <v>0</v>
      </c>
      <c r="GA60" s="32">
        <v>0</v>
      </c>
      <c r="GB60" s="33">
        <v>0</v>
      </c>
      <c r="GC60" s="34">
        <v>0</v>
      </c>
      <c r="GD60" s="32">
        <v>0</v>
      </c>
      <c r="GE60" s="33">
        <v>0</v>
      </c>
      <c r="GF60" s="34">
        <v>0</v>
      </c>
      <c r="GG60" s="32">
        <v>0</v>
      </c>
      <c r="GH60" s="33">
        <v>0</v>
      </c>
      <c r="GI60" s="34">
        <v>0</v>
      </c>
      <c r="GJ60" s="32">
        <v>0</v>
      </c>
      <c r="GK60" s="33">
        <v>0</v>
      </c>
      <c r="GL60" s="34">
        <v>0</v>
      </c>
      <c r="GM60" s="32">
        <v>0</v>
      </c>
      <c r="GN60" s="33">
        <v>0</v>
      </c>
      <c r="GO60" s="34">
        <v>0</v>
      </c>
      <c r="GP60" s="32">
        <v>0</v>
      </c>
      <c r="GQ60" s="33">
        <v>0</v>
      </c>
      <c r="GR60" s="34">
        <v>0</v>
      </c>
      <c r="GS60" s="32">
        <v>0</v>
      </c>
      <c r="GT60" s="33">
        <v>0</v>
      </c>
      <c r="GU60" s="34">
        <v>0</v>
      </c>
      <c r="GV60" s="32">
        <v>0</v>
      </c>
      <c r="GW60" s="33">
        <v>0</v>
      </c>
      <c r="GX60" s="34">
        <v>0</v>
      </c>
      <c r="GY60" s="32">
        <v>0</v>
      </c>
      <c r="GZ60" s="33">
        <v>0</v>
      </c>
      <c r="HA60" s="34">
        <v>0</v>
      </c>
      <c r="HB60" s="32">
        <v>0</v>
      </c>
      <c r="HC60" s="33">
        <v>0</v>
      </c>
      <c r="HD60" s="34">
        <v>0</v>
      </c>
      <c r="HE60" s="32">
        <v>0</v>
      </c>
      <c r="HF60" s="33">
        <v>0</v>
      </c>
      <c r="HG60" s="34">
        <v>0</v>
      </c>
      <c r="HH60" s="32">
        <v>0</v>
      </c>
      <c r="HI60" s="33">
        <v>0</v>
      </c>
      <c r="HJ60" s="34">
        <v>0</v>
      </c>
      <c r="HK60" s="32">
        <v>0</v>
      </c>
      <c r="HL60" s="33">
        <v>0</v>
      </c>
      <c r="HM60" s="34">
        <v>0</v>
      </c>
      <c r="HN60" s="32">
        <v>0</v>
      </c>
      <c r="HO60" s="33">
        <v>0</v>
      </c>
      <c r="HP60" s="34">
        <v>0</v>
      </c>
    </row>
    <row r="61" spans="1:224" x14ac:dyDescent="0.25">
      <c r="A61" s="9" t="s">
        <v>424</v>
      </c>
      <c r="B61" s="10" t="s">
        <v>425</v>
      </c>
      <c r="C61" s="32">
        <v>-27623453.18</v>
      </c>
      <c r="D61" s="33">
        <v>-27817515.987390101</v>
      </c>
      <c r="E61" s="34">
        <v>-32990000</v>
      </c>
      <c r="F61" s="32">
        <v>-25668</v>
      </c>
      <c r="G61" s="33">
        <v>0</v>
      </c>
      <c r="H61" s="34">
        <v>0</v>
      </c>
      <c r="I61" s="32">
        <v>-1887280.12</v>
      </c>
      <c r="J61" s="33">
        <v>-2499542.98568522</v>
      </c>
      <c r="K61" s="34">
        <v>-4000000</v>
      </c>
      <c r="L61" s="32">
        <v>0</v>
      </c>
      <c r="M61" s="33">
        <v>0</v>
      </c>
      <c r="N61" s="34">
        <v>0</v>
      </c>
      <c r="O61" s="32">
        <v>-6547.35</v>
      </c>
      <c r="P61" s="33">
        <v>-9999.9999999989996</v>
      </c>
      <c r="Q61" s="34">
        <v>0</v>
      </c>
      <c r="R61" s="32">
        <v>0</v>
      </c>
      <c r="S61" s="33">
        <v>0</v>
      </c>
      <c r="T61" s="34">
        <v>0</v>
      </c>
      <c r="U61" s="32">
        <v>0</v>
      </c>
      <c r="V61" s="33">
        <v>0</v>
      </c>
      <c r="W61" s="34">
        <v>0</v>
      </c>
      <c r="X61" s="32">
        <v>0</v>
      </c>
      <c r="Y61" s="33">
        <v>0</v>
      </c>
      <c r="Z61" s="34">
        <v>0</v>
      </c>
      <c r="AA61" s="32">
        <v>-6927.5</v>
      </c>
      <c r="AB61" s="33">
        <v>-4999.999999998</v>
      </c>
      <c r="AC61" s="34">
        <v>-10000</v>
      </c>
      <c r="AD61" s="32">
        <v>0</v>
      </c>
      <c r="AE61" s="33">
        <v>0</v>
      </c>
      <c r="AF61" s="34">
        <v>0</v>
      </c>
      <c r="AG61" s="32">
        <v>-3120.01</v>
      </c>
      <c r="AH61" s="33">
        <v>0</v>
      </c>
      <c r="AI61" s="34">
        <v>-60000</v>
      </c>
      <c r="AJ61" s="32">
        <v>0</v>
      </c>
      <c r="AK61" s="33">
        <v>0</v>
      </c>
      <c r="AL61" s="34">
        <v>0</v>
      </c>
      <c r="AM61" s="32">
        <v>-751108.49</v>
      </c>
      <c r="AN61" s="33">
        <v>-730403.37219314906</v>
      </c>
      <c r="AO61" s="34">
        <v>-850000</v>
      </c>
      <c r="AP61" s="32">
        <v>0</v>
      </c>
      <c r="AQ61" s="33">
        <v>0</v>
      </c>
      <c r="AR61" s="34">
        <v>0</v>
      </c>
      <c r="AS61" s="32">
        <v>0</v>
      </c>
      <c r="AT61" s="33">
        <v>0</v>
      </c>
      <c r="AU61" s="34">
        <v>0</v>
      </c>
      <c r="AV61" s="32">
        <v>0</v>
      </c>
      <c r="AW61" s="33">
        <v>0</v>
      </c>
      <c r="AX61" s="34">
        <v>0</v>
      </c>
      <c r="AY61" s="32">
        <v>0</v>
      </c>
      <c r="AZ61" s="33">
        <v>0</v>
      </c>
      <c r="BA61" s="34">
        <v>-70000</v>
      </c>
      <c r="BB61" s="32">
        <v>0</v>
      </c>
      <c r="BC61" s="33">
        <v>0</v>
      </c>
      <c r="BD61" s="34">
        <v>0</v>
      </c>
      <c r="BE61" s="32">
        <v>0</v>
      </c>
      <c r="BF61" s="33">
        <v>0</v>
      </c>
      <c r="BG61" s="34">
        <v>0</v>
      </c>
      <c r="BH61" s="32">
        <v>0</v>
      </c>
      <c r="BI61" s="33">
        <v>0</v>
      </c>
      <c r="BJ61" s="34">
        <v>0</v>
      </c>
      <c r="BK61" s="32">
        <v>0</v>
      </c>
      <c r="BL61" s="33">
        <v>0</v>
      </c>
      <c r="BM61" s="34">
        <v>0</v>
      </c>
      <c r="BN61" s="32">
        <v>0</v>
      </c>
      <c r="BO61" s="33">
        <v>0</v>
      </c>
      <c r="BP61" s="34">
        <v>0</v>
      </c>
      <c r="BQ61" s="32">
        <v>0</v>
      </c>
      <c r="BR61" s="33">
        <v>0</v>
      </c>
      <c r="BS61" s="34">
        <v>0</v>
      </c>
      <c r="BT61" s="32">
        <v>0</v>
      </c>
      <c r="BU61" s="33">
        <v>0</v>
      </c>
      <c r="BV61" s="34">
        <v>0</v>
      </c>
      <c r="BW61" s="32">
        <v>0</v>
      </c>
      <c r="BX61" s="33">
        <v>0</v>
      </c>
      <c r="BY61" s="34">
        <v>0</v>
      </c>
      <c r="BZ61" s="32">
        <v>0</v>
      </c>
      <c r="CA61" s="33">
        <v>0</v>
      </c>
      <c r="CB61" s="34">
        <v>0</v>
      </c>
      <c r="CC61" s="32">
        <v>0</v>
      </c>
      <c r="CD61" s="33">
        <v>0</v>
      </c>
      <c r="CE61" s="34">
        <v>0</v>
      </c>
      <c r="CF61" s="32">
        <v>0</v>
      </c>
      <c r="CG61" s="33">
        <v>0</v>
      </c>
      <c r="CH61" s="34">
        <v>0</v>
      </c>
      <c r="CI61" s="32">
        <v>0</v>
      </c>
      <c r="CJ61" s="33">
        <v>0</v>
      </c>
      <c r="CK61" s="34">
        <v>0</v>
      </c>
      <c r="CL61" s="32">
        <v>0</v>
      </c>
      <c r="CM61" s="33">
        <v>0</v>
      </c>
      <c r="CN61" s="34">
        <v>0</v>
      </c>
      <c r="CO61" s="32">
        <v>0</v>
      </c>
      <c r="CP61" s="33">
        <v>0</v>
      </c>
      <c r="CQ61" s="34">
        <v>0</v>
      </c>
      <c r="CR61" s="32">
        <v>0</v>
      </c>
      <c r="CS61" s="33">
        <v>0</v>
      </c>
      <c r="CT61" s="34">
        <v>0</v>
      </c>
      <c r="CU61" s="32">
        <v>-24942801.710000001</v>
      </c>
      <c r="CV61" s="33">
        <v>-25062569.629511699</v>
      </c>
      <c r="CW61" s="34">
        <v>-28000000</v>
      </c>
      <c r="CX61" s="32">
        <v>0</v>
      </c>
      <c r="CY61" s="33">
        <v>0</v>
      </c>
      <c r="CZ61" s="34">
        <v>0</v>
      </c>
      <c r="DA61" s="32">
        <v>0</v>
      </c>
      <c r="DB61" s="33">
        <v>0</v>
      </c>
      <c r="DC61" s="34">
        <v>0</v>
      </c>
      <c r="DD61" s="32">
        <v>0</v>
      </c>
      <c r="DE61" s="33">
        <v>0</v>
      </c>
      <c r="DF61" s="34">
        <v>0</v>
      </c>
      <c r="DG61" s="32">
        <v>0</v>
      </c>
      <c r="DH61" s="33">
        <v>0</v>
      </c>
      <c r="DI61" s="34">
        <v>0</v>
      </c>
      <c r="DJ61" s="32">
        <v>0</v>
      </c>
      <c r="DK61" s="33">
        <v>0</v>
      </c>
      <c r="DL61" s="34">
        <v>0</v>
      </c>
      <c r="DM61" s="32">
        <v>0</v>
      </c>
      <c r="DN61" s="33">
        <v>0</v>
      </c>
      <c r="DO61" s="34">
        <v>0</v>
      </c>
      <c r="DP61" s="32">
        <v>0</v>
      </c>
      <c r="DQ61" s="33">
        <v>0</v>
      </c>
      <c r="DR61" s="34">
        <v>0</v>
      </c>
      <c r="DS61" s="32">
        <v>0</v>
      </c>
      <c r="DT61" s="33">
        <v>0</v>
      </c>
      <c r="DU61" s="34">
        <v>0</v>
      </c>
      <c r="DV61" s="32">
        <v>0</v>
      </c>
      <c r="DW61" s="33">
        <v>0</v>
      </c>
      <c r="DX61" s="34">
        <v>0</v>
      </c>
      <c r="DY61" s="32">
        <v>0</v>
      </c>
      <c r="DZ61" s="33">
        <v>0</v>
      </c>
      <c r="EA61" s="34">
        <v>0</v>
      </c>
      <c r="EB61" s="32">
        <v>0</v>
      </c>
      <c r="EC61" s="33">
        <v>0</v>
      </c>
      <c r="ED61" s="34">
        <v>0</v>
      </c>
      <c r="EE61" s="32">
        <v>0</v>
      </c>
      <c r="EF61" s="33">
        <v>0</v>
      </c>
      <c r="EG61" s="34">
        <v>0</v>
      </c>
      <c r="EH61" s="32">
        <v>0</v>
      </c>
      <c r="EI61" s="33">
        <v>0</v>
      </c>
      <c r="EJ61" s="34">
        <v>0</v>
      </c>
      <c r="EK61" s="32">
        <v>0</v>
      </c>
      <c r="EL61" s="33">
        <v>0</v>
      </c>
      <c r="EM61" s="34">
        <v>0</v>
      </c>
      <c r="EN61" s="32">
        <v>0</v>
      </c>
      <c r="EO61" s="33">
        <v>0</v>
      </c>
      <c r="EP61" s="34">
        <v>0</v>
      </c>
      <c r="EQ61" s="32">
        <v>0</v>
      </c>
      <c r="ER61" s="33">
        <v>0</v>
      </c>
      <c r="ES61" s="34">
        <v>0</v>
      </c>
      <c r="ET61" s="32">
        <v>0</v>
      </c>
      <c r="EU61" s="33">
        <v>0</v>
      </c>
      <c r="EV61" s="34">
        <v>0</v>
      </c>
      <c r="EW61" s="32">
        <v>0</v>
      </c>
      <c r="EX61" s="33">
        <v>0</v>
      </c>
      <c r="EY61" s="34">
        <v>0</v>
      </c>
      <c r="EZ61" s="32">
        <v>0</v>
      </c>
      <c r="FA61" s="33">
        <v>0</v>
      </c>
      <c r="FB61" s="34">
        <v>0</v>
      </c>
      <c r="FC61" s="32">
        <v>0</v>
      </c>
      <c r="FD61" s="33">
        <v>0</v>
      </c>
      <c r="FE61" s="34">
        <v>0</v>
      </c>
      <c r="FF61" s="32">
        <v>0</v>
      </c>
      <c r="FG61" s="33">
        <v>0</v>
      </c>
      <c r="FH61" s="34">
        <v>0</v>
      </c>
      <c r="FI61" s="32">
        <v>0</v>
      </c>
      <c r="FJ61" s="33">
        <v>0</v>
      </c>
      <c r="FK61" s="34">
        <v>0</v>
      </c>
      <c r="FL61" s="32">
        <v>0</v>
      </c>
      <c r="FM61" s="33">
        <v>0</v>
      </c>
      <c r="FN61" s="34">
        <v>0</v>
      </c>
      <c r="FO61" s="32">
        <v>0</v>
      </c>
      <c r="FP61" s="33">
        <v>0</v>
      </c>
      <c r="FQ61" s="34">
        <v>0</v>
      </c>
      <c r="FR61" s="32">
        <v>0</v>
      </c>
      <c r="FS61" s="33">
        <v>0</v>
      </c>
      <c r="FT61" s="34">
        <v>0</v>
      </c>
      <c r="FU61" s="32">
        <v>0</v>
      </c>
      <c r="FV61" s="33">
        <v>0</v>
      </c>
      <c r="FW61" s="34">
        <v>0</v>
      </c>
      <c r="FX61" s="32">
        <v>0</v>
      </c>
      <c r="FY61" s="33">
        <v>490000.00000000303</v>
      </c>
      <c r="FZ61" s="34">
        <v>0</v>
      </c>
      <c r="GA61" s="32">
        <v>0</v>
      </c>
      <c r="GB61" s="33">
        <v>0</v>
      </c>
      <c r="GC61" s="34">
        <v>0</v>
      </c>
      <c r="GD61" s="32">
        <v>0</v>
      </c>
      <c r="GE61" s="33">
        <v>0</v>
      </c>
      <c r="GF61" s="34">
        <v>0</v>
      </c>
      <c r="GG61" s="32">
        <v>0</v>
      </c>
      <c r="GH61" s="33">
        <v>0</v>
      </c>
      <c r="GI61" s="34">
        <v>0</v>
      </c>
      <c r="GJ61" s="32">
        <v>0</v>
      </c>
      <c r="GK61" s="33">
        <v>0</v>
      </c>
      <c r="GL61" s="34">
        <v>0</v>
      </c>
      <c r="GM61" s="32">
        <v>0</v>
      </c>
      <c r="GN61" s="33">
        <v>0</v>
      </c>
      <c r="GO61" s="34">
        <v>0</v>
      </c>
      <c r="GP61" s="32">
        <v>0</v>
      </c>
      <c r="GQ61" s="33">
        <v>0</v>
      </c>
      <c r="GR61" s="34">
        <v>0</v>
      </c>
      <c r="GS61" s="32">
        <v>0</v>
      </c>
      <c r="GT61" s="33">
        <v>0</v>
      </c>
      <c r="GU61" s="34">
        <v>0</v>
      </c>
      <c r="GV61" s="32">
        <v>0</v>
      </c>
      <c r="GW61" s="33">
        <v>0</v>
      </c>
      <c r="GX61" s="34">
        <v>0</v>
      </c>
      <c r="GY61" s="32">
        <v>0</v>
      </c>
      <c r="GZ61" s="33">
        <v>0</v>
      </c>
      <c r="HA61" s="34">
        <v>0</v>
      </c>
      <c r="HB61" s="32">
        <v>0</v>
      </c>
      <c r="HC61" s="33">
        <v>0</v>
      </c>
      <c r="HD61" s="34">
        <v>0</v>
      </c>
      <c r="HE61" s="32">
        <v>0</v>
      </c>
      <c r="HF61" s="33">
        <v>0</v>
      </c>
      <c r="HG61" s="34">
        <v>0</v>
      </c>
      <c r="HH61" s="32">
        <v>0</v>
      </c>
      <c r="HI61" s="33">
        <v>0</v>
      </c>
      <c r="HJ61" s="34">
        <v>0</v>
      </c>
      <c r="HK61" s="32">
        <v>0</v>
      </c>
      <c r="HL61" s="33">
        <v>0</v>
      </c>
      <c r="HM61" s="34">
        <v>0</v>
      </c>
      <c r="HN61" s="32">
        <v>0</v>
      </c>
      <c r="HO61" s="33">
        <v>0</v>
      </c>
      <c r="HP61" s="34">
        <v>0</v>
      </c>
    </row>
    <row r="62" spans="1:224" x14ac:dyDescent="0.25">
      <c r="A62" s="9" t="s">
        <v>426</v>
      </c>
      <c r="B62" s="10" t="s">
        <v>427</v>
      </c>
      <c r="C62" s="32">
        <v>-1280403.74</v>
      </c>
      <c r="D62" s="33">
        <v>-1400000</v>
      </c>
      <c r="E62" s="34">
        <v>-1400000</v>
      </c>
      <c r="F62" s="32">
        <v>-1280403.74</v>
      </c>
      <c r="G62" s="33">
        <v>-1400000</v>
      </c>
      <c r="H62" s="34">
        <v>-1400000</v>
      </c>
      <c r="I62" s="32">
        <v>0</v>
      </c>
      <c r="J62" s="33">
        <v>0</v>
      </c>
      <c r="K62" s="34">
        <v>0</v>
      </c>
      <c r="L62" s="32">
        <v>0</v>
      </c>
      <c r="M62" s="33">
        <v>0</v>
      </c>
      <c r="N62" s="34">
        <v>0</v>
      </c>
      <c r="O62" s="32">
        <v>0</v>
      </c>
      <c r="P62" s="33">
        <v>0</v>
      </c>
      <c r="Q62" s="34">
        <v>0</v>
      </c>
      <c r="R62" s="32">
        <v>0</v>
      </c>
      <c r="S62" s="33">
        <v>0</v>
      </c>
      <c r="T62" s="34">
        <v>0</v>
      </c>
      <c r="U62" s="32">
        <v>0</v>
      </c>
      <c r="V62" s="33">
        <v>0</v>
      </c>
      <c r="W62" s="34">
        <v>0</v>
      </c>
      <c r="X62" s="32">
        <v>0</v>
      </c>
      <c r="Y62" s="33">
        <v>0</v>
      </c>
      <c r="Z62" s="34">
        <v>0</v>
      </c>
      <c r="AA62" s="32">
        <v>0</v>
      </c>
      <c r="AB62" s="33">
        <v>0</v>
      </c>
      <c r="AC62" s="34">
        <v>0</v>
      </c>
      <c r="AD62" s="32">
        <v>0</v>
      </c>
      <c r="AE62" s="33">
        <v>0</v>
      </c>
      <c r="AF62" s="34">
        <v>0</v>
      </c>
      <c r="AG62" s="32">
        <v>0</v>
      </c>
      <c r="AH62" s="33">
        <v>0</v>
      </c>
      <c r="AI62" s="34">
        <v>0</v>
      </c>
      <c r="AJ62" s="32">
        <v>0</v>
      </c>
      <c r="AK62" s="33">
        <v>0</v>
      </c>
      <c r="AL62" s="34">
        <v>0</v>
      </c>
      <c r="AM62" s="32">
        <v>0</v>
      </c>
      <c r="AN62" s="33">
        <v>0</v>
      </c>
      <c r="AO62" s="34">
        <v>0</v>
      </c>
      <c r="AP62" s="32">
        <v>0</v>
      </c>
      <c r="AQ62" s="33">
        <v>0</v>
      </c>
      <c r="AR62" s="34">
        <v>0</v>
      </c>
      <c r="AS62" s="32">
        <v>0</v>
      </c>
      <c r="AT62" s="33">
        <v>0</v>
      </c>
      <c r="AU62" s="34">
        <v>0</v>
      </c>
      <c r="AV62" s="32">
        <v>0</v>
      </c>
      <c r="AW62" s="33">
        <v>0</v>
      </c>
      <c r="AX62" s="34">
        <v>0</v>
      </c>
      <c r="AY62" s="32">
        <v>0</v>
      </c>
      <c r="AZ62" s="33">
        <v>0</v>
      </c>
      <c r="BA62" s="34">
        <v>0</v>
      </c>
      <c r="BB62" s="32">
        <v>0</v>
      </c>
      <c r="BC62" s="33">
        <v>0</v>
      </c>
      <c r="BD62" s="34">
        <v>0</v>
      </c>
      <c r="BE62" s="32">
        <v>0</v>
      </c>
      <c r="BF62" s="33">
        <v>0</v>
      </c>
      <c r="BG62" s="34">
        <v>0</v>
      </c>
      <c r="BH62" s="32">
        <v>0</v>
      </c>
      <c r="BI62" s="33">
        <v>0</v>
      </c>
      <c r="BJ62" s="34">
        <v>0</v>
      </c>
      <c r="BK62" s="32">
        <v>0</v>
      </c>
      <c r="BL62" s="33">
        <v>0</v>
      </c>
      <c r="BM62" s="34">
        <v>0</v>
      </c>
      <c r="BN62" s="32">
        <v>0</v>
      </c>
      <c r="BO62" s="33">
        <v>0</v>
      </c>
      <c r="BP62" s="34">
        <v>0</v>
      </c>
      <c r="BQ62" s="32">
        <v>0</v>
      </c>
      <c r="BR62" s="33">
        <v>0</v>
      </c>
      <c r="BS62" s="34">
        <v>0</v>
      </c>
      <c r="BT62" s="32">
        <v>0</v>
      </c>
      <c r="BU62" s="33">
        <v>0</v>
      </c>
      <c r="BV62" s="34">
        <v>0</v>
      </c>
      <c r="BW62" s="32">
        <v>0</v>
      </c>
      <c r="BX62" s="33">
        <v>0</v>
      </c>
      <c r="BY62" s="34">
        <v>0</v>
      </c>
      <c r="BZ62" s="32">
        <v>0</v>
      </c>
      <c r="CA62" s="33">
        <v>0</v>
      </c>
      <c r="CB62" s="34">
        <v>0</v>
      </c>
      <c r="CC62" s="32">
        <v>0</v>
      </c>
      <c r="CD62" s="33">
        <v>0</v>
      </c>
      <c r="CE62" s="34">
        <v>0</v>
      </c>
      <c r="CF62" s="32">
        <v>0</v>
      </c>
      <c r="CG62" s="33">
        <v>0</v>
      </c>
      <c r="CH62" s="34">
        <v>0</v>
      </c>
      <c r="CI62" s="32">
        <v>0</v>
      </c>
      <c r="CJ62" s="33">
        <v>0</v>
      </c>
      <c r="CK62" s="34">
        <v>0</v>
      </c>
      <c r="CL62" s="32">
        <v>0</v>
      </c>
      <c r="CM62" s="33">
        <v>0</v>
      </c>
      <c r="CN62" s="34">
        <v>0</v>
      </c>
      <c r="CO62" s="32">
        <v>0</v>
      </c>
      <c r="CP62" s="33">
        <v>0</v>
      </c>
      <c r="CQ62" s="34">
        <v>0</v>
      </c>
      <c r="CR62" s="32">
        <v>0</v>
      </c>
      <c r="CS62" s="33">
        <v>0</v>
      </c>
      <c r="CT62" s="34">
        <v>0</v>
      </c>
      <c r="CU62" s="32">
        <v>0</v>
      </c>
      <c r="CV62" s="33">
        <v>0</v>
      </c>
      <c r="CW62" s="34">
        <v>0</v>
      </c>
      <c r="CX62" s="32">
        <v>0</v>
      </c>
      <c r="CY62" s="33">
        <v>0</v>
      </c>
      <c r="CZ62" s="34">
        <v>0</v>
      </c>
      <c r="DA62" s="32">
        <v>0</v>
      </c>
      <c r="DB62" s="33">
        <v>0</v>
      </c>
      <c r="DC62" s="34">
        <v>0</v>
      </c>
      <c r="DD62" s="32">
        <v>0</v>
      </c>
      <c r="DE62" s="33">
        <v>0</v>
      </c>
      <c r="DF62" s="34">
        <v>0</v>
      </c>
      <c r="DG62" s="32">
        <v>0</v>
      </c>
      <c r="DH62" s="33">
        <v>0</v>
      </c>
      <c r="DI62" s="34">
        <v>0</v>
      </c>
      <c r="DJ62" s="32">
        <v>0</v>
      </c>
      <c r="DK62" s="33">
        <v>0</v>
      </c>
      <c r="DL62" s="34">
        <v>0</v>
      </c>
      <c r="DM62" s="32">
        <v>0</v>
      </c>
      <c r="DN62" s="33">
        <v>0</v>
      </c>
      <c r="DO62" s="34">
        <v>0</v>
      </c>
      <c r="DP62" s="32">
        <v>0</v>
      </c>
      <c r="DQ62" s="33">
        <v>0</v>
      </c>
      <c r="DR62" s="34">
        <v>0</v>
      </c>
      <c r="DS62" s="32">
        <v>0</v>
      </c>
      <c r="DT62" s="33">
        <v>0</v>
      </c>
      <c r="DU62" s="34">
        <v>0</v>
      </c>
      <c r="DV62" s="32">
        <v>0</v>
      </c>
      <c r="DW62" s="33">
        <v>0</v>
      </c>
      <c r="DX62" s="34">
        <v>0</v>
      </c>
      <c r="DY62" s="32">
        <v>0</v>
      </c>
      <c r="DZ62" s="33">
        <v>0</v>
      </c>
      <c r="EA62" s="34">
        <v>0</v>
      </c>
      <c r="EB62" s="32">
        <v>0</v>
      </c>
      <c r="EC62" s="33">
        <v>0</v>
      </c>
      <c r="ED62" s="34">
        <v>0</v>
      </c>
      <c r="EE62" s="32">
        <v>0</v>
      </c>
      <c r="EF62" s="33">
        <v>0</v>
      </c>
      <c r="EG62" s="34">
        <v>0</v>
      </c>
      <c r="EH62" s="32">
        <v>0</v>
      </c>
      <c r="EI62" s="33">
        <v>0</v>
      </c>
      <c r="EJ62" s="34">
        <v>0</v>
      </c>
      <c r="EK62" s="32">
        <v>0</v>
      </c>
      <c r="EL62" s="33">
        <v>0</v>
      </c>
      <c r="EM62" s="34">
        <v>0</v>
      </c>
      <c r="EN62" s="32">
        <v>0</v>
      </c>
      <c r="EO62" s="33">
        <v>0</v>
      </c>
      <c r="EP62" s="34">
        <v>0</v>
      </c>
      <c r="EQ62" s="32">
        <v>0</v>
      </c>
      <c r="ER62" s="33">
        <v>0</v>
      </c>
      <c r="ES62" s="34">
        <v>0</v>
      </c>
      <c r="ET62" s="32">
        <v>0</v>
      </c>
      <c r="EU62" s="33">
        <v>0</v>
      </c>
      <c r="EV62" s="34">
        <v>0</v>
      </c>
      <c r="EW62" s="32">
        <v>0</v>
      </c>
      <c r="EX62" s="33">
        <v>0</v>
      </c>
      <c r="EY62" s="34">
        <v>0</v>
      </c>
      <c r="EZ62" s="32">
        <v>0</v>
      </c>
      <c r="FA62" s="33">
        <v>0</v>
      </c>
      <c r="FB62" s="34">
        <v>0</v>
      </c>
      <c r="FC62" s="32">
        <v>0</v>
      </c>
      <c r="FD62" s="33">
        <v>0</v>
      </c>
      <c r="FE62" s="34">
        <v>0</v>
      </c>
      <c r="FF62" s="32">
        <v>0</v>
      </c>
      <c r="FG62" s="33">
        <v>0</v>
      </c>
      <c r="FH62" s="34">
        <v>0</v>
      </c>
      <c r="FI62" s="32">
        <v>0</v>
      </c>
      <c r="FJ62" s="33">
        <v>0</v>
      </c>
      <c r="FK62" s="34">
        <v>0</v>
      </c>
      <c r="FL62" s="32">
        <v>0</v>
      </c>
      <c r="FM62" s="33">
        <v>0</v>
      </c>
      <c r="FN62" s="34">
        <v>0</v>
      </c>
      <c r="FO62" s="32">
        <v>0</v>
      </c>
      <c r="FP62" s="33">
        <v>0</v>
      </c>
      <c r="FQ62" s="34">
        <v>0</v>
      </c>
      <c r="FR62" s="32">
        <v>0</v>
      </c>
      <c r="FS62" s="33">
        <v>0</v>
      </c>
      <c r="FT62" s="34">
        <v>0</v>
      </c>
      <c r="FU62" s="32">
        <v>0</v>
      </c>
      <c r="FV62" s="33">
        <v>0</v>
      </c>
      <c r="FW62" s="34">
        <v>0</v>
      </c>
      <c r="FX62" s="32">
        <v>0</v>
      </c>
      <c r="FY62" s="33">
        <v>0</v>
      </c>
      <c r="FZ62" s="34">
        <v>0</v>
      </c>
      <c r="GA62" s="32">
        <v>0</v>
      </c>
      <c r="GB62" s="33">
        <v>0</v>
      </c>
      <c r="GC62" s="34">
        <v>0</v>
      </c>
      <c r="GD62" s="32">
        <v>0</v>
      </c>
      <c r="GE62" s="33">
        <v>0</v>
      </c>
      <c r="GF62" s="34">
        <v>0</v>
      </c>
      <c r="GG62" s="32">
        <v>0</v>
      </c>
      <c r="GH62" s="33">
        <v>0</v>
      </c>
      <c r="GI62" s="34">
        <v>0</v>
      </c>
      <c r="GJ62" s="32">
        <v>0</v>
      </c>
      <c r="GK62" s="33">
        <v>0</v>
      </c>
      <c r="GL62" s="34">
        <v>0</v>
      </c>
      <c r="GM62" s="32">
        <v>0</v>
      </c>
      <c r="GN62" s="33">
        <v>0</v>
      </c>
      <c r="GO62" s="34">
        <v>0</v>
      </c>
      <c r="GP62" s="32">
        <v>0</v>
      </c>
      <c r="GQ62" s="33">
        <v>0</v>
      </c>
      <c r="GR62" s="34">
        <v>0</v>
      </c>
      <c r="GS62" s="32">
        <v>0</v>
      </c>
      <c r="GT62" s="33">
        <v>0</v>
      </c>
      <c r="GU62" s="34">
        <v>0</v>
      </c>
      <c r="GV62" s="32">
        <v>0</v>
      </c>
      <c r="GW62" s="33">
        <v>0</v>
      </c>
      <c r="GX62" s="34">
        <v>0</v>
      </c>
      <c r="GY62" s="32">
        <v>0</v>
      </c>
      <c r="GZ62" s="33">
        <v>0</v>
      </c>
      <c r="HA62" s="34">
        <v>0</v>
      </c>
      <c r="HB62" s="32">
        <v>0</v>
      </c>
      <c r="HC62" s="33">
        <v>0</v>
      </c>
      <c r="HD62" s="34">
        <v>0</v>
      </c>
      <c r="HE62" s="32">
        <v>0</v>
      </c>
      <c r="HF62" s="33">
        <v>0</v>
      </c>
      <c r="HG62" s="34">
        <v>0</v>
      </c>
      <c r="HH62" s="32">
        <v>0</v>
      </c>
      <c r="HI62" s="33">
        <v>0</v>
      </c>
      <c r="HJ62" s="34">
        <v>0</v>
      </c>
      <c r="HK62" s="32">
        <v>0</v>
      </c>
      <c r="HL62" s="33">
        <v>0</v>
      </c>
      <c r="HM62" s="34">
        <v>0</v>
      </c>
      <c r="HN62" s="32">
        <v>0</v>
      </c>
      <c r="HO62" s="33">
        <v>0</v>
      </c>
      <c r="HP62" s="34">
        <v>0</v>
      </c>
    </row>
    <row r="63" spans="1:224" x14ac:dyDescent="0.25">
      <c r="A63" s="9" t="s">
        <v>428</v>
      </c>
      <c r="B63" s="10" t="s">
        <v>429</v>
      </c>
      <c r="C63" s="32">
        <v>-21252983.710000001</v>
      </c>
      <c r="D63" s="33">
        <v>-21739733.333333299</v>
      </c>
      <c r="E63" s="34">
        <v>-22140000</v>
      </c>
      <c r="F63" s="32">
        <v>-21252983.710000001</v>
      </c>
      <c r="G63" s="33">
        <v>-22140066.666666601</v>
      </c>
      <c r="H63" s="34">
        <v>-22140000</v>
      </c>
      <c r="I63" s="32">
        <v>0</v>
      </c>
      <c r="J63" s="33">
        <v>0</v>
      </c>
      <c r="K63" s="34">
        <v>0</v>
      </c>
      <c r="L63" s="32">
        <v>0</v>
      </c>
      <c r="M63" s="33">
        <v>0</v>
      </c>
      <c r="N63" s="34">
        <v>0</v>
      </c>
      <c r="O63" s="32">
        <v>0</v>
      </c>
      <c r="P63" s="33">
        <v>0</v>
      </c>
      <c r="Q63" s="34">
        <v>0</v>
      </c>
      <c r="R63" s="32">
        <v>0</v>
      </c>
      <c r="S63" s="33">
        <v>0</v>
      </c>
      <c r="T63" s="34">
        <v>0</v>
      </c>
      <c r="U63" s="32">
        <v>0</v>
      </c>
      <c r="V63" s="33">
        <v>0</v>
      </c>
      <c r="W63" s="34">
        <v>0</v>
      </c>
      <c r="X63" s="32">
        <v>0</v>
      </c>
      <c r="Y63" s="33">
        <v>0</v>
      </c>
      <c r="Z63" s="34">
        <v>0</v>
      </c>
      <c r="AA63" s="32">
        <v>0</v>
      </c>
      <c r="AB63" s="33">
        <v>0</v>
      </c>
      <c r="AC63" s="34">
        <v>0</v>
      </c>
      <c r="AD63" s="32">
        <v>0</v>
      </c>
      <c r="AE63" s="33">
        <v>0</v>
      </c>
      <c r="AF63" s="34">
        <v>0</v>
      </c>
      <c r="AG63" s="32">
        <v>0</v>
      </c>
      <c r="AH63" s="33">
        <v>0</v>
      </c>
      <c r="AI63" s="34">
        <v>0</v>
      </c>
      <c r="AJ63" s="32">
        <v>0</v>
      </c>
      <c r="AK63" s="33">
        <v>0</v>
      </c>
      <c r="AL63" s="34">
        <v>0</v>
      </c>
      <c r="AM63" s="32">
        <v>0</v>
      </c>
      <c r="AN63" s="33">
        <v>0</v>
      </c>
      <c r="AO63" s="34">
        <v>0</v>
      </c>
      <c r="AP63" s="32">
        <v>0</v>
      </c>
      <c r="AQ63" s="33">
        <v>0</v>
      </c>
      <c r="AR63" s="34">
        <v>0</v>
      </c>
      <c r="AS63" s="32">
        <v>0</v>
      </c>
      <c r="AT63" s="33">
        <v>0</v>
      </c>
      <c r="AU63" s="34">
        <v>0</v>
      </c>
      <c r="AV63" s="32">
        <v>0</v>
      </c>
      <c r="AW63" s="33">
        <v>0</v>
      </c>
      <c r="AX63" s="34">
        <v>0</v>
      </c>
      <c r="AY63" s="32">
        <v>0</v>
      </c>
      <c r="AZ63" s="33">
        <v>0</v>
      </c>
      <c r="BA63" s="34">
        <v>0</v>
      </c>
      <c r="BB63" s="32">
        <v>0</v>
      </c>
      <c r="BC63" s="33">
        <v>0</v>
      </c>
      <c r="BD63" s="34">
        <v>0</v>
      </c>
      <c r="BE63" s="32">
        <v>0</v>
      </c>
      <c r="BF63" s="33">
        <v>0</v>
      </c>
      <c r="BG63" s="34">
        <v>0</v>
      </c>
      <c r="BH63" s="32">
        <v>0</v>
      </c>
      <c r="BI63" s="33">
        <v>0</v>
      </c>
      <c r="BJ63" s="34">
        <v>0</v>
      </c>
      <c r="BK63" s="32">
        <v>0</v>
      </c>
      <c r="BL63" s="33">
        <v>0</v>
      </c>
      <c r="BM63" s="34">
        <v>0</v>
      </c>
      <c r="BN63" s="32">
        <v>0</v>
      </c>
      <c r="BO63" s="33">
        <v>0</v>
      </c>
      <c r="BP63" s="34">
        <v>0</v>
      </c>
      <c r="BQ63" s="32">
        <v>0</v>
      </c>
      <c r="BR63" s="33">
        <v>0</v>
      </c>
      <c r="BS63" s="34">
        <v>0</v>
      </c>
      <c r="BT63" s="32">
        <v>0</v>
      </c>
      <c r="BU63" s="33">
        <v>0</v>
      </c>
      <c r="BV63" s="34">
        <v>0</v>
      </c>
      <c r="BW63" s="32">
        <v>0</v>
      </c>
      <c r="BX63" s="33">
        <v>0</v>
      </c>
      <c r="BY63" s="34">
        <v>0</v>
      </c>
      <c r="BZ63" s="32">
        <v>0</v>
      </c>
      <c r="CA63" s="33">
        <v>0</v>
      </c>
      <c r="CB63" s="34">
        <v>0</v>
      </c>
      <c r="CC63" s="32">
        <v>0</v>
      </c>
      <c r="CD63" s="33">
        <v>0</v>
      </c>
      <c r="CE63" s="34">
        <v>0</v>
      </c>
      <c r="CF63" s="32">
        <v>0</v>
      </c>
      <c r="CG63" s="33">
        <v>0</v>
      </c>
      <c r="CH63" s="34">
        <v>0</v>
      </c>
      <c r="CI63" s="32">
        <v>0</v>
      </c>
      <c r="CJ63" s="33">
        <v>0</v>
      </c>
      <c r="CK63" s="34">
        <v>0</v>
      </c>
      <c r="CL63" s="32">
        <v>0</v>
      </c>
      <c r="CM63" s="33">
        <v>0</v>
      </c>
      <c r="CN63" s="34">
        <v>0</v>
      </c>
      <c r="CO63" s="32">
        <v>0</v>
      </c>
      <c r="CP63" s="33">
        <v>0</v>
      </c>
      <c r="CQ63" s="34">
        <v>0</v>
      </c>
      <c r="CR63" s="32">
        <v>0</v>
      </c>
      <c r="CS63" s="33">
        <v>0</v>
      </c>
      <c r="CT63" s="34">
        <v>0</v>
      </c>
      <c r="CU63" s="32">
        <v>0</v>
      </c>
      <c r="CV63" s="33">
        <v>0</v>
      </c>
      <c r="CW63" s="34">
        <v>0</v>
      </c>
      <c r="CX63" s="32">
        <v>0</v>
      </c>
      <c r="CY63" s="33">
        <v>0</v>
      </c>
      <c r="CZ63" s="34">
        <v>0</v>
      </c>
      <c r="DA63" s="32">
        <v>0</v>
      </c>
      <c r="DB63" s="33">
        <v>0</v>
      </c>
      <c r="DC63" s="34">
        <v>0</v>
      </c>
      <c r="DD63" s="32">
        <v>0</v>
      </c>
      <c r="DE63" s="33">
        <v>0</v>
      </c>
      <c r="DF63" s="34">
        <v>0</v>
      </c>
      <c r="DG63" s="32">
        <v>0</v>
      </c>
      <c r="DH63" s="33">
        <v>0</v>
      </c>
      <c r="DI63" s="34">
        <v>0</v>
      </c>
      <c r="DJ63" s="32">
        <v>0</v>
      </c>
      <c r="DK63" s="33">
        <v>0</v>
      </c>
      <c r="DL63" s="34">
        <v>0</v>
      </c>
      <c r="DM63" s="32">
        <v>0</v>
      </c>
      <c r="DN63" s="33">
        <v>0</v>
      </c>
      <c r="DO63" s="34">
        <v>0</v>
      </c>
      <c r="DP63" s="32">
        <v>0</v>
      </c>
      <c r="DQ63" s="33">
        <v>0</v>
      </c>
      <c r="DR63" s="34">
        <v>0</v>
      </c>
      <c r="DS63" s="32">
        <v>0</v>
      </c>
      <c r="DT63" s="33">
        <v>0</v>
      </c>
      <c r="DU63" s="34">
        <v>0</v>
      </c>
      <c r="DV63" s="32">
        <v>0</v>
      </c>
      <c r="DW63" s="33">
        <v>0</v>
      </c>
      <c r="DX63" s="34">
        <v>0</v>
      </c>
      <c r="DY63" s="32">
        <v>0</v>
      </c>
      <c r="DZ63" s="33">
        <v>0</v>
      </c>
      <c r="EA63" s="34">
        <v>0</v>
      </c>
      <c r="EB63" s="32">
        <v>0</v>
      </c>
      <c r="EC63" s="33">
        <v>0</v>
      </c>
      <c r="ED63" s="34">
        <v>0</v>
      </c>
      <c r="EE63" s="32">
        <v>0</v>
      </c>
      <c r="EF63" s="33">
        <v>0</v>
      </c>
      <c r="EG63" s="34">
        <v>0</v>
      </c>
      <c r="EH63" s="32">
        <v>0</v>
      </c>
      <c r="EI63" s="33">
        <v>0</v>
      </c>
      <c r="EJ63" s="34">
        <v>0</v>
      </c>
      <c r="EK63" s="32">
        <v>0</v>
      </c>
      <c r="EL63" s="33">
        <v>0</v>
      </c>
      <c r="EM63" s="34">
        <v>0</v>
      </c>
      <c r="EN63" s="32">
        <v>0</v>
      </c>
      <c r="EO63" s="33">
        <v>0</v>
      </c>
      <c r="EP63" s="34">
        <v>0</v>
      </c>
      <c r="EQ63" s="32">
        <v>0</v>
      </c>
      <c r="ER63" s="33">
        <v>0</v>
      </c>
      <c r="ES63" s="34">
        <v>0</v>
      </c>
      <c r="ET63" s="32">
        <v>0</v>
      </c>
      <c r="EU63" s="33">
        <v>0</v>
      </c>
      <c r="EV63" s="34">
        <v>0</v>
      </c>
      <c r="EW63" s="32">
        <v>0</v>
      </c>
      <c r="EX63" s="33">
        <v>0</v>
      </c>
      <c r="EY63" s="34">
        <v>0</v>
      </c>
      <c r="EZ63" s="32">
        <v>0</v>
      </c>
      <c r="FA63" s="33">
        <v>0</v>
      </c>
      <c r="FB63" s="34">
        <v>0</v>
      </c>
      <c r="FC63" s="32">
        <v>0</v>
      </c>
      <c r="FD63" s="33">
        <v>0</v>
      </c>
      <c r="FE63" s="34">
        <v>0</v>
      </c>
      <c r="FF63" s="32">
        <v>0</v>
      </c>
      <c r="FG63" s="33">
        <v>0</v>
      </c>
      <c r="FH63" s="34">
        <v>0</v>
      </c>
      <c r="FI63" s="32">
        <v>0</v>
      </c>
      <c r="FJ63" s="33">
        <v>0</v>
      </c>
      <c r="FK63" s="34">
        <v>0</v>
      </c>
      <c r="FL63" s="32">
        <v>0</v>
      </c>
      <c r="FM63" s="33">
        <v>0</v>
      </c>
      <c r="FN63" s="34">
        <v>0</v>
      </c>
      <c r="FO63" s="32">
        <v>0</v>
      </c>
      <c r="FP63" s="33">
        <v>0</v>
      </c>
      <c r="FQ63" s="34">
        <v>0</v>
      </c>
      <c r="FR63" s="32">
        <v>0</v>
      </c>
      <c r="FS63" s="33">
        <v>0</v>
      </c>
      <c r="FT63" s="34">
        <v>0</v>
      </c>
      <c r="FU63" s="32">
        <v>0</v>
      </c>
      <c r="FV63" s="33">
        <v>0</v>
      </c>
      <c r="FW63" s="34">
        <v>0</v>
      </c>
      <c r="FX63" s="32">
        <v>0</v>
      </c>
      <c r="FY63" s="33">
        <v>400333.33333333698</v>
      </c>
      <c r="FZ63" s="34">
        <v>0</v>
      </c>
      <c r="GA63" s="32">
        <v>0</v>
      </c>
      <c r="GB63" s="33">
        <v>0</v>
      </c>
      <c r="GC63" s="34">
        <v>0</v>
      </c>
      <c r="GD63" s="32">
        <v>0</v>
      </c>
      <c r="GE63" s="33">
        <v>0</v>
      </c>
      <c r="GF63" s="34">
        <v>0</v>
      </c>
      <c r="GG63" s="32">
        <v>0</v>
      </c>
      <c r="GH63" s="33">
        <v>0</v>
      </c>
      <c r="GI63" s="34">
        <v>0</v>
      </c>
      <c r="GJ63" s="32">
        <v>0</v>
      </c>
      <c r="GK63" s="33">
        <v>0</v>
      </c>
      <c r="GL63" s="34">
        <v>0</v>
      </c>
      <c r="GM63" s="32">
        <v>0</v>
      </c>
      <c r="GN63" s="33">
        <v>0</v>
      </c>
      <c r="GO63" s="34">
        <v>0</v>
      </c>
      <c r="GP63" s="32">
        <v>0</v>
      </c>
      <c r="GQ63" s="33">
        <v>0</v>
      </c>
      <c r="GR63" s="34">
        <v>0</v>
      </c>
      <c r="GS63" s="32">
        <v>0</v>
      </c>
      <c r="GT63" s="33">
        <v>0</v>
      </c>
      <c r="GU63" s="34">
        <v>0</v>
      </c>
      <c r="GV63" s="32">
        <v>0</v>
      </c>
      <c r="GW63" s="33">
        <v>0</v>
      </c>
      <c r="GX63" s="34">
        <v>0</v>
      </c>
      <c r="GY63" s="32">
        <v>0</v>
      </c>
      <c r="GZ63" s="33">
        <v>0</v>
      </c>
      <c r="HA63" s="34">
        <v>0</v>
      </c>
      <c r="HB63" s="32">
        <v>0</v>
      </c>
      <c r="HC63" s="33">
        <v>0</v>
      </c>
      <c r="HD63" s="34">
        <v>0</v>
      </c>
      <c r="HE63" s="32">
        <v>0</v>
      </c>
      <c r="HF63" s="33">
        <v>0</v>
      </c>
      <c r="HG63" s="34">
        <v>0</v>
      </c>
      <c r="HH63" s="32">
        <v>0</v>
      </c>
      <c r="HI63" s="33">
        <v>0</v>
      </c>
      <c r="HJ63" s="34">
        <v>0</v>
      </c>
      <c r="HK63" s="32">
        <v>0</v>
      </c>
      <c r="HL63" s="33">
        <v>0</v>
      </c>
      <c r="HM63" s="34">
        <v>0</v>
      </c>
      <c r="HN63" s="32">
        <v>0</v>
      </c>
      <c r="HO63" s="33">
        <v>0</v>
      </c>
      <c r="HP63" s="34">
        <v>0</v>
      </c>
    </row>
    <row r="64" spans="1:224" x14ac:dyDescent="0.25">
      <c r="A64" s="9" t="s">
        <v>430</v>
      </c>
      <c r="B64" s="10" t="s">
        <v>431</v>
      </c>
      <c r="C64" s="32">
        <v>-5621178.6600000104</v>
      </c>
      <c r="D64" s="33">
        <v>-5547059.71178596</v>
      </c>
      <c r="E64" s="34">
        <v>-6343491.9999999898</v>
      </c>
      <c r="F64" s="32">
        <v>-528381.1</v>
      </c>
      <c r="G64" s="33">
        <v>-539999.99999999104</v>
      </c>
      <c r="H64" s="34">
        <v>-711000</v>
      </c>
      <c r="I64" s="32">
        <v>-23594.16</v>
      </c>
      <c r="J64" s="33">
        <v>-32999.999999981999</v>
      </c>
      <c r="K64" s="34">
        <v>-110000</v>
      </c>
      <c r="L64" s="32">
        <v>-109791.67</v>
      </c>
      <c r="M64" s="33">
        <v>-69999.999999986001</v>
      </c>
      <c r="N64" s="34">
        <v>-70000</v>
      </c>
      <c r="O64" s="32">
        <v>-72263.350000000006</v>
      </c>
      <c r="P64" s="33">
        <v>-79999.999999981999</v>
      </c>
      <c r="Q64" s="34">
        <v>-55000</v>
      </c>
      <c r="R64" s="32">
        <v>-19208.34</v>
      </c>
      <c r="S64" s="33">
        <v>-19999.999999995998</v>
      </c>
      <c r="T64" s="34">
        <v>-25000</v>
      </c>
      <c r="U64" s="32">
        <v>-295100.27</v>
      </c>
      <c r="V64" s="33">
        <v>-297040.96541647799</v>
      </c>
      <c r="W64" s="34">
        <v>-310000</v>
      </c>
      <c r="X64" s="32">
        <v>-1832111.44</v>
      </c>
      <c r="Y64" s="33">
        <v>-2147999.9999999702</v>
      </c>
      <c r="Z64" s="34">
        <v>-2148000</v>
      </c>
      <c r="AA64" s="32">
        <v>-5291.54</v>
      </c>
      <c r="AB64" s="33">
        <v>-1999.999999999</v>
      </c>
      <c r="AC64" s="34">
        <v>-20000</v>
      </c>
      <c r="AD64" s="32">
        <v>-299719.31</v>
      </c>
      <c r="AE64" s="33">
        <v>-299999.999999994</v>
      </c>
      <c r="AF64" s="34">
        <v>-250000</v>
      </c>
      <c r="AG64" s="32">
        <v>-147538.12</v>
      </c>
      <c r="AH64" s="33">
        <v>-430170.524606311</v>
      </c>
      <c r="AI64" s="34">
        <v>-300000</v>
      </c>
      <c r="AJ64" s="32">
        <v>-44120.98</v>
      </c>
      <c r="AK64" s="33">
        <v>-44999.999999986998</v>
      </c>
      <c r="AL64" s="34">
        <v>-40000</v>
      </c>
      <c r="AM64" s="32">
        <v>-8636.23</v>
      </c>
      <c r="AN64" s="33">
        <v>-9999.999999996</v>
      </c>
      <c r="AO64" s="34">
        <v>-10000</v>
      </c>
      <c r="AP64" s="32">
        <v>-248530.02</v>
      </c>
      <c r="AQ64" s="33">
        <v>-229999.99999999499</v>
      </c>
      <c r="AR64" s="34">
        <v>-230000</v>
      </c>
      <c r="AS64" s="32">
        <v>-79143.100000000006</v>
      </c>
      <c r="AT64" s="33">
        <v>-79999.999999995998</v>
      </c>
      <c r="AU64" s="34">
        <v>-72000</v>
      </c>
      <c r="AV64" s="32">
        <v>-173.69</v>
      </c>
      <c r="AW64" s="33">
        <v>0</v>
      </c>
      <c r="AX64" s="34">
        <v>-1000</v>
      </c>
      <c r="AY64" s="32">
        <v>-163074.29999999999</v>
      </c>
      <c r="AZ64" s="33">
        <v>-129999.99999998701</v>
      </c>
      <c r="BA64" s="34">
        <v>-300000</v>
      </c>
      <c r="BB64" s="32">
        <v>-216873.89</v>
      </c>
      <c r="BC64" s="33">
        <v>-219999.999999992</v>
      </c>
      <c r="BD64" s="34">
        <v>-220000</v>
      </c>
      <c r="BE64" s="32">
        <v>-545.14</v>
      </c>
      <c r="BF64" s="33">
        <v>-999.99999999800002</v>
      </c>
      <c r="BG64" s="34">
        <v>-1000</v>
      </c>
      <c r="BH64" s="32">
        <v>0</v>
      </c>
      <c r="BI64" s="33">
        <v>0</v>
      </c>
      <c r="BJ64" s="34">
        <v>0</v>
      </c>
      <c r="BK64" s="32">
        <v>-110.49</v>
      </c>
      <c r="BL64" s="33">
        <v>0</v>
      </c>
      <c r="BM64" s="34">
        <v>0</v>
      </c>
      <c r="BN64" s="32">
        <v>-2431.83</v>
      </c>
      <c r="BO64" s="33">
        <v>-2999.999999997</v>
      </c>
      <c r="BP64" s="34">
        <v>-6000</v>
      </c>
      <c r="BQ64" s="32">
        <v>-1914.98</v>
      </c>
      <c r="BR64" s="33">
        <v>-1999.999999999</v>
      </c>
      <c r="BS64" s="34">
        <v>-2000</v>
      </c>
      <c r="BT64" s="32">
        <v>-1055.7</v>
      </c>
      <c r="BU64" s="33">
        <v>-999.99999999800002</v>
      </c>
      <c r="BV64" s="34">
        <v>-1000</v>
      </c>
      <c r="BW64" s="32">
        <v>-1670.95</v>
      </c>
      <c r="BX64" s="33">
        <v>0</v>
      </c>
      <c r="BY64" s="34">
        <v>-1000</v>
      </c>
      <c r="BZ64" s="32">
        <v>0</v>
      </c>
      <c r="CA64" s="33">
        <v>0</v>
      </c>
      <c r="CB64" s="34">
        <v>0</v>
      </c>
      <c r="CC64" s="32">
        <v>-73.66</v>
      </c>
      <c r="CD64" s="33">
        <v>0</v>
      </c>
      <c r="CE64" s="34">
        <v>-200</v>
      </c>
      <c r="CF64" s="32">
        <v>0</v>
      </c>
      <c r="CG64" s="33">
        <v>0</v>
      </c>
      <c r="CH64" s="34">
        <v>0</v>
      </c>
      <c r="CI64" s="32">
        <v>0</v>
      </c>
      <c r="CJ64" s="33">
        <v>0</v>
      </c>
      <c r="CK64" s="34">
        <v>0</v>
      </c>
      <c r="CL64" s="32">
        <v>-9140.2999999999993</v>
      </c>
      <c r="CM64" s="33">
        <v>-14999.999999992</v>
      </c>
      <c r="CN64" s="34">
        <v>-15000</v>
      </c>
      <c r="CO64" s="32">
        <v>-15687.41</v>
      </c>
      <c r="CP64" s="33">
        <v>-5999.9999999940001</v>
      </c>
      <c r="CQ64" s="34">
        <v>-26000</v>
      </c>
      <c r="CR64" s="32">
        <v>0</v>
      </c>
      <c r="CS64" s="33">
        <v>0</v>
      </c>
      <c r="CT64" s="34">
        <v>0</v>
      </c>
      <c r="CU64" s="32">
        <v>-4733.74</v>
      </c>
      <c r="CV64" s="33">
        <v>-5999.9999999969996</v>
      </c>
      <c r="CW64" s="34">
        <v>-6000</v>
      </c>
      <c r="CX64" s="32">
        <v>0</v>
      </c>
      <c r="CY64" s="33">
        <v>0</v>
      </c>
      <c r="CZ64" s="34">
        <v>0</v>
      </c>
      <c r="DA64" s="32">
        <v>0</v>
      </c>
      <c r="DB64" s="33">
        <v>0</v>
      </c>
      <c r="DC64" s="34">
        <v>0</v>
      </c>
      <c r="DD64" s="32">
        <v>0</v>
      </c>
      <c r="DE64" s="33">
        <v>0</v>
      </c>
      <c r="DF64" s="34">
        <v>0</v>
      </c>
      <c r="DG64" s="32">
        <v>0</v>
      </c>
      <c r="DH64" s="33">
        <v>0</v>
      </c>
      <c r="DI64" s="34">
        <v>0</v>
      </c>
      <c r="DJ64" s="32">
        <v>0</v>
      </c>
      <c r="DK64" s="33">
        <v>0</v>
      </c>
      <c r="DL64" s="34">
        <v>0</v>
      </c>
      <c r="DM64" s="32">
        <v>0</v>
      </c>
      <c r="DN64" s="33">
        <v>0</v>
      </c>
      <c r="DO64" s="34">
        <v>0</v>
      </c>
      <c r="DP64" s="32">
        <v>0</v>
      </c>
      <c r="DQ64" s="33">
        <v>0</v>
      </c>
      <c r="DR64" s="34">
        <v>0</v>
      </c>
      <c r="DS64" s="32">
        <v>0</v>
      </c>
      <c r="DT64" s="33">
        <v>0</v>
      </c>
      <c r="DU64" s="34">
        <v>0</v>
      </c>
      <c r="DV64" s="32">
        <v>0</v>
      </c>
      <c r="DW64" s="33">
        <v>0</v>
      </c>
      <c r="DX64" s="34">
        <v>0</v>
      </c>
      <c r="DY64" s="32">
        <v>0</v>
      </c>
      <c r="DZ64" s="33">
        <v>0</v>
      </c>
      <c r="EA64" s="34">
        <v>0</v>
      </c>
      <c r="EB64" s="32">
        <v>0</v>
      </c>
      <c r="EC64" s="33">
        <v>0</v>
      </c>
      <c r="ED64" s="34">
        <v>0</v>
      </c>
      <c r="EE64" s="32">
        <v>-215651.32</v>
      </c>
      <c r="EF64" s="33">
        <v>-204999.99999999499</v>
      </c>
      <c r="EG64" s="34">
        <v>-250000</v>
      </c>
      <c r="EH64" s="32">
        <v>0</v>
      </c>
      <c r="EI64" s="33">
        <v>0</v>
      </c>
      <c r="EJ64" s="34">
        <v>0</v>
      </c>
      <c r="EK64" s="32">
        <v>-916210.17</v>
      </c>
      <c r="EL64" s="33">
        <v>-914999.99999998801</v>
      </c>
      <c r="EM64" s="34">
        <v>-801000</v>
      </c>
      <c r="EN64" s="32">
        <v>0</v>
      </c>
      <c r="EO64" s="33">
        <v>0</v>
      </c>
      <c r="EP64" s="34">
        <v>0</v>
      </c>
      <c r="EQ64" s="32">
        <v>0</v>
      </c>
      <c r="ER64" s="33">
        <v>0</v>
      </c>
      <c r="ES64" s="34">
        <v>0</v>
      </c>
      <c r="ET64" s="32">
        <v>0</v>
      </c>
      <c r="EU64" s="33">
        <v>0</v>
      </c>
      <c r="EV64" s="34">
        <v>0</v>
      </c>
      <c r="EW64" s="32">
        <v>0</v>
      </c>
      <c r="EX64" s="33">
        <v>0</v>
      </c>
      <c r="EY64" s="34">
        <v>0</v>
      </c>
      <c r="EZ64" s="32">
        <v>0</v>
      </c>
      <c r="FA64" s="33">
        <v>0</v>
      </c>
      <c r="FB64" s="34">
        <v>0</v>
      </c>
      <c r="FC64" s="32">
        <v>-240647.97</v>
      </c>
      <c r="FD64" s="33">
        <v>-249999.999999994</v>
      </c>
      <c r="FE64" s="34">
        <v>-260000</v>
      </c>
      <c r="FF64" s="32">
        <v>-117753.49</v>
      </c>
      <c r="FG64" s="33">
        <v>-165848.22176335301</v>
      </c>
      <c r="FH64" s="34">
        <v>-102292</v>
      </c>
      <c r="FI64" s="32">
        <v>0</v>
      </c>
      <c r="FJ64" s="33">
        <v>0</v>
      </c>
      <c r="FK64" s="34">
        <v>0</v>
      </c>
      <c r="FL64" s="32">
        <v>0</v>
      </c>
      <c r="FM64" s="33">
        <v>0</v>
      </c>
      <c r="FN64" s="34">
        <v>0</v>
      </c>
      <c r="FO64" s="32">
        <v>0</v>
      </c>
      <c r="FP64" s="33">
        <v>0</v>
      </c>
      <c r="FQ64" s="34">
        <v>0</v>
      </c>
      <c r="FR64" s="32">
        <v>0</v>
      </c>
      <c r="FS64" s="33">
        <v>0</v>
      </c>
      <c r="FT64" s="34">
        <v>0</v>
      </c>
      <c r="FU64" s="32">
        <v>0</v>
      </c>
      <c r="FV64" s="33">
        <v>0</v>
      </c>
      <c r="FW64" s="34">
        <v>0</v>
      </c>
      <c r="FX64" s="32">
        <v>0</v>
      </c>
      <c r="FY64" s="33">
        <v>657999.99999999395</v>
      </c>
      <c r="FZ64" s="34">
        <v>0</v>
      </c>
      <c r="GA64" s="32">
        <v>0</v>
      </c>
      <c r="GB64" s="33">
        <v>0</v>
      </c>
      <c r="GC64" s="34">
        <v>0</v>
      </c>
      <c r="GD64" s="32">
        <v>0</v>
      </c>
      <c r="GE64" s="33">
        <v>0</v>
      </c>
      <c r="GF64" s="34">
        <v>0</v>
      </c>
      <c r="GG64" s="32">
        <v>0</v>
      </c>
      <c r="GH64" s="33">
        <v>0</v>
      </c>
      <c r="GI64" s="34">
        <v>0</v>
      </c>
      <c r="GJ64" s="32">
        <v>0</v>
      </c>
      <c r="GK64" s="33">
        <v>0</v>
      </c>
      <c r="GL64" s="34">
        <v>0</v>
      </c>
      <c r="GM64" s="32">
        <v>0</v>
      </c>
      <c r="GN64" s="33">
        <v>0</v>
      </c>
      <c r="GO64" s="34">
        <v>0</v>
      </c>
      <c r="GP64" s="32">
        <v>0</v>
      </c>
      <c r="GQ64" s="33">
        <v>0</v>
      </c>
      <c r="GR64" s="34">
        <v>0</v>
      </c>
      <c r="GS64" s="32">
        <v>0</v>
      </c>
      <c r="GT64" s="33">
        <v>0</v>
      </c>
      <c r="GU64" s="34">
        <v>0</v>
      </c>
      <c r="GV64" s="32">
        <v>0</v>
      </c>
      <c r="GW64" s="33">
        <v>0</v>
      </c>
      <c r="GX64" s="34">
        <v>0</v>
      </c>
      <c r="GY64" s="32">
        <v>0</v>
      </c>
      <c r="GZ64" s="33">
        <v>0</v>
      </c>
      <c r="HA64" s="34">
        <v>0</v>
      </c>
      <c r="HB64" s="32">
        <v>0</v>
      </c>
      <c r="HC64" s="33">
        <v>0</v>
      </c>
      <c r="HD64" s="34">
        <v>0</v>
      </c>
      <c r="HE64" s="32">
        <v>0</v>
      </c>
      <c r="HF64" s="33">
        <v>0</v>
      </c>
      <c r="HG64" s="34">
        <v>0</v>
      </c>
      <c r="HH64" s="32">
        <v>0</v>
      </c>
      <c r="HI64" s="33">
        <v>0</v>
      </c>
      <c r="HJ64" s="34">
        <v>0</v>
      </c>
      <c r="HK64" s="32">
        <v>0</v>
      </c>
      <c r="HL64" s="33">
        <v>0</v>
      </c>
      <c r="HM64" s="34">
        <v>0</v>
      </c>
      <c r="HN64" s="32">
        <v>0</v>
      </c>
      <c r="HO64" s="33">
        <v>0</v>
      </c>
      <c r="HP64" s="34">
        <v>0</v>
      </c>
    </row>
    <row r="65" spans="1:224" x14ac:dyDescent="0.25">
      <c r="A65" s="9" t="s">
        <v>432</v>
      </c>
      <c r="B65" s="10" t="s">
        <v>433</v>
      </c>
      <c r="C65" s="32">
        <v>-21705858.370000001</v>
      </c>
      <c r="D65" s="33">
        <v>-19679896.725833699</v>
      </c>
      <c r="E65" s="34">
        <v>-25441687</v>
      </c>
      <c r="F65" s="32">
        <v>0</v>
      </c>
      <c r="G65" s="33">
        <v>0</v>
      </c>
      <c r="H65" s="34">
        <v>0</v>
      </c>
      <c r="I65" s="32">
        <v>-3495185.93</v>
      </c>
      <c r="J65" s="33">
        <v>-4799948.4736758396</v>
      </c>
      <c r="K65" s="34">
        <v>-5500000</v>
      </c>
      <c r="L65" s="32">
        <v>0</v>
      </c>
      <c r="M65" s="33">
        <v>0</v>
      </c>
      <c r="N65" s="34">
        <v>0</v>
      </c>
      <c r="O65" s="32">
        <v>-13250507.92</v>
      </c>
      <c r="P65" s="33">
        <v>-13300395.452984501</v>
      </c>
      <c r="Q65" s="34">
        <v>-15000000</v>
      </c>
      <c r="R65" s="32">
        <v>-3993</v>
      </c>
      <c r="S65" s="33">
        <v>-10000</v>
      </c>
      <c r="T65" s="34">
        <v>-10000</v>
      </c>
      <c r="U65" s="32">
        <v>-6145.2</v>
      </c>
      <c r="V65" s="33">
        <v>0</v>
      </c>
      <c r="W65" s="34">
        <v>-300000</v>
      </c>
      <c r="X65" s="32">
        <v>0</v>
      </c>
      <c r="Y65" s="33">
        <v>0</v>
      </c>
      <c r="Z65" s="34">
        <v>0</v>
      </c>
      <c r="AA65" s="32">
        <v>-807425.01</v>
      </c>
      <c r="AB65" s="33">
        <v>-828999.99999999604</v>
      </c>
      <c r="AC65" s="34">
        <v>-800000</v>
      </c>
      <c r="AD65" s="32">
        <v>0</v>
      </c>
      <c r="AE65" s="33">
        <v>0</v>
      </c>
      <c r="AF65" s="34">
        <v>0</v>
      </c>
      <c r="AG65" s="32">
        <v>-130948.62</v>
      </c>
      <c r="AH65" s="33">
        <v>-99999.999999995998</v>
      </c>
      <c r="AI65" s="34">
        <v>-85000</v>
      </c>
      <c r="AJ65" s="32">
        <v>-258825.05</v>
      </c>
      <c r="AK65" s="33">
        <v>-224999.99999999601</v>
      </c>
      <c r="AL65" s="34">
        <v>-276687</v>
      </c>
      <c r="AM65" s="32">
        <v>-1907896.22</v>
      </c>
      <c r="AN65" s="33">
        <v>-1587969.4658401001</v>
      </c>
      <c r="AO65" s="34">
        <v>-2070000</v>
      </c>
      <c r="AP65" s="32">
        <v>-737634.15</v>
      </c>
      <c r="AQ65" s="33">
        <v>-149999.99999999299</v>
      </c>
      <c r="AR65" s="34">
        <v>-150000</v>
      </c>
      <c r="AS65" s="32">
        <v>0</v>
      </c>
      <c r="AT65" s="33">
        <v>0</v>
      </c>
      <c r="AU65" s="34">
        <v>0</v>
      </c>
      <c r="AV65" s="32">
        <v>0</v>
      </c>
      <c r="AW65" s="33">
        <v>0</v>
      </c>
      <c r="AX65" s="34">
        <v>0</v>
      </c>
      <c r="AY65" s="32">
        <v>-339607.95</v>
      </c>
      <c r="AZ65" s="33">
        <v>-239999.99999999299</v>
      </c>
      <c r="BA65" s="34">
        <v>-460000</v>
      </c>
      <c r="BB65" s="32">
        <v>0</v>
      </c>
      <c r="BC65" s="33">
        <v>0</v>
      </c>
      <c r="BD65" s="34">
        <v>0</v>
      </c>
      <c r="BE65" s="32">
        <v>0</v>
      </c>
      <c r="BF65" s="33">
        <v>0</v>
      </c>
      <c r="BG65" s="34">
        <v>0</v>
      </c>
      <c r="BH65" s="32">
        <v>0</v>
      </c>
      <c r="BI65" s="33">
        <v>0</v>
      </c>
      <c r="BJ65" s="34">
        <v>0</v>
      </c>
      <c r="BK65" s="32">
        <v>0</v>
      </c>
      <c r="BL65" s="33">
        <v>0</v>
      </c>
      <c r="BM65" s="34">
        <v>0</v>
      </c>
      <c r="BN65" s="32">
        <v>0</v>
      </c>
      <c r="BO65" s="33">
        <v>0</v>
      </c>
      <c r="BP65" s="34">
        <v>0</v>
      </c>
      <c r="BQ65" s="32">
        <v>0</v>
      </c>
      <c r="BR65" s="33">
        <v>0</v>
      </c>
      <c r="BS65" s="34">
        <v>0</v>
      </c>
      <c r="BT65" s="32">
        <v>0</v>
      </c>
      <c r="BU65" s="33">
        <v>0</v>
      </c>
      <c r="BV65" s="34">
        <v>0</v>
      </c>
      <c r="BW65" s="32">
        <v>0</v>
      </c>
      <c r="BX65" s="33">
        <v>0</v>
      </c>
      <c r="BY65" s="34">
        <v>0</v>
      </c>
      <c r="BZ65" s="32">
        <v>0</v>
      </c>
      <c r="CA65" s="33">
        <v>0</v>
      </c>
      <c r="CB65" s="34">
        <v>0</v>
      </c>
      <c r="CC65" s="32">
        <v>0</v>
      </c>
      <c r="CD65" s="33">
        <v>0</v>
      </c>
      <c r="CE65" s="34">
        <v>0</v>
      </c>
      <c r="CF65" s="32">
        <v>0</v>
      </c>
      <c r="CG65" s="33">
        <v>0</v>
      </c>
      <c r="CH65" s="34">
        <v>0</v>
      </c>
      <c r="CI65" s="32">
        <v>-129660.44</v>
      </c>
      <c r="CJ65" s="33">
        <v>-119999.99999999801</v>
      </c>
      <c r="CK65" s="34">
        <v>-130000</v>
      </c>
      <c r="CL65" s="32">
        <v>-153157.54999999999</v>
      </c>
      <c r="CM65" s="33">
        <v>-169999.999999997</v>
      </c>
      <c r="CN65" s="34">
        <v>-170000</v>
      </c>
      <c r="CO65" s="32">
        <v>0</v>
      </c>
      <c r="CP65" s="33">
        <v>0</v>
      </c>
      <c r="CQ65" s="34">
        <v>0</v>
      </c>
      <c r="CR65" s="32">
        <v>0</v>
      </c>
      <c r="CS65" s="33">
        <v>0</v>
      </c>
      <c r="CT65" s="34">
        <v>0</v>
      </c>
      <c r="CU65" s="32">
        <v>0</v>
      </c>
      <c r="CV65" s="33">
        <v>0</v>
      </c>
      <c r="CW65" s="34">
        <v>0</v>
      </c>
      <c r="CX65" s="32">
        <v>0</v>
      </c>
      <c r="CY65" s="33">
        <v>0</v>
      </c>
      <c r="CZ65" s="34">
        <v>0</v>
      </c>
      <c r="DA65" s="32">
        <v>0</v>
      </c>
      <c r="DB65" s="33">
        <v>0</v>
      </c>
      <c r="DC65" s="34">
        <v>0</v>
      </c>
      <c r="DD65" s="32">
        <v>0</v>
      </c>
      <c r="DE65" s="33">
        <v>0</v>
      </c>
      <c r="DF65" s="34">
        <v>0</v>
      </c>
      <c r="DG65" s="32">
        <v>0</v>
      </c>
      <c r="DH65" s="33">
        <v>0</v>
      </c>
      <c r="DI65" s="34">
        <v>0</v>
      </c>
      <c r="DJ65" s="32">
        <v>0</v>
      </c>
      <c r="DK65" s="33">
        <v>0</v>
      </c>
      <c r="DL65" s="34">
        <v>0</v>
      </c>
      <c r="DM65" s="32">
        <v>0</v>
      </c>
      <c r="DN65" s="33">
        <v>0</v>
      </c>
      <c r="DO65" s="34">
        <v>0</v>
      </c>
      <c r="DP65" s="32">
        <v>0</v>
      </c>
      <c r="DQ65" s="33">
        <v>0</v>
      </c>
      <c r="DR65" s="34">
        <v>0</v>
      </c>
      <c r="DS65" s="32">
        <v>0</v>
      </c>
      <c r="DT65" s="33">
        <v>0</v>
      </c>
      <c r="DU65" s="34">
        <v>0</v>
      </c>
      <c r="DV65" s="32">
        <v>0</v>
      </c>
      <c r="DW65" s="33">
        <v>0</v>
      </c>
      <c r="DX65" s="34">
        <v>0</v>
      </c>
      <c r="DY65" s="32">
        <v>0</v>
      </c>
      <c r="DZ65" s="33">
        <v>0</v>
      </c>
      <c r="EA65" s="34">
        <v>0</v>
      </c>
      <c r="EB65" s="32">
        <v>0</v>
      </c>
      <c r="EC65" s="33">
        <v>0</v>
      </c>
      <c r="ED65" s="34">
        <v>0</v>
      </c>
      <c r="EE65" s="32">
        <v>-374153.29</v>
      </c>
      <c r="EF65" s="33">
        <v>-403999.99999999901</v>
      </c>
      <c r="EG65" s="34">
        <v>-404000</v>
      </c>
      <c r="EH65" s="32">
        <v>0</v>
      </c>
      <c r="EI65" s="33">
        <v>0</v>
      </c>
      <c r="EJ65" s="34">
        <v>0</v>
      </c>
      <c r="EK65" s="32">
        <v>-100868.64</v>
      </c>
      <c r="EL65" s="33">
        <v>-105000</v>
      </c>
      <c r="EM65" s="34">
        <v>-86000</v>
      </c>
      <c r="EN65" s="32">
        <v>0</v>
      </c>
      <c r="EO65" s="33">
        <v>0</v>
      </c>
      <c r="EP65" s="34">
        <v>0</v>
      </c>
      <c r="EQ65" s="32">
        <v>0</v>
      </c>
      <c r="ER65" s="33">
        <v>0</v>
      </c>
      <c r="ES65" s="34">
        <v>0</v>
      </c>
      <c r="ET65" s="32">
        <v>0</v>
      </c>
      <c r="EU65" s="33">
        <v>0</v>
      </c>
      <c r="EV65" s="34">
        <v>0</v>
      </c>
      <c r="EW65" s="32">
        <v>0</v>
      </c>
      <c r="EX65" s="33">
        <v>0</v>
      </c>
      <c r="EY65" s="34">
        <v>0</v>
      </c>
      <c r="EZ65" s="32">
        <v>0</v>
      </c>
      <c r="FA65" s="33">
        <v>0</v>
      </c>
      <c r="FB65" s="34">
        <v>0</v>
      </c>
      <c r="FC65" s="32">
        <v>0</v>
      </c>
      <c r="FD65" s="33">
        <v>0</v>
      </c>
      <c r="FE65" s="34">
        <v>0</v>
      </c>
      <c r="FF65" s="32">
        <v>0</v>
      </c>
      <c r="FG65" s="33">
        <v>0</v>
      </c>
      <c r="FH65" s="34">
        <v>0</v>
      </c>
      <c r="FI65" s="32">
        <v>0</v>
      </c>
      <c r="FJ65" s="33">
        <v>0</v>
      </c>
      <c r="FK65" s="34">
        <v>0</v>
      </c>
      <c r="FL65" s="32">
        <v>0</v>
      </c>
      <c r="FM65" s="33">
        <v>0</v>
      </c>
      <c r="FN65" s="34">
        <v>0</v>
      </c>
      <c r="FO65" s="32">
        <v>-9849.4</v>
      </c>
      <c r="FP65" s="33">
        <v>0</v>
      </c>
      <c r="FQ65" s="34">
        <v>0</v>
      </c>
      <c r="FR65" s="32">
        <v>0</v>
      </c>
      <c r="FS65" s="33">
        <v>0</v>
      </c>
      <c r="FT65" s="34">
        <v>0</v>
      </c>
      <c r="FU65" s="32">
        <v>0</v>
      </c>
      <c r="FV65" s="33">
        <v>0</v>
      </c>
      <c r="FW65" s="34">
        <v>0</v>
      </c>
      <c r="FX65" s="32">
        <v>0</v>
      </c>
      <c r="FY65" s="33">
        <v>2361416.66666666</v>
      </c>
      <c r="FZ65" s="34">
        <v>0</v>
      </c>
      <c r="GA65" s="32">
        <v>0</v>
      </c>
      <c r="GB65" s="33">
        <v>0</v>
      </c>
      <c r="GC65" s="34">
        <v>0</v>
      </c>
      <c r="GD65" s="32">
        <v>0</v>
      </c>
      <c r="GE65" s="33">
        <v>0</v>
      </c>
      <c r="GF65" s="34">
        <v>0</v>
      </c>
      <c r="GG65" s="32">
        <v>0</v>
      </c>
      <c r="GH65" s="33">
        <v>0</v>
      </c>
      <c r="GI65" s="34">
        <v>0</v>
      </c>
      <c r="GJ65" s="32">
        <v>0</v>
      </c>
      <c r="GK65" s="33">
        <v>0</v>
      </c>
      <c r="GL65" s="34">
        <v>0</v>
      </c>
      <c r="GM65" s="32">
        <v>0</v>
      </c>
      <c r="GN65" s="33">
        <v>0</v>
      </c>
      <c r="GO65" s="34">
        <v>0</v>
      </c>
      <c r="GP65" s="32">
        <v>0</v>
      </c>
      <c r="GQ65" s="33">
        <v>0</v>
      </c>
      <c r="GR65" s="34">
        <v>0</v>
      </c>
      <c r="GS65" s="32">
        <v>0</v>
      </c>
      <c r="GT65" s="33">
        <v>0</v>
      </c>
      <c r="GU65" s="34">
        <v>0</v>
      </c>
      <c r="GV65" s="32">
        <v>0</v>
      </c>
      <c r="GW65" s="33">
        <v>0</v>
      </c>
      <c r="GX65" s="34">
        <v>0</v>
      </c>
      <c r="GY65" s="32">
        <v>0</v>
      </c>
      <c r="GZ65" s="33">
        <v>0</v>
      </c>
      <c r="HA65" s="34">
        <v>0</v>
      </c>
      <c r="HB65" s="32">
        <v>0</v>
      </c>
      <c r="HC65" s="33">
        <v>0</v>
      </c>
      <c r="HD65" s="34">
        <v>0</v>
      </c>
      <c r="HE65" s="32">
        <v>0</v>
      </c>
      <c r="HF65" s="33">
        <v>0</v>
      </c>
      <c r="HG65" s="34">
        <v>0</v>
      </c>
      <c r="HH65" s="32">
        <v>0</v>
      </c>
      <c r="HI65" s="33">
        <v>0</v>
      </c>
      <c r="HJ65" s="34">
        <v>0</v>
      </c>
      <c r="HK65" s="32">
        <v>0</v>
      </c>
      <c r="HL65" s="33">
        <v>0</v>
      </c>
      <c r="HM65" s="34">
        <v>0</v>
      </c>
      <c r="HN65" s="32">
        <v>0</v>
      </c>
      <c r="HO65" s="33">
        <v>0</v>
      </c>
      <c r="HP65" s="34">
        <v>0</v>
      </c>
    </row>
    <row r="66" spans="1:224" x14ac:dyDescent="0.25">
      <c r="A66" s="9" t="s">
        <v>434</v>
      </c>
      <c r="B66" s="10" t="s">
        <v>435</v>
      </c>
      <c r="C66" s="32">
        <v>-4214075.17</v>
      </c>
      <c r="D66" s="33">
        <v>-4330000</v>
      </c>
      <c r="E66" s="34">
        <v>-4330000</v>
      </c>
      <c r="F66" s="32">
        <v>-4214075.17</v>
      </c>
      <c r="G66" s="33">
        <v>-4330000</v>
      </c>
      <c r="H66" s="34">
        <v>-4330000</v>
      </c>
      <c r="I66" s="32">
        <v>0</v>
      </c>
      <c r="J66" s="33">
        <v>0</v>
      </c>
      <c r="K66" s="34">
        <v>0</v>
      </c>
      <c r="L66" s="32">
        <v>0</v>
      </c>
      <c r="M66" s="33">
        <v>0</v>
      </c>
      <c r="N66" s="34">
        <v>0</v>
      </c>
      <c r="O66" s="32">
        <v>0</v>
      </c>
      <c r="P66" s="33">
        <v>0</v>
      </c>
      <c r="Q66" s="34">
        <v>0</v>
      </c>
      <c r="R66" s="32">
        <v>0</v>
      </c>
      <c r="S66" s="33">
        <v>0</v>
      </c>
      <c r="T66" s="34">
        <v>0</v>
      </c>
      <c r="U66" s="32">
        <v>0</v>
      </c>
      <c r="V66" s="33">
        <v>0</v>
      </c>
      <c r="W66" s="34">
        <v>0</v>
      </c>
      <c r="X66" s="32">
        <v>0</v>
      </c>
      <c r="Y66" s="33">
        <v>0</v>
      </c>
      <c r="Z66" s="34">
        <v>0</v>
      </c>
      <c r="AA66" s="32">
        <v>0</v>
      </c>
      <c r="AB66" s="33">
        <v>0</v>
      </c>
      <c r="AC66" s="34">
        <v>0</v>
      </c>
      <c r="AD66" s="32">
        <v>0</v>
      </c>
      <c r="AE66" s="33">
        <v>0</v>
      </c>
      <c r="AF66" s="34">
        <v>0</v>
      </c>
      <c r="AG66" s="32">
        <v>0</v>
      </c>
      <c r="AH66" s="33">
        <v>0</v>
      </c>
      <c r="AI66" s="34">
        <v>0</v>
      </c>
      <c r="AJ66" s="32">
        <v>0</v>
      </c>
      <c r="AK66" s="33">
        <v>0</v>
      </c>
      <c r="AL66" s="34">
        <v>0</v>
      </c>
      <c r="AM66" s="32">
        <v>0</v>
      </c>
      <c r="AN66" s="33">
        <v>0</v>
      </c>
      <c r="AO66" s="34">
        <v>0</v>
      </c>
      <c r="AP66" s="32">
        <v>0</v>
      </c>
      <c r="AQ66" s="33">
        <v>0</v>
      </c>
      <c r="AR66" s="34">
        <v>0</v>
      </c>
      <c r="AS66" s="32">
        <v>0</v>
      </c>
      <c r="AT66" s="33">
        <v>0</v>
      </c>
      <c r="AU66" s="34">
        <v>0</v>
      </c>
      <c r="AV66" s="32">
        <v>0</v>
      </c>
      <c r="AW66" s="33">
        <v>0</v>
      </c>
      <c r="AX66" s="34">
        <v>0</v>
      </c>
      <c r="AY66" s="32">
        <v>0</v>
      </c>
      <c r="AZ66" s="33">
        <v>0</v>
      </c>
      <c r="BA66" s="34">
        <v>0</v>
      </c>
      <c r="BB66" s="32">
        <v>0</v>
      </c>
      <c r="BC66" s="33">
        <v>0</v>
      </c>
      <c r="BD66" s="34">
        <v>0</v>
      </c>
      <c r="BE66" s="32">
        <v>0</v>
      </c>
      <c r="BF66" s="33">
        <v>0</v>
      </c>
      <c r="BG66" s="34">
        <v>0</v>
      </c>
      <c r="BH66" s="32">
        <v>0</v>
      </c>
      <c r="BI66" s="33">
        <v>0</v>
      </c>
      <c r="BJ66" s="34">
        <v>0</v>
      </c>
      <c r="BK66" s="32">
        <v>0</v>
      </c>
      <c r="BL66" s="33">
        <v>0</v>
      </c>
      <c r="BM66" s="34">
        <v>0</v>
      </c>
      <c r="BN66" s="32">
        <v>0</v>
      </c>
      <c r="BO66" s="33">
        <v>0</v>
      </c>
      <c r="BP66" s="34">
        <v>0</v>
      </c>
      <c r="BQ66" s="32">
        <v>0</v>
      </c>
      <c r="BR66" s="33">
        <v>0</v>
      </c>
      <c r="BS66" s="34">
        <v>0</v>
      </c>
      <c r="BT66" s="32">
        <v>0</v>
      </c>
      <c r="BU66" s="33">
        <v>0</v>
      </c>
      <c r="BV66" s="34">
        <v>0</v>
      </c>
      <c r="BW66" s="32">
        <v>0</v>
      </c>
      <c r="BX66" s="33">
        <v>0</v>
      </c>
      <c r="BY66" s="34">
        <v>0</v>
      </c>
      <c r="BZ66" s="32">
        <v>0</v>
      </c>
      <c r="CA66" s="33">
        <v>0</v>
      </c>
      <c r="CB66" s="34">
        <v>0</v>
      </c>
      <c r="CC66" s="32">
        <v>0</v>
      </c>
      <c r="CD66" s="33">
        <v>0</v>
      </c>
      <c r="CE66" s="34">
        <v>0</v>
      </c>
      <c r="CF66" s="32">
        <v>0</v>
      </c>
      <c r="CG66" s="33">
        <v>0</v>
      </c>
      <c r="CH66" s="34">
        <v>0</v>
      </c>
      <c r="CI66" s="32">
        <v>0</v>
      </c>
      <c r="CJ66" s="33">
        <v>0</v>
      </c>
      <c r="CK66" s="34">
        <v>0</v>
      </c>
      <c r="CL66" s="32">
        <v>0</v>
      </c>
      <c r="CM66" s="33">
        <v>0</v>
      </c>
      <c r="CN66" s="34">
        <v>0</v>
      </c>
      <c r="CO66" s="32">
        <v>0</v>
      </c>
      <c r="CP66" s="33">
        <v>0</v>
      </c>
      <c r="CQ66" s="34">
        <v>0</v>
      </c>
      <c r="CR66" s="32">
        <v>0</v>
      </c>
      <c r="CS66" s="33">
        <v>0</v>
      </c>
      <c r="CT66" s="34">
        <v>0</v>
      </c>
      <c r="CU66" s="32">
        <v>0</v>
      </c>
      <c r="CV66" s="33">
        <v>0</v>
      </c>
      <c r="CW66" s="34">
        <v>0</v>
      </c>
      <c r="CX66" s="32">
        <v>0</v>
      </c>
      <c r="CY66" s="33">
        <v>0</v>
      </c>
      <c r="CZ66" s="34">
        <v>0</v>
      </c>
      <c r="DA66" s="32">
        <v>0</v>
      </c>
      <c r="DB66" s="33">
        <v>0</v>
      </c>
      <c r="DC66" s="34">
        <v>0</v>
      </c>
      <c r="DD66" s="32">
        <v>0</v>
      </c>
      <c r="DE66" s="33">
        <v>0</v>
      </c>
      <c r="DF66" s="34">
        <v>0</v>
      </c>
      <c r="DG66" s="32">
        <v>0</v>
      </c>
      <c r="DH66" s="33">
        <v>0</v>
      </c>
      <c r="DI66" s="34">
        <v>0</v>
      </c>
      <c r="DJ66" s="32">
        <v>0</v>
      </c>
      <c r="DK66" s="33">
        <v>0</v>
      </c>
      <c r="DL66" s="34">
        <v>0</v>
      </c>
      <c r="DM66" s="32">
        <v>0</v>
      </c>
      <c r="DN66" s="33">
        <v>0</v>
      </c>
      <c r="DO66" s="34">
        <v>0</v>
      </c>
      <c r="DP66" s="32">
        <v>0</v>
      </c>
      <c r="DQ66" s="33">
        <v>0</v>
      </c>
      <c r="DR66" s="34">
        <v>0</v>
      </c>
      <c r="DS66" s="32">
        <v>0</v>
      </c>
      <c r="DT66" s="33">
        <v>0</v>
      </c>
      <c r="DU66" s="34">
        <v>0</v>
      </c>
      <c r="DV66" s="32">
        <v>0</v>
      </c>
      <c r="DW66" s="33">
        <v>0</v>
      </c>
      <c r="DX66" s="34">
        <v>0</v>
      </c>
      <c r="DY66" s="32">
        <v>0</v>
      </c>
      <c r="DZ66" s="33">
        <v>0</v>
      </c>
      <c r="EA66" s="34">
        <v>0</v>
      </c>
      <c r="EB66" s="32">
        <v>0</v>
      </c>
      <c r="EC66" s="33">
        <v>0</v>
      </c>
      <c r="ED66" s="34">
        <v>0</v>
      </c>
      <c r="EE66" s="32">
        <v>0</v>
      </c>
      <c r="EF66" s="33">
        <v>0</v>
      </c>
      <c r="EG66" s="34">
        <v>0</v>
      </c>
      <c r="EH66" s="32">
        <v>0</v>
      </c>
      <c r="EI66" s="33">
        <v>0</v>
      </c>
      <c r="EJ66" s="34">
        <v>0</v>
      </c>
      <c r="EK66" s="32">
        <v>0</v>
      </c>
      <c r="EL66" s="33">
        <v>0</v>
      </c>
      <c r="EM66" s="34">
        <v>0</v>
      </c>
      <c r="EN66" s="32">
        <v>0</v>
      </c>
      <c r="EO66" s="33">
        <v>0</v>
      </c>
      <c r="EP66" s="34">
        <v>0</v>
      </c>
      <c r="EQ66" s="32">
        <v>0</v>
      </c>
      <c r="ER66" s="33">
        <v>0</v>
      </c>
      <c r="ES66" s="34">
        <v>0</v>
      </c>
      <c r="ET66" s="32">
        <v>0</v>
      </c>
      <c r="EU66" s="33">
        <v>0</v>
      </c>
      <c r="EV66" s="34">
        <v>0</v>
      </c>
      <c r="EW66" s="32">
        <v>0</v>
      </c>
      <c r="EX66" s="33">
        <v>0</v>
      </c>
      <c r="EY66" s="34">
        <v>0</v>
      </c>
      <c r="EZ66" s="32">
        <v>0</v>
      </c>
      <c r="FA66" s="33">
        <v>0</v>
      </c>
      <c r="FB66" s="34">
        <v>0</v>
      </c>
      <c r="FC66" s="32">
        <v>0</v>
      </c>
      <c r="FD66" s="33">
        <v>0</v>
      </c>
      <c r="FE66" s="34">
        <v>0</v>
      </c>
      <c r="FF66" s="32">
        <v>0</v>
      </c>
      <c r="FG66" s="33">
        <v>0</v>
      </c>
      <c r="FH66" s="34">
        <v>0</v>
      </c>
      <c r="FI66" s="32">
        <v>0</v>
      </c>
      <c r="FJ66" s="33">
        <v>0</v>
      </c>
      <c r="FK66" s="34">
        <v>0</v>
      </c>
      <c r="FL66" s="32">
        <v>0</v>
      </c>
      <c r="FM66" s="33">
        <v>0</v>
      </c>
      <c r="FN66" s="34">
        <v>0</v>
      </c>
      <c r="FO66" s="32">
        <v>0</v>
      </c>
      <c r="FP66" s="33">
        <v>0</v>
      </c>
      <c r="FQ66" s="34">
        <v>0</v>
      </c>
      <c r="FR66" s="32">
        <v>0</v>
      </c>
      <c r="FS66" s="33">
        <v>0</v>
      </c>
      <c r="FT66" s="34">
        <v>0</v>
      </c>
      <c r="FU66" s="32">
        <v>0</v>
      </c>
      <c r="FV66" s="33">
        <v>0</v>
      </c>
      <c r="FW66" s="34">
        <v>0</v>
      </c>
      <c r="FX66" s="32">
        <v>0</v>
      </c>
      <c r="FY66" s="33">
        <v>0</v>
      </c>
      <c r="FZ66" s="34">
        <v>0</v>
      </c>
      <c r="GA66" s="32">
        <v>0</v>
      </c>
      <c r="GB66" s="33">
        <v>0</v>
      </c>
      <c r="GC66" s="34">
        <v>0</v>
      </c>
      <c r="GD66" s="32">
        <v>0</v>
      </c>
      <c r="GE66" s="33">
        <v>0</v>
      </c>
      <c r="GF66" s="34">
        <v>0</v>
      </c>
      <c r="GG66" s="32">
        <v>0</v>
      </c>
      <c r="GH66" s="33">
        <v>0</v>
      </c>
      <c r="GI66" s="34">
        <v>0</v>
      </c>
      <c r="GJ66" s="32">
        <v>0</v>
      </c>
      <c r="GK66" s="33">
        <v>0</v>
      </c>
      <c r="GL66" s="34">
        <v>0</v>
      </c>
      <c r="GM66" s="32">
        <v>0</v>
      </c>
      <c r="GN66" s="33">
        <v>0</v>
      </c>
      <c r="GO66" s="34">
        <v>0</v>
      </c>
      <c r="GP66" s="32">
        <v>0</v>
      </c>
      <c r="GQ66" s="33">
        <v>0</v>
      </c>
      <c r="GR66" s="34">
        <v>0</v>
      </c>
      <c r="GS66" s="32">
        <v>0</v>
      </c>
      <c r="GT66" s="33">
        <v>0</v>
      </c>
      <c r="GU66" s="34">
        <v>0</v>
      </c>
      <c r="GV66" s="32">
        <v>0</v>
      </c>
      <c r="GW66" s="33">
        <v>0</v>
      </c>
      <c r="GX66" s="34">
        <v>0</v>
      </c>
      <c r="GY66" s="32">
        <v>0</v>
      </c>
      <c r="GZ66" s="33">
        <v>0</v>
      </c>
      <c r="HA66" s="34">
        <v>0</v>
      </c>
      <c r="HB66" s="32">
        <v>0</v>
      </c>
      <c r="HC66" s="33">
        <v>0</v>
      </c>
      <c r="HD66" s="34">
        <v>0</v>
      </c>
      <c r="HE66" s="32">
        <v>0</v>
      </c>
      <c r="HF66" s="33">
        <v>0</v>
      </c>
      <c r="HG66" s="34">
        <v>0</v>
      </c>
      <c r="HH66" s="32">
        <v>0</v>
      </c>
      <c r="HI66" s="33">
        <v>0</v>
      </c>
      <c r="HJ66" s="34">
        <v>0</v>
      </c>
      <c r="HK66" s="32">
        <v>0</v>
      </c>
      <c r="HL66" s="33">
        <v>0</v>
      </c>
      <c r="HM66" s="34">
        <v>0</v>
      </c>
      <c r="HN66" s="32">
        <v>0</v>
      </c>
      <c r="HO66" s="33">
        <v>0</v>
      </c>
      <c r="HP66" s="34">
        <v>0</v>
      </c>
    </row>
    <row r="67" spans="1:224" x14ac:dyDescent="0.25">
      <c r="A67" s="9" t="s">
        <v>436</v>
      </c>
      <c r="B67" s="10" t="s">
        <v>437</v>
      </c>
      <c r="C67" s="32">
        <v>-3199200.56</v>
      </c>
      <c r="D67" s="33">
        <v>-3170000</v>
      </c>
      <c r="E67" s="34">
        <v>-3500000</v>
      </c>
      <c r="F67" s="32">
        <v>0</v>
      </c>
      <c r="G67" s="33">
        <v>0</v>
      </c>
      <c r="H67" s="34">
        <v>0</v>
      </c>
      <c r="I67" s="32">
        <v>0</v>
      </c>
      <c r="J67" s="33">
        <v>0</v>
      </c>
      <c r="K67" s="34">
        <v>0</v>
      </c>
      <c r="L67" s="32">
        <v>0</v>
      </c>
      <c r="M67" s="33">
        <v>0</v>
      </c>
      <c r="N67" s="34">
        <v>0</v>
      </c>
      <c r="O67" s="32">
        <v>0</v>
      </c>
      <c r="P67" s="33">
        <v>0</v>
      </c>
      <c r="Q67" s="34">
        <v>0</v>
      </c>
      <c r="R67" s="32">
        <v>0</v>
      </c>
      <c r="S67" s="33">
        <v>0</v>
      </c>
      <c r="T67" s="34">
        <v>0</v>
      </c>
      <c r="U67" s="32">
        <v>0</v>
      </c>
      <c r="V67" s="33">
        <v>0</v>
      </c>
      <c r="W67" s="34">
        <v>0</v>
      </c>
      <c r="X67" s="32">
        <v>0</v>
      </c>
      <c r="Y67" s="33">
        <v>0</v>
      </c>
      <c r="Z67" s="34">
        <v>0</v>
      </c>
      <c r="AA67" s="32">
        <v>0</v>
      </c>
      <c r="AB67" s="33">
        <v>0</v>
      </c>
      <c r="AC67" s="34">
        <v>0</v>
      </c>
      <c r="AD67" s="32">
        <v>0</v>
      </c>
      <c r="AE67" s="33">
        <v>0</v>
      </c>
      <c r="AF67" s="34">
        <v>0</v>
      </c>
      <c r="AG67" s="32">
        <v>0</v>
      </c>
      <c r="AH67" s="33">
        <v>0</v>
      </c>
      <c r="AI67" s="34">
        <v>0</v>
      </c>
      <c r="AJ67" s="32">
        <v>0</v>
      </c>
      <c r="AK67" s="33">
        <v>0</v>
      </c>
      <c r="AL67" s="34">
        <v>0</v>
      </c>
      <c r="AM67" s="32">
        <v>0</v>
      </c>
      <c r="AN67" s="33">
        <v>0</v>
      </c>
      <c r="AO67" s="34">
        <v>0</v>
      </c>
      <c r="AP67" s="32">
        <v>0</v>
      </c>
      <c r="AQ67" s="33">
        <v>0</v>
      </c>
      <c r="AR67" s="34">
        <v>0</v>
      </c>
      <c r="AS67" s="32">
        <v>0</v>
      </c>
      <c r="AT67" s="33">
        <v>0</v>
      </c>
      <c r="AU67" s="34">
        <v>0</v>
      </c>
      <c r="AV67" s="32">
        <v>0</v>
      </c>
      <c r="AW67" s="33">
        <v>0</v>
      </c>
      <c r="AX67" s="34">
        <v>0</v>
      </c>
      <c r="AY67" s="32">
        <v>0</v>
      </c>
      <c r="AZ67" s="33">
        <v>0</v>
      </c>
      <c r="BA67" s="34">
        <v>0</v>
      </c>
      <c r="BB67" s="32">
        <v>0</v>
      </c>
      <c r="BC67" s="33">
        <v>0</v>
      </c>
      <c r="BD67" s="34">
        <v>0</v>
      </c>
      <c r="BE67" s="32">
        <v>0</v>
      </c>
      <c r="BF67" s="33">
        <v>0</v>
      </c>
      <c r="BG67" s="34">
        <v>0</v>
      </c>
      <c r="BH67" s="32">
        <v>0</v>
      </c>
      <c r="BI67" s="33">
        <v>0</v>
      </c>
      <c r="BJ67" s="34">
        <v>0</v>
      </c>
      <c r="BK67" s="32">
        <v>0</v>
      </c>
      <c r="BL67" s="33">
        <v>0</v>
      </c>
      <c r="BM67" s="34">
        <v>0</v>
      </c>
      <c r="BN67" s="32">
        <v>0</v>
      </c>
      <c r="BO67" s="33">
        <v>0</v>
      </c>
      <c r="BP67" s="34">
        <v>0</v>
      </c>
      <c r="BQ67" s="32">
        <v>0</v>
      </c>
      <c r="BR67" s="33">
        <v>0</v>
      </c>
      <c r="BS67" s="34">
        <v>0</v>
      </c>
      <c r="BT67" s="32">
        <v>0</v>
      </c>
      <c r="BU67" s="33">
        <v>0</v>
      </c>
      <c r="BV67" s="34">
        <v>0</v>
      </c>
      <c r="BW67" s="32">
        <v>0</v>
      </c>
      <c r="BX67" s="33">
        <v>0</v>
      </c>
      <c r="BY67" s="34">
        <v>0</v>
      </c>
      <c r="BZ67" s="32">
        <v>0</v>
      </c>
      <c r="CA67" s="33">
        <v>0</v>
      </c>
      <c r="CB67" s="34">
        <v>0</v>
      </c>
      <c r="CC67" s="32">
        <v>0</v>
      </c>
      <c r="CD67" s="33">
        <v>0</v>
      </c>
      <c r="CE67" s="34">
        <v>0</v>
      </c>
      <c r="CF67" s="32">
        <v>0</v>
      </c>
      <c r="CG67" s="33">
        <v>0</v>
      </c>
      <c r="CH67" s="34">
        <v>0</v>
      </c>
      <c r="CI67" s="32">
        <v>0</v>
      </c>
      <c r="CJ67" s="33">
        <v>0</v>
      </c>
      <c r="CK67" s="34">
        <v>0</v>
      </c>
      <c r="CL67" s="32">
        <v>0</v>
      </c>
      <c r="CM67" s="33">
        <v>0</v>
      </c>
      <c r="CN67" s="34">
        <v>0</v>
      </c>
      <c r="CO67" s="32">
        <v>0</v>
      </c>
      <c r="CP67" s="33">
        <v>0</v>
      </c>
      <c r="CQ67" s="34">
        <v>0</v>
      </c>
      <c r="CR67" s="32">
        <v>0</v>
      </c>
      <c r="CS67" s="33">
        <v>0</v>
      </c>
      <c r="CT67" s="34">
        <v>0</v>
      </c>
      <c r="CU67" s="32">
        <v>-3199200.56</v>
      </c>
      <c r="CV67" s="33">
        <v>-3170000</v>
      </c>
      <c r="CW67" s="34">
        <v>-3500000</v>
      </c>
      <c r="CX67" s="32">
        <v>0</v>
      </c>
      <c r="CY67" s="33">
        <v>0</v>
      </c>
      <c r="CZ67" s="34">
        <v>0</v>
      </c>
      <c r="DA67" s="32">
        <v>0</v>
      </c>
      <c r="DB67" s="33">
        <v>0</v>
      </c>
      <c r="DC67" s="34">
        <v>0</v>
      </c>
      <c r="DD67" s="32">
        <v>0</v>
      </c>
      <c r="DE67" s="33">
        <v>0</v>
      </c>
      <c r="DF67" s="34">
        <v>0</v>
      </c>
      <c r="DG67" s="32">
        <v>0</v>
      </c>
      <c r="DH67" s="33">
        <v>0</v>
      </c>
      <c r="DI67" s="34">
        <v>0</v>
      </c>
      <c r="DJ67" s="32">
        <v>0</v>
      </c>
      <c r="DK67" s="33">
        <v>0</v>
      </c>
      <c r="DL67" s="34">
        <v>0</v>
      </c>
      <c r="DM67" s="32">
        <v>0</v>
      </c>
      <c r="DN67" s="33">
        <v>0</v>
      </c>
      <c r="DO67" s="34">
        <v>0</v>
      </c>
      <c r="DP67" s="32">
        <v>0</v>
      </c>
      <c r="DQ67" s="33">
        <v>0</v>
      </c>
      <c r="DR67" s="34">
        <v>0</v>
      </c>
      <c r="DS67" s="32">
        <v>0</v>
      </c>
      <c r="DT67" s="33">
        <v>0</v>
      </c>
      <c r="DU67" s="34">
        <v>0</v>
      </c>
      <c r="DV67" s="32">
        <v>0</v>
      </c>
      <c r="DW67" s="33">
        <v>0</v>
      </c>
      <c r="DX67" s="34">
        <v>0</v>
      </c>
      <c r="DY67" s="32">
        <v>0</v>
      </c>
      <c r="DZ67" s="33">
        <v>0</v>
      </c>
      <c r="EA67" s="34">
        <v>0</v>
      </c>
      <c r="EB67" s="32">
        <v>0</v>
      </c>
      <c r="EC67" s="33">
        <v>0</v>
      </c>
      <c r="ED67" s="34">
        <v>0</v>
      </c>
      <c r="EE67" s="32">
        <v>0</v>
      </c>
      <c r="EF67" s="33">
        <v>0</v>
      </c>
      <c r="EG67" s="34">
        <v>0</v>
      </c>
      <c r="EH67" s="32">
        <v>0</v>
      </c>
      <c r="EI67" s="33">
        <v>0</v>
      </c>
      <c r="EJ67" s="34">
        <v>0</v>
      </c>
      <c r="EK67" s="32">
        <v>0</v>
      </c>
      <c r="EL67" s="33">
        <v>0</v>
      </c>
      <c r="EM67" s="34">
        <v>0</v>
      </c>
      <c r="EN67" s="32">
        <v>0</v>
      </c>
      <c r="EO67" s="33">
        <v>0</v>
      </c>
      <c r="EP67" s="34">
        <v>0</v>
      </c>
      <c r="EQ67" s="32">
        <v>0</v>
      </c>
      <c r="ER67" s="33">
        <v>0</v>
      </c>
      <c r="ES67" s="34">
        <v>0</v>
      </c>
      <c r="ET67" s="32">
        <v>0</v>
      </c>
      <c r="EU67" s="33">
        <v>0</v>
      </c>
      <c r="EV67" s="34">
        <v>0</v>
      </c>
      <c r="EW67" s="32">
        <v>0</v>
      </c>
      <c r="EX67" s="33">
        <v>0</v>
      </c>
      <c r="EY67" s="34">
        <v>0</v>
      </c>
      <c r="EZ67" s="32">
        <v>0</v>
      </c>
      <c r="FA67" s="33">
        <v>0</v>
      </c>
      <c r="FB67" s="34">
        <v>0</v>
      </c>
      <c r="FC67" s="32">
        <v>0</v>
      </c>
      <c r="FD67" s="33">
        <v>0</v>
      </c>
      <c r="FE67" s="34">
        <v>0</v>
      </c>
      <c r="FF67" s="32">
        <v>0</v>
      </c>
      <c r="FG67" s="33">
        <v>0</v>
      </c>
      <c r="FH67" s="34">
        <v>0</v>
      </c>
      <c r="FI67" s="32">
        <v>0</v>
      </c>
      <c r="FJ67" s="33">
        <v>0</v>
      </c>
      <c r="FK67" s="34">
        <v>0</v>
      </c>
      <c r="FL67" s="32">
        <v>0</v>
      </c>
      <c r="FM67" s="33">
        <v>0</v>
      </c>
      <c r="FN67" s="34">
        <v>0</v>
      </c>
      <c r="FO67" s="32">
        <v>0</v>
      </c>
      <c r="FP67" s="33">
        <v>0</v>
      </c>
      <c r="FQ67" s="34">
        <v>0</v>
      </c>
      <c r="FR67" s="32">
        <v>0</v>
      </c>
      <c r="FS67" s="33">
        <v>0</v>
      </c>
      <c r="FT67" s="34">
        <v>0</v>
      </c>
      <c r="FU67" s="32">
        <v>0</v>
      </c>
      <c r="FV67" s="33">
        <v>0</v>
      </c>
      <c r="FW67" s="34">
        <v>0</v>
      </c>
      <c r="FX67" s="32">
        <v>0</v>
      </c>
      <c r="FY67" s="33">
        <v>0</v>
      </c>
      <c r="FZ67" s="34">
        <v>0</v>
      </c>
      <c r="GA67" s="32">
        <v>0</v>
      </c>
      <c r="GB67" s="33">
        <v>0</v>
      </c>
      <c r="GC67" s="34">
        <v>0</v>
      </c>
      <c r="GD67" s="32">
        <v>0</v>
      </c>
      <c r="GE67" s="33">
        <v>0</v>
      </c>
      <c r="GF67" s="34">
        <v>0</v>
      </c>
      <c r="GG67" s="32">
        <v>0</v>
      </c>
      <c r="GH67" s="33">
        <v>0</v>
      </c>
      <c r="GI67" s="34">
        <v>0</v>
      </c>
      <c r="GJ67" s="32">
        <v>0</v>
      </c>
      <c r="GK67" s="33">
        <v>0</v>
      </c>
      <c r="GL67" s="34">
        <v>0</v>
      </c>
      <c r="GM67" s="32">
        <v>0</v>
      </c>
      <c r="GN67" s="33">
        <v>0</v>
      </c>
      <c r="GO67" s="34">
        <v>0</v>
      </c>
      <c r="GP67" s="32">
        <v>0</v>
      </c>
      <c r="GQ67" s="33">
        <v>0</v>
      </c>
      <c r="GR67" s="34">
        <v>0</v>
      </c>
      <c r="GS67" s="32">
        <v>0</v>
      </c>
      <c r="GT67" s="33">
        <v>0</v>
      </c>
      <c r="GU67" s="34">
        <v>0</v>
      </c>
      <c r="GV67" s="32">
        <v>0</v>
      </c>
      <c r="GW67" s="33">
        <v>0</v>
      </c>
      <c r="GX67" s="34">
        <v>0</v>
      </c>
      <c r="GY67" s="32">
        <v>0</v>
      </c>
      <c r="GZ67" s="33">
        <v>0</v>
      </c>
      <c r="HA67" s="34">
        <v>0</v>
      </c>
      <c r="HB67" s="32">
        <v>0</v>
      </c>
      <c r="HC67" s="33">
        <v>0</v>
      </c>
      <c r="HD67" s="34">
        <v>0</v>
      </c>
      <c r="HE67" s="32">
        <v>0</v>
      </c>
      <c r="HF67" s="33">
        <v>0</v>
      </c>
      <c r="HG67" s="34">
        <v>0</v>
      </c>
      <c r="HH67" s="32">
        <v>0</v>
      </c>
      <c r="HI67" s="33">
        <v>0</v>
      </c>
      <c r="HJ67" s="34">
        <v>0</v>
      </c>
      <c r="HK67" s="32">
        <v>0</v>
      </c>
      <c r="HL67" s="33">
        <v>0</v>
      </c>
      <c r="HM67" s="34">
        <v>0</v>
      </c>
      <c r="HN67" s="32">
        <v>0</v>
      </c>
      <c r="HO67" s="33">
        <v>0</v>
      </c>
      <c r="HP67" s="34">
        <v>0</v>
      </c>
    </row>
    <row r="68" spans="1:224" x14ac:dyDescent="0.25">
      <c r="A68" s="9" t="s">
        <v>438</v>
      </c>
      <c r="B68" s="10" t="s">
        <v>439</v>
      </c>
      <c r="C68" s="32">
        <v>-200166.99</v>
      </c>
      <c r="D68" s="33">
        <v>-199999.999999992</v>
      </c>
      <c r="E68" s="34">
        <v>-200000</v>
      </c>
      <c r="F68" s="32">
        <v>0</v>
      </c>
      <c r="G68" s="33">
        <v>0</v>
      </c>
      <c r="H68" s="34">
        <v>0</v>
      </c>
      <c r="I68" s="32">
        <v>0</v>
      </c>
      <c r="J68" s="33">
        <v>0</v>
      </c>
      <c r="K68" s="34">
        <v>0</v>
      </c>
      <c r="L68" s="32">
        <v>0</v>
      </c>
      <c r="M68" s="33">
        <v>0</v>
      </c>
      <c r="N68" s="34">
        <v>0</v>
      </c>
      <c r="O68" s="32">
        <v>0</v>
      </c>
      <c r="P68" s="33">
        <v>0</v>
      </c>
      <c r="Q68" s="34">
        <v>0</v>
      </c>
      <c r="R68" s="32">
        <v>0</v>
      </c>
      <c r="S68" s="33">
        <v>0</v>
      </c>
      <c r="T68" s="34">
        <v>0</v>
      </c>
      <c r="U68" s="32">
        <v>0</v>
      </c>
      <c r="V68" s="33">
        <v>0</v>
      </c>
      <c r="W68" s="34">
        <v>0</v>
      </c>
      <c r="X68" s="32">
        <v>0</v>
      </c>
      <c r="Y68" s="33">
        <v>0</v>
      </c>
      <c r="Z68" s="34">
        <v>0</v>
      </c>
      <c r="AA68" s="32">
        <v>0</v>
      </c>
      <c r="AB68" s="33">
        <v>0</v>
      </c>
      <c r="AC68" s="34">
        <v>0</v>
      </c>
      <c r="AD68" s="32">
        <v>0</v>
      </c>
      <c r="AE68" s="33">
        <v>0</v>
      </c>
      <c r="AF68" s="34">
        <v>0</v>
      </c>
      <c r="AG68" s="32">
        <v>0</v>
      </c>
      <c r="AH68" s="33">
        <v>0</v>
      </c>
      <c r="AI68" s="34">
        <v>0</v>
      </c>
      <c r="AJ68" s="32">
        <v>0</v>
      </c>
      <c r="AK68" s="33">
        <v>0</v>
      </c>
      <c r="AL68" s="34">
        <v>0</v>
      </c>
      <c r="AM68" s="32">
        <v>0</v>
      </c>
      <c r="AN68" s="33">
        <v>0</v>
      </c>
      <c r="AO68" s="34">
        <v>0</v>
      </c>
      <c r="AP68" s="32">
        <v>0</v>
      </c>
      <c r="AQ68" s="33">
        <v>0</v>
      </c>
      <c r="AR68" s="34">
        <v>0</v>
      </c>
      <c r="AS68" s="32">
        <v>0</v>
      </c>
      <c r="AT68" s="33">
        <v>0</v>
      </c>
      <c r="AU68" s="34">
        <v>0</v>
      </c>
      <c r="AV68" s="32">
        <v>0</v>
      </c>
      <c r="AW68" s="33">
        <v>0</v>
      </c>
      <c r="AX68" s="34">
        <v>0</v>
      </c>
      <c r="AY68" s="32">
        <v>0</v>
      </c>
      <c r="AZ68" s="33">
        <v>0</v>
      </c>
      <c r="BA68" s="34">
        <v>0</v>
      </c>
      <c r="BB68" s="32">
        <v>0</v>
      </c>
      <c r="BC68" s="33">
        <v>0</v>
      </c>
      <c r="BD68" s="34">
        <v>0</v>
      </c>
      <c r="BE68" s="32">
        <v>0</v>
      </c>
      <c r="BF68" s="33">
        <v>0</v>
      </c>
      <c r="BG68" s="34">
        <v>0</v>
      </c>
      <c r="BH68" s="32">
        <v>0</v>
      </c>
      <c r="BI68" s="33">
        <v>0</v>
      </c>
      <c r="BJ68" s="34">
        <v>0</v>
      </c>
      <c r="BK68" s="32">
        <v>-200166.99</v>
      </c>
      <c r="BL68" s="33">
        <v>-199999.999999992</v>
      </c>
      <c r="BM68" s="34">
        <v>-200000</v>
      </c>
      <c r="BN68" s="32">
        <v>0</v>
      </c>
      <c r="BO68" s="33">
        <v>0</v>
      </c>
      <c r="BP68" s="34">
        <v>0</v>
      </c>
      <c r="BQ68" s="32">
        <v>0</v>
      </c>
      <c r="BR68" s="33">
        <v>0</v>
      </c>
      <c r="BS68" s="34">
        <v>0</v>
      </c>
      <c r="BT68" s="32">
        <v>0</v>
      </c>
      <c r="BU68" s="33">
        <v>0</v>
      </c>
      <c r="BV68" s="34">
        <v>0</v>
      </c>
      <c r="BW68" s="32">
        <v>0</v>
      </c>
      <c r="BX68" s="33">
        <v>0</v>
      </c>
      <c r="BY68" s="34">
        <v>0</v>
      </c>
      <c r="BZ68" s="32">
        <v>0</v>
      </c>
      <c r="CA68" s="33">
        <v>0</v>
      </c>
      <c r="CB68" s="34">
        <v>0</v>
      </c>
      <c r="CC68" s="32">
        <v>0</v>
      </c>
      <c r="CD68" s="33">
        <v>0</v>
      </c>
      <c r="CE68" s="34">
        <v>0</v>
      </c>
      <c r="CF68" s="32">
        <v>0</v>
      </c>
      <c r="CG68" s="33">
        <v>0</v>
      </c>
      <c r="CH68" s="34">
        <v>0</v>
      </c>
      <c r="CI68" s="32">
        <v>0</v>
      </c>
      <c r="CJ68" s="33">
        <v>0</v>
      </c>
      <c r="CK68" s="34">
        <v>0</v>
      </c>
      <c r="CL68" s="32">
        <v>0</v>
      </c>
      <c r="CM68" s="33">
        <v>0</v>
      </c>
      <c r="CN68" s="34">
        <v>0</v>
      </c>
      <c r="CO68" s="32">
        <v>0</v>
      </c>
      <c r="CP68" s="33">
        <v>0</v>
      </c>
      <c r="CQ68" s="34">
        <v>0</v>
      </c>
      <c r="CR68" s="32">
        <v>0</v>
      </c>
      <c r="CS68" s="33">
        <v>0</v>
      </c>
      <c r="CT68" s="34">
        <v>0</v>
      </c>
      <c r="CU68" s="32">
        <v>0</v>
      </c>
      <c r="CV68" s="33">
        <v>0</v>
      </c>
      <c r="CW68" s="34">
        <v>0</v>
      </c>
      <c r="CX68" s="32">
        <v>0</v>
      </c>
      <c r="CY68" s="33">
        <v>0</v>
      </c>
      <c r="CZ68" s="34">
        <v>0</v>
      </c>
      <c r="DA68" s="32">
        <v>0</v>
      </c>
      <c r="DB68" s="33">
        <v>0</v>
      </c>
      <c r="DC68" s="34">
        <v>0</v>
      </c>
      <c r="DD68" s="32">
        <v>0</v>
      </c>
      <c r="DE68" s="33">
        <v>0</v>
      </c>
      <c r="DF68" s="34">
        <v>0</v>
      </c>
      <c r="DG68" s="32">
        <v>0</v>
      </c>
      <c r="DH68" s="33">
        <v>0</v>
      </c>
      <c r="DI68" s="34">
        <v>0</v>
      </c>
      <c r="DJ68" s="32">
        <v>0</v>
      </c>
      <c r="DK68" s="33">
        <v>0</v>
      </c>
      <c r="DL68" s="34">
        <v>0</v>
      </c>
      <c r="DM68" s="32">
        <v>0</v>
      </c>
      <c r="DN68" s="33">
        <v>0</v>
      </c>
      <c r="DO68" s="34">
        <v>0</v>
      </c>
      <c r="DP68" s="32">
        <v>0</v>
      </c>
      <c r="DQ68" s="33">
        <v>0</v>
      </c>
      <c r="DR68" s="34">
        <v>0</v>
      </c>
      <c r="DS68" s="32">
        <v>0</v>
      </c>
      <c r="DT68" s="33">
        <v>0</v>
      </c>
      <c r="DU68" s="34">
        <v>0</v>
      </c>
      <c r="DV68" s="32">
        <v>0</v>
      </c>
      <c r="DW68" s="33">
        <v>0</v>
      </c>
      <c r="DX68" s="34">
        <v>0</v>
      </c>
      <c r="DY68" s="32">
        <v>0</v>
      </c>
      <c r="DZ68" s="33">
        <v>0</v>
      </c>
      <c r="EA68" s="34">
        <v>0</v>
      </c>
      <c r="EB68" s="32">
        <v>0</v>
      </c>
      <c r="EC68" s="33">
        <v>0</v>
      </c>
      <c r="ED68" s="34">
        <v>0</v>
      </c>
      <c r="EE68" s="32">
        <v>0</v>
      </c>
      <c r="EF68" s="33">
        <v>0</v>
      </c>
      <c r="EG68" s="34">
        <v>0</v>
      </c>
      <c r="EH68" s="32">
        <v>0</v>
      </c>
      <c r="EI68" s="33">
        <v>0</v>
      </c>
      <c r="EJ68" s="34">
        <v>0</v>
      </c>
      <c r="EK68" s="32">
        <v>0</v>
      </c>
      <c r="EL68" s="33">
        <v>0</v>
      </c>
      <c r="EM68" s="34">
        <v>0</v>
      </c>
      <c r="EN68" s="32">
        <v>0</v>
      </c>
      <c r="EO68" s="33">
        <v>0</v>
      </c>
      <c r="EP68" s="34">
        <v>0</v>
      </c>
      <c r="EQ68" s="32">
        <v>0</v>
      </c>
      <c r="ER68" s="33">
        <v>0</v>
      </c>
      <c r="ES68" s="34">
        <v>0</v>
      </c>
      <c r="ET68" s="32">
        <v>0</v>
      </c>
      <c r="EU68" s="33">
        <v>0</v>
      </c>
      <c r="EV68" s="34">
        <v>0</v>
      </c>
      <c r="EW68" s="32">
        <v>0</v>
      </c>
      <c r="EX68" s="33">
        <v>0</v>
      </c>
      <c r="EY68" s="34">
        <v>0</v>
      </c>
      <c r="EZ68" s="32">
        <v>0</v>
      </c>
      <c r="FA68" s="33">
        <v>0</v>
      </c>
      <c r="FB68" s="34">
        <v>0</v>
      </c>
      <c r="FC68" s="32">
        <v>0</v>
      </c>
      <c r="FD68" s="33">
        <v>0</v>
      </c>
      <c r="FE68" s="34">
        <v>0</v>
      </c>
      <c r="FF68" s="32">
        <v>0</v>
      </c>
      <c r="FG68" s="33">
        <v>0</v>
      </c>
      <c r="FH68" s="34">
        <v>0</v>
      </c>
      <c r="FI68" s="32">
        <v>0</v>
      </c>
      <c r="FJ68" s="33">
        <v>0</v>
      </c>
      <c r="FK68" s="34">
        <v>0</v>
      </c>
      <c r="FL68" s="32">
        <v>0</v>
      </c>
      <c r="FM68" s="33">
        <v>0</v>
      </c>
      <c r="FN68" s="34">
        <v>0</v>
      </c>
      <c r="FO68" s="32">
        <v>0</v>
      </c>
      <c r="FP68" s="33">
        <v>0</v>
      </c>
      <c r="FQ68" s="34">
        <v>0</v>
      </c>
      <c r="FR68" s="32">
        <v>0</v>
      </c>
      <c r="FS68" s="33">
        <v>0</v>
      </c>
      <c r="FT68" s="34">
        <v>0</v>
      </c>
      <c r="FU68" s="32">
        <v>0</v>
      </c>
      <c r="FV68" s="33">
        <v>0</v>
      </c>
      <c r="FW68" s="34">
        <v>0</v>
      </c>
      <c r="FX68" s="32">
        <v>0</v>
      </c>
      <c r="FY68" s="33">
        <v>0</v>
      </c>
      <c r="FZ68" s="34">
        <v>0</v>
      </c>
      <c r="GA68" s="32">
        <v>0</v>
      </c>
      <c r="GB68" s="33">
        <v>0</v>
      </c>
      <c r="GC68" s="34">
        <v>0</v>
      </c>
      <c r="GD68" s="32">
        <v>0</v>
      </c>
      <c r="GE68" s="33">
        <v>0</v>
      </c>
      <c r="GF68" s="34">
        <v>0</v>
      </c>
      <c r="GG68" s="32">
        <v>0</v>
      </c>
      <c r="GH68" s="33">
        <v>0</v>
      </c>
      <c r="GI68" s="34">
        <v>0</v>
      </c>
      <c r="GJ68" s="32">
        <v>0</v>
      </c>
      <c r="GK68" s="33">
        <v>0</v>
      </c>
      <c r="GL68" s="34">
        <v>0</v>
      </c>
      <c r="GM68" s="32">
        <v>0</v>
      </c>
      <c r="GN68" s="33">
        <v>0</v>
      </c>
      <c r="GO68" s="34">
        <v>0</v>
      </c>
      <c r="GP68" s="32">
        <v>0</v>
      </c>
      <c r="GQ68" s="33">
        <v>0</v>
      </c>
      <c r="GR68" s="34">
        <v>0</v>
      </c>
      <c r="GS68" s="32">
        <v>0</v>
      </c>
      <c r="GT68" s="33">
        <v>0</v>
      </c>
      <c r="GU68" s="34">
        <v>0</v>
      </c>
      <c r="GV68" s="32">
        <v>0</v>
      </c>
      <c r="GW68" s="33">
        <v>0</v>
      </c>
      <c r="GX68" s="34">
        <v>0</v>
      </c>
      <c r="GY68" s="32">
        <v>0</v>
      </c>
      <c r="GZ68" s="33">
        <v>0</v>
      </c>
      <c r="HA68" s="34">
        <v>0</v>
      </c>
      <c r="HB68" s="32">
        <v>0</v>
      </c>
      <c r="HC68" s="33">
        <v>0</v>
      </c>
      <c r="HD68" s="34">
        <v>0</v>
      </c>
      <c r="HE68" s="32">
        <v>0</v>
      </c>
      <c r="HF68" s="33">
        <v>0</v>
      </c>
      <c r="HG68" s="34">
        <v>0</v>
      </c>
      <c r="HH68" s="32">
        <v>0</v>
      </c>
      <c r="HI68" s="33">
        <v>0</v>
      </c>
      <c r="HJ68" s="34">
        <v>0</v>
      </c>
      <c r="HK68" s="32">
        <v>0</v>
      </c>
      <c r="HL68" s="33">
        <v>0</v>
      </c>
      <c r="HM68" s="34">
        <v>0</v>
      </c>
      <c r="HN68" s="32">
        <v>0</v>
      </c>
      <c r="HO68" s="33">
        <v>0</v>
      </c>
      <c r="HP68" s="34">
        <v>0</v>
      </c>
    </row>
    <row r="69" spans="1:224" x14ac:dyDescent="0.25">
      <c r="A69" s="9" t="s">
        <v>440</v>
      </c>
      <c r="B69" s="10" t="s">
        <v>441</v>
      </c>
      <c r="C69" s="32">
        <v>-2385820.9300000002</v>
      </c>
      <c r="D69" s="33">
        <v>-2107000</v>
      </c>
      <c r="E69" s="34">
        <v>-1806000</v>
      </c>
      <c r="F69" s="32">
        <v>-103897.18</v>
      </c>
      <c r="G69" s="33">
        <v>0</v>
      </c>
      <c r="H69" s="34">
        <v>-6000</v>
      </c>
      <c r="I69" s="32">
        <v>-192171.34</v>
      </c>
      <c r="J69" s="33">
        <v>0</v>
      </c>
      <c r="K69" s="34">
        <v>0</v>
      </c>
      <c r="L69" s="32">
        <v>0</v>
      </c>
      <c r="M69" s="33">
        <v>0</v>
      </c>
      <c r="N69" s="34">
        <v>0</v>
      </c>
      <c r="O69" s="32">
        <v>-411682.66</v>
      </c>
      <c r="P69" s="33">
        <v>0</v>
      </c>
      <c r="Q69" s="34">
        <v>0</v>
      </c>
      <c r="R69" s="32">
        <v>0</v>
      </c>
      <c r="S69" s="33">
        <v>0</v>
      </c>
      <c r="T69" s="34">
        <v>0</v>
      </c>
      <c r="U69" s="32">
        <v>-12349</v>
      </c>
      <c r="V69" s="33">
        <v>0</v>
      </c>
      <c r="W69" s="34">
        <v>0</v>
      </c>
      <c r="X69" s="32">
        <v>-25893.15</v>
      </c>
      <c r="Y69" s="33">
        <v>0</v>
      </c>
      <c r="Z69" s="34">
        <v>0</v>
      </c>
      <c r="AA69" s="32">
        <v>-303.39999999999998</v>
      </c>
      <c r="AB69" s="33">
        <v>0</v>
      </c>
      <c r="AC69" s="34">
        <v>0</v>
      </c>
      <c r="AD69" s="32">
        <v>0</v>
      </c>
      <c r="AE69" s="33">
        <v>0</v>
      </c>
      <c r="AF69" s="34">
        <v>0</v>
      </c>
      <c r="AG69" s="32">
        <v>-39123</v>
      </c>
      <c r="AH69" s="33">
        <v>0</v>
      </c>
      <c r="AI69" s="34">
        <v>0</v>
      </c>
      <c r="AJ69" s="32">
        <v>0</v>
      </c>
      <c r="AK69" s="33">
        <v>0</v>
      </c>
      <c r="AL69" s="34">
        <v>0</v>
      </c>
      <c r="AM69" s="32">
        <v>0</v>
      </c>
      <c r="AN69" s="33">
        <v>0</v>
      </c>
      <c r="AO69" s="34">
        <v>0</v>
      </c>
      <c r="AP69" s="32">
        <v>-6899.41</v>
      </c>
      <c r="AQ69" s="33">
        <v>0</v>
      </c>
      <c r="AR69" s="34">
        <v>0</v>
      </c>
      <c r="AS69" s="32">
        <v>0</v>
      </c>
      <c r="AT69" s="33">
        <v>0</v>
      </c>
      <c r="AU69" s="34">
        <v>0</v>
      </c>
      <c r="AV69" s="32">
        <v>0</v>
      </c>
      <c r="AW69" s="33">
        <v>0</v>
      </c>
      <c r="AX69" s="34">
        <v>0</v>
      </c>
      <c r="AY69" s="32">
        <v>-170868.07</v>
      </c>
      <c r="AZ69" s="33">
        <v>0</v>
      </c>
      <c r="BA69" s="34">
        <v>0</v>
      </c>
      <c r="BB69" s="32">
        <v>0</v>
      </c>
      <c r="BC69" s="33">
        <v>0</v>
      </c>
      <c r="BD69" s="34">
        <v>0</v>
      </c>
      <c r="BE69" s="32">
        <v>0</v>
      </c>
      <c r="BF69" s="33">
        <v>0</v>
      </c>
      <c r="BG69" s="34">
        <v>0</v>
      </c>
      <c r="BH69" s="32">
        <v>0</v>
      </c>
      <c r="BI69" s="33">
        <v>0</v>
      </c>
      <c r="BJ69" s="34">
        <v>0</v>
      </c>
      <c r="BK69" s="32">
        <v>0</v>
      </c>
      <c r="BL69" s="33">
        <v>0</v>
      </c>
      <c r="BM69" s="34">
        <v>0</v>
      </c>
      <c r="BN69" s="32">
        <v>-15678.41</v>
      </c>
      <c r="BO69" s="33">
        <v>0</v>
      </c>
      <c r="BP69" s="34">
        <v>0</v>
      </c>
      <c r="BQ69" s="32">
        <v>0</v>
      </c>
      <c r="BR69" s="33">
        <v>0</v>
      </c>
      <c r="BS69" s="34">
        <v>0</v>
      </c>
      <c r="BT69" s="32">
        <v>0</v>
      </c>
      <c r="BU69" s="33">
        <v>0</v>
      </c>
      <c r="BV69" s="34">
        <v>0</v>
      </c>
      <c r="BW69" s="32">
        <v>-230545.29</v>
      </c>
      <c r="BX69" s="33">
        <v>0</v>
      </c>
      <c r="BY69" s="34">
        <v>0</v>
      </c>
      <c r="BZ69" s="32">
        <v>0</v>
      </c>
      <c r="CA69" s="33">
        <v>0</v>
      </c>
      <c r="CB69" s="34">
        <v>0</v>
      </c>
      <c r="CC69" s="32">
        <v>0</v>
      </c>
      <c r="CD69" s="33">
        <v>0</v>
      </c>
      <c r="CE69" s="34">
        <v>0</v>
      </c>
      <c r="CF69" s="32">
        <v>0</v>
      </c>
      <c r="CG69" s="33">
        <v>0</v>
      </c>
      <c r="CH69" s="34">
        <v>0</v>
      </c>
      <c r="CI69" s="32">
        <v>0</v>
      </c>
      <c r="CJ69" s="33">
        <v>0</v>
      </c>
      <c r="CK69" s="34">
        <v>0</v>
      </c>
      <c r="CL69" s="32">
        <v>-931.5</v>
      </c>
      <c r="CM69" s="33">
        <v>0</v>
      </c>
      <c r="CN69" s="34">
        <v>0</v>
      </c>
      <c r="CO69" s="32">
        <v>-417104.78</v>
      </c>
      <c r="CP69" s="33">
        <v>-429999.99999999598</v>
      </c>
      <c r="CQ69" s="34">
        <v>-480000</v>
      </c>
      <c r="CR69" s="32">
        <v>0</v>
      </c>
      <c r="CS69" s="33">
        <v>0</v>
      </c>
      <c r="CT69" s="34">
        <v>0</v>
      </c>
      <c r="CU69" s="32">
        <v>0</v>
      </c>
      <c r="CV69" s="33">
        <v>0</v>
      </c>
      <c r="CW69" s="34">
        <v>0</v>
      </c>
      <c r="CX69" s="32">
        <v>0</v>
      </c>
      <c r="CY69" s="33">
        <v>0</v>
      </c>
      <c r="CZ69" s="34">
        <v>0</v>
      </c>
      <c r="DA69" s="32">
        <v>0</v>
      </c>
      <c r="DB69" s="33">
        <v>0</v>
      </c>
      <c r="DC69" s="34">
        <v>0</v>
      </c>
      <c r="DD69" s="32">
        <v>0</v>
      </c>
      <c r="DE69" s="33">
        <v>0</v>
      </c>
      <c r="DF69" s="34">
        <v>0</v>
      </c>
      <c r="DG69" s="32">
        <v>0</v>
      </c>
      <c r="DH69" s="33">
        <v>0</v>
      </c>
      <c r="DI69" s="34">
        <v>0</v>
      </c>
      <c r="DJ69" s="32">
        <v>0</v>
      </c>
      <c r="DK69" s="33">
        <v>0</v>
      </c>
      <c r="DL69" s="34">
        <v>0</v>
      </c>
      <c r="DM69" s="32">
        <v>0</v>
      </c>
      <c r="DN69" s="33">
        <v>0</v>
      </c>
      <c r="DO69" s="34">
        <v>0</v>
      </c>
      <c r="DP69" s="32">
        <v>0</v>
      </c>
      <c r="DQ69" s="33">
        <v>0</v>
      </c>
      <c r="DR69" s="34">
        <v>0</v>
      </c>
      <c r="DS69" s="32">
        <v>0</v>
      </c>
      <c r="DT69" s="33">
        <v>0</v>
      </c>
      <c r="DU69" s="34">
        <v>0</v>
      </c>
      <c r="DV69" s="32">
        <v>0</v>
      </c>
      <c r="DW69" s="33">
        <v>0</v>
      </c>
      <c r="DX69" s="34">
        <v>0</v>
      </c>
      <c r="DY69" s="32">
        <v>0</v>
      </c>
      <c r="DZ69" s="33">
        <v>0</v>
      </c>
      <c r="EA69" s="34">
        <v>0</v>
      </c>
      <c r="EB69" s="32">
        <v>0</v>
      </c>
      <c r="EC69" s="33">
        <v>0</v>
      </c>
      <c r="ED69" s="34">
        <v>0</v>
      </c>
      <c r="EE69" s="32">
        <v>0</v>
      </c>
      <c r="EF69" s="33">
        <v>0</v>
      </c>
      <c r="EG69" s="34">
        <v>0</v>
      </c>
      <c r="EH69" s="32">
        <v>0</v>
      </c>
      <c r="EI69" s="33">
        <v>0</v>
      </c>
      <c r="EJ69" s="34">
        <v>0</v>
      </c>
      <c r="EK69" s="32">
        <v>-436126.25</v>
      </c>
      <c r="EL69" s="33">
        <v>-1677000</v>
      </c>
      <c r="EM69" s="34">
        <v>-1320000</v>
      </c>
      <c r="EN69" s="32">
        <v>0</v>
      </c>
      <c r="EO69" s="33">
        <v>0</v>
      </c>
      <c r="EP69" s="34">
        <v>0</v>
      </c>
      <c r="EQ69" s="32">
        <v>0</v>
      </c>
      <c r="ER69" s="33">
        <v>0</v>
      </c>
      <c r="ES69" s="34">
        <v>0</v>
      </c>
      <c r="ET69" s="32">
        <v>0</v>
      </c>
      <c r="EU69" s="33">
        <v>0</v>
      </c>
      <c r="EV69" s="34">
        <v>0</v>
      </c>
      <c r="EW69" s="32">
        <v>0</v>
      </c>
      <c r="EX69" s="33">
        <v>0</v>
      </c>
      <c r="EY69" s="34">
        <v>0</v>
      </c>
      <c r="EZ69" s="32">
        <v>-100703.38</v>
      </c>
      <c r="FA69" s="33">
        <v>0</v>
      </c>
      <c r="FB69" s="34">
        <v>0</v>
      </c>
      <c r="FC69" s="32">
        <v>-37987.18</v>
      </c>
      <c r="FD69" s="33">
        <v>0</v>
      </c>
      <c r="FE69" s="34">
        <v>0</v>
      </c>
      <c r="FF69" s="32">
        <v>0</v>
      </c>
      <c r="FG69" s="33">
        <v>0</v>
      </c>
      <c r="FH69" s="34">
        <v>0</v>
      </c>
      <c r="FI69" s="32">
        <v>0</v>
      </c>
      <c r="FJ69" s="33">
        <v>0</v>
      </c>
      <c r="FK69" s="34">
        <v>0</v>
      </c>
      <c r="FL69" s="32">
        <v>-183556.93</v>
      </c>
      <c r="FM69" s="33">
        <v>0</v>
      </c>
      <c r="FN69" s="34">
        <v>0</v>
      </c>
      <c r="FO69" s="32">
        <v>0</v>
      </c>
      <c r="FP69" s="33">
        <v>0</v>
      </c>
      <c r="FQ69" s="34">
        <v>0</v>
      </c>
      <c r="FR69" s="32">
        <v>0</v>
      </c>
      <c r="FS69" s="33">
        <v>0</v>
      </c>
      <c r="FT69" s="34">
        <v>0</v>
      </c>
      <c r="FU69" s="32">
        <v>0</v>
      </c>
      <c r="FV69" s="33">
        <v>0</v>
      </c>
      <c r="FW69" s="34">
        <v>0</v>
      </c>
      <c r="FX69" s="32">
        <v>0</v>
      </c>
      <c r="FY69" s="33">
        <v>0</v>
      </c>
      <c r="FZ69" s="34">
        <v>0</v>
      </c>
      <c r="GA69" s="32">
        <v>0</v>
      </c>
      <c r="GB69" s="33">
        <v>0</v>
      </c>
      <c r="GC69" s="34">
        <v>0</v>
      </c>
      <c r="GD69" s="32">
        <v>0</v>
      </c>
      <c r="GE69" s="33">
        <v>0</v>
      </c>
      <c r="GF69" s="34">
        <v>0</v>
      </c>
      <c r="GG69" s="32">
        <v>0</v>
      </c>
      <c r="GH69" s="33">
        <v>0</v>
      </c>
      <c r="GI69" s="34">
        <v>0</v>
      </c>
      <c r="GJ69" s="32">
        <v>0</v>
      </c>
      <c r="GK69" s="33">
        <v>0</v>
      </c>
      <c r="GL69" s="34">
        <v>0</v>
      </c>
      <c r="GM69" s="32">
        <v>0</v>
      </c>
      <c r="GN69" s="33">
        <v>0</v>
      </c>
      <c r="GO69" s="34">
        <v>0</v>
      </c>
      <c r="GP69" s="32">
        <v>0</v>
      </c>
      <c r="GQ69" s="33">
        <v>0</v>
      </c>
      <c r="GR69" s="34">
        <v>0</v>
      </c>
      <c r="GS69" s="32">
        <v>0</v>
      </c>
      <c r="GT69" s="33">
        <v>0</v>
      </c>
      <c r="GU69" s="34">
        <v>0</v>
      </c>
      <c r="GV69" s="32">
        <v>0</v>
      </c>
      <c r="GW69" s="33">
        <v>0</v>
      </c>
      <c r="GX69" s="34">
        <v>0</v>
      </c>
      <c r="GY69" s="32">
        <v>0</v>
      </c>
      <c r="GZ69" s="33">
        <v>0</v>
      </c>
      <c r="HA69" s="34">
        <v>0</v>
      </c>
      <c r="HB69" s="32">
        <v>0</v>
      </c>
      <c r="HC69" s="33">
        <v>0</v>
      </c>
      <c r="HD69" s="34">
        <v>0</v>
      </c>
      <c r="HE69" s="32">
        <v>0</v>
      </c>
      <c r="HF69" s="33">
        <v>0</v>
      </c>
      <c r="HG69" s="34">
        <v>0</v>
      </c>
      <c r="HH69" s="32">
        <v>0</v>
      </c>
      <c r="HI69" s="33">
        <v>0</v>
      </c>
      <c r="HJ69" s="34">
        <v>0</v>
      </c>
      <c r="HK69" s="32">
        <v>0</v>
      </c>
      <c r="HL69" s="33">
        <v>0</v>
      </c>
      <c r="HM69" s="34">
        <v>0</v>
      </c>
      <c r="HN69" s="32">
        <v>0</v>
      </c>
      <c r="HO69" s="33">
        <v>0</v>
      </c>
      <c r="HP69" s="34">
        <v>0</v>
      </c>
    </row>
    <row r="70" spans="1:224" x14ac:dyDescent="0.25">
      <c r="A70" s="9" t="s">
        <v>442</v>
      </c>
      <c r="B70" s="10" t="s">
        <v>443</v>
      </c>
      <c r="C70" s="32">
        <v>-4401019.24</v>
      </c>
      <c r="D70" s="33">
        <v>-4349999.9999999804</v>
      </c>
      <c r="E70" s="34">
        <v>-4430000</v>
      </c>
      <c r="F70" s="32">
        <v>0</v>
      </c>
      <c r="G70" s="33">
        <v>0</v>
      </c>
      <c r="H70" s="34">
        <v>0</v>
      </c>
      <c r="I70" s="32">
        <v>0</v>
      </c>
      <c r="J70" s="33">
        <v>0</v>
      </c>
      <c r="K70" s="34">
        <v>0</v>
      </c>
      <c r="L70" s="32">
        <v>0</v>
      </c>
      <c r="M70" s="33">
        <v>0</v>
      </c>
      <c r="N70" s="34">
        <v>0</v>
      </c>
      <c r="O70" s="32">
        <v>0</v>
      </c>
      <c r="P70" s="33">
        <v>0</v>
      </c>
      <c r="Q70" s="34">
        <v>0</v>
      </c>
      <c r="R70" s="32">
        <v>0</v>
      </c>
      <c r="S70" s="33">
        <v>0</v>
      </c>
      <c r="T70" s="34">
        <v>0</v>
      </c>
      <c r="U70" s="32">
        <v>0</v>
      </c>
      <c r="V70" s="33">
        <v>0</v>
      </c>
      <c r="W70" s="34">
        <v>0</v>
      </c>
      <c r="X70" s="32">
        <v>0</v>
      </c>
      <c r="Y70" s="33">
        <v>0</v>
      </c>
      <c r="Z70" s="34">
        <v>0</v>
      </c>
      <c r="AA70" s="32">
        <v>0</v>
      </c>
      <c r="AB70" s="33">
        <v>0</v>
      </c>
      <c r="AC70" s="34">
        <v>0</v>
      </c>
      <c r="AD70" s="32">
        <v>0</v>
      </c>
      <c r="AE70" s="33">
        <v>0</v>
      </c>
      <c r="AF70" s="34">
        <v>0</v>
      </c>
      <c r="AG70" s="32">
        <v>0</v>
      </c>
      <c r="AH70" s="33">
        <v>0</v>
      </c>
      <c r="AI70" s="34">
        <v>0</v>
      </c>
      <c r="AJ70" s="32">
        <v>0</v>
      </c>
      <c r="AK70" s="33">
        <v>0</v>
      </c>
      <c r="AL70" s="34">
        <v>0</v>
      </c>
      <c r="AM70" s="32">
        <v>0</v>
      </c>
      <c r="AN70" s="33">
        <v>0</v>
      </c>
      <c r="AO70" s="34">
        <v>0</v>
      </c>
      <c r="AP70" s="32">
        <v>-586.85</v>
      </c>
      <c r="AQ70" s="33">
        <v>0</v>
      </c>
      <c r="AR70" s="34">
        <v>0</v>
      </c>
      <c r="AS70" s="32">
        <v>0</v>
      </c>
      <c r="AT70" s="33">
        <v>0</v>
      </c>
      <c r="AU70" s="34">
        <v>0</v>
      </c>
      <c r="AV70" s="32">
        <v>0</v>
      </c>
      <c r="AW70" s="33">
        <v>0</v>
      </c>
      <c r="AX70" s="34">
        <v>0</v>
      </c>
      <c r="AY70" s="32">
        <v>0</v>
      </c>
      <c r="AZ70" s="33">
        <v>0</v>
      </c>
      <c r="BA70" s="34">
        <v>0</v>
      </c>
      <c r="BB70" s="32">
        <v>0</v>
      </c>
      <c r="BC70" s="33">
        <v>0</v>
      </c>
      <c r="BD70" s="34">
        <v>0</v>
      </c>
      <c r="BE70" s="32">
        <v>0</v>
      </c>
      <c r="BF70" s="33">
        <v>0</v>
      </c>
      <c r="BG70" s="34">
        <v>0</v>
      </c>
      <c r="BH70" s="32">
        <v>0</v>
      </c>
      <c r="BI70" s="33">
        <v>0</v>
      </c>
      <c r="BJ70" s="34">
        <v>0</v>
      </c>
      <c r="BK70" s="32">
        <v>0</v>
      </c>
      <c r="BL70" s="33">
        <v>0</v>
      </c>
      <c r="BM70" s="34">
        <v>0</v>
      </c>
      <c r="BN70" s="32">
        <v>0</v>
      </c>
      <c r="BO70" s="33">
        <v>0</v>
      </c>
      <c r="BP70" s="34">
        <v>0</v>
      </c>
      <c r="BQ70" s="32">
        <v>0</v>
      </c>
      <c r="BR70" s="33">
        <v>0</v>
      </c>
      <c r="BS70" s="34">
        <v>0</v>
      </c>
      <c r="BT70" s="32">
        <v>-3263818.7</v>
      </c>
      <c r="BU70" s="33">
        <v>-3300000</v>
      </c>
      <c r="BV70" s="34">
        <v>-3300000</v>
      </c>
      <c r="BW70" s="32">
        <v>-1135398.8999999999</v>
      </c>
      <c r="BX70" s="33">
        <v>-1174999.99999998</v>
      </c>
      <c r="BY70" s="34">
        <v>-1130000</v>
      </c>
      <c r="BZ70" s="32">
        <v>0</v>
      </c>
      <c r="CA70" s="33">
        <v>0</v>
      </c>
      <c r="CB70" s="34">
        <v>0</v>
      </c>
      <c r="CC70" s="32">
        <v>0</v>
      </c>
      <c r="CD70" s="33">
        <v>0</v>
      </c>
      <c r="CE70" s="34">
        <v>0</v>
      </c>
      <c r="CF70" s="32">
        <v>0</v>
      </c>
      <c r="CG70" s="33">
        <v>0</v>
      </c>
      <c r="CH70" s="34">
        <v>0</v>
      </c>
      <c r="CI70" s="32">
        <v>0</v>
      </c>
      <c r="CJ70" s="33">
        <v>0</v>
      </c>
      <c r="CK70" s="34">
        <v>0</v>
      </c>
      <c r="CL70" s="32">
        <v>0</v>
      </c>
      <c r="CM70" s="33">
        <v>0</v>
      </c>
      <c r="CN70" s="34">
        <v>0</v>
      </c>
      <c r="CO70" s="32">
        <v>0</v>
      </c>
      <c r="CP70" s="33">
        <v>0</v>
      </c>
      <c r="CQ70" s="34">
        <v>0</v>
      </c>
      <c r="CR70" s="32">
        <v>0</v>
      </c>
      <c r="CS70" s="33">
        <v>0</v>
      </c>
      <c r="CT70" s="34">
        <v>0</v>
      </c>
      <c r="CU70" s="32">
        <v>0</v>
      </c>
      <c r="CV70" s="33">
        <v>0</v>
      </c>
      <c r="CW70" s="34">
        <v>0</v>
      </c>
      <c r="CX70" s="32">
        <v>0</v>
      </c>
      <c r="CY70" s="33">
        <v>0</v>
      </c>
      <c r="CZ70" s="34">
        <v>0</v>
      </c>
      <c r="DA70" s="32">
        <v>0</v>
      </c>
      <c r="DB70" s="33">
        <v>0</v>
      </c>
      <c r="DC70" s="34">
        <v>0</v>
      </c>
      <c r="DD70" s="32">
        <v>0</v>
      </c>
      <c r="DE70" s="33">
        <v>0</v>
      </c>
      <c r="DF70" s="34">
        <v>0</v>
      </c>
      <c r="DG70" s="32">
        <v>-740.52</v>
      </c>
      <c r="DH70" s="33">
        <v>0</v>
      </c>
      <c r="DI70" s="34">
        <v>0</v>
      </c>
      <c r="DJ70" s="32">
        <v>0</v>
      </c>
      <c r="DK70" s="33">
        <v>0</v>
      </c>
      <c r="DL70" s="34">
        <v>0</v>
      </c>
      <c r="DM70" s="32">
        <v>0</v>
      </c>
      <c r="DN70" s="33">
        <v>0</v>
      </c>
      <c r="DO70" s="34">
        <v>0</v>
      </c>
      <c r="DP70" s="32">
        <v>0</v>
      </c>
      <c r="DQ70" s="33">
        <v>0</v>
      </c>
      <c r="DR70" s="34">
        <v>0</v>
      </c>
      <c r="DS70" s="32">
        <v>0</v>
      </c>
      <c r="DT70" s="33">
        <v>0</v>
      </c>
      <c r="DU70" s="34">
        <v>0</v>
      </c>
      <c r="DV70" s="32">
        <v>0</v>
      </c>
      <c r="DW70" s="33">
        <v>0</v>
      </c>
      <c r="DX70" s="34">
        <v>0</v>
      </c>
      <c r="DY70" s="32">
        <v>0</v>
      </c>
      <c r="DZ70" s="33">
        <v>0</v>
      </c>
      <c r="EA70" s="34">
        <v>0</v>
      </c>
      <c r="EB70" s="32">
        <v>0</v>
      </c>
      <c r="EC70" s="33">
        <v>0</v>
      </c>
      <c r="ED70" s="34">
        <v>0</v>
      </c>
      <c r="EE70" s="32">
        <v>0</v>
      </c>
      <c r="EF70" s="33">
        <v>0</v>
      </c>
      <c r="EG70" s="34">
        <v>0</v>
      </c>
      <c r="EH70" s="32">
        <v>0</v>
      </c>
      <c r="EI70" s="33">
        <v>0</v>
      </c>
      <c r="EJ70" s="34">
        <v>0</v>
      </c>
      <c r="EK70" s="32">
        <v>0</v>
      </c>
      <c r="EL70" s="33">
        <v>0</v>
      </c>
      <c r="EM70" s="34">
        <v>0</v>
      </c>
      <c r="EN70" s="32">
        <v>0</v>
      </c>
      <c r="EO70" s="33">
        <v>0</v>
      </c>
      <c r="EP70" s="34">
        <v>0</v>
      </c>
      <c r="EQ70" s="32">
        <v>0</v>
      </c>
      <c r="ER70" s="33">
        <v>0</v>
      </c>
      <c r="ES70" s="34">
        <v>0</v>
      </c>
      <c r="ET70" s="32">
        <v>0</v>
      </c>
      <c r="EU70" s="33">
        <v>0</v>
      </c>
      <c r="EV70" s="34">
        <v>0</v>
      </c>
      <c r="EW70" s="32">
        <v>0</v>
      </c>
      <c r="EX70" s="33">
        <v>0</v>
      </c>
      <c r="EY70" s="34">
        <v>0</v>
      </c>
      <c r="EZ70" s="32">
        <v>0</v>
      </c>
      <c r="FA70" s="33">
        <v>0</v>
      </c>
      <c r="FB70" s="34">
        <v>0</v>
      </c>
      <c r="FC70" s="32">
        <v>0</v>
      </c>
      <c r="FD70" s="33">
        <v>0</v>
      </c>
      <c r="FE70" s="34">
        <v>0</v>
      </c>
      <c r="FF70" s="32">
        <v>-474.27</v>
      </c>
      <c r="FG70" s="33">
        <v>0</v>
      </c>
      <c r="FH70" s="34">
        <v>0</v>
      </c>
      <c r="FI70" s="32">
        <v>0</v>
      </c>
      <c r="FJ70" s="33">
        <v>0</v>
      </c>
      <c r="FK70" s="34">
        <v>0</v>
      </c>
      <c r="FL70" s="32">
        <v>0</v>
      </c>
      <c r="FM70" s="33">
        <v>0</v>
      </c>
      <c r="FN70" s="34">
        <v>0</v>
      </c>
      <c r="FO70" s="32">
        <v>0</v>
      </c>
      <c r="FP70" s="33">
        <v>0</v>
      </c>
      <c r="FQ70" s="34">
        <v>0</v>
      </c>
      <c r="FR70" s="32">
        <v>0</v>
      </c>
      <c r="FS70" s="33">
        <v>0</v>
      </c>
      <c r="FT70" s="34">
        <v>0</v>
      </c>
      <c r="FU70" s="32">
        <v>0</v>
      </c>
      <c r="FV70" s="33">
        <v>0</v>
      </c>
      <c r="FW70" s="34">
        <v>0</v>
      </c>
      <c r="FX70" s="32">
        <v>0</v>
      </c>
      <c r="FY70" s="33">
        <v>125000</v>
      </c>
      <c r="FZ70" s="34">
        <v>0</v>
      </c>
      <c r="GA70" s="32">
        <v>0</v>
      </c>
      <c r="GB70" s="33">
        <v>0</v>
      </c>
      <c r="GC70" s="34">
        <v>0</v>
      </c>
      <c r="GD70" s="32">
        <v>0</v>
      </c>
      <c r="GE70" s="33">
        <v>0</v>
      </c>
      <c r="GF70" s="34">
        <v>0</v>
      </c>
      <c r="GG70" s="32">
        <v>0</v>
      </c>
      <c r="GH70" s="33">
        <v>0</v>
      </c>
      <c r="GI70" s="34">
        <v>0</v>
      </c>
      <c r="GJ70" s="32">
        <v>0</v>
      </c>
      <c r="GK70" s="33">
        <v>0</v>
      </c>
      <c r="GL70" s="34">
        <v>0</v>
      </c>
      <c r="GM70" s="32">
        <v>0</v>
      </c>
      <c r="GN70" s="33">
        <v>0</v>
      </c>
      <c r="GO70" s="34">
        <v>0</v>
      </c>
      <c r="GP70" s="32">
        <v>0</v>
      </c>
      <c r="GQ70" s="33">
        <v>0</v>
      </c>
      <c r="GR70" s="34">
        <v>0</v>
      </c>
      <c r="GS70" s="32">
        <v>0</v>
      </c>
      <c r="GT70" s="33">
        <v>0</v>
      </c>
      <c r="GU70" s="34">
        <v>0</v>
      </c>
      <c r="GV70" s="32">
        <v>0</v>
      </c>
      <c r="GW70" s="33">
        <v>0</v>
      </c>
      <c r="GX70" s="34">
        <v>0</v>
      </c>
      <c r="GY70" s="32">
        <v>0</v>
      </c>
      <c r="GZ70" s="33">
        <v>0</v>
      </c>
      <c r="HA70" s="34">
        <v>0</v>
      </c>
      <c r="HB70" s="32">
        <v>0</v>
      </c>
      <c r="HC70" s="33">
        <v>0</v>
      </c>
      <c r="HD70" s="34">
        <v>0</v>
      </c>
      <c r="HE70" s="32">
        <v>0</v>
      </c>
      <c r="HF70" s="33">
        <v>0</v>
      </c>
      <c r="HG70" s="34">
        <v>0</v>
      </c>
      <c r="HH70" s="32">
        <v>0</v>
      </c>
      <c r="HI70" s="33">
        <v>0</v>
      </c>
      <c r="HJ70" s="34">
        <v>0</v>
      </c>
      <c r="HK70" s="32">
        <v>0</v>
      </c>
      <c r="HL70" s="33">
        <v>0</v>
      </c>
      <c r="HM70" s="34">
        <v>0</v>
      </c>
      <c r="HN70" s="32">
        <v>0</v>
      </c>
      <c r="HO70" s="33">
        <v>0</v>
      </c>
      <c r="HP70" s="34">
        <v>0</v>
      </c>
    </row>
    <row r="71" spans="1:224" x14ac:dyDescent="0.25">
      <c r="A71" s="9" t="s">
        <v>444</v>
      </c>
      <c r="B71" s="10" t="s">
        <v>445</v>
      </c>
      <c r="C71" s="32">
        <v>0</v>
      </c>
      <c r="D71" s="33">
        <v>0</v>
      </c>
      <c r="E71" s="34">
        <v>0</v>
      </c>
      <c r="F71" s="32">
        <v>0</v>
      </c>
      <c r="G71" s="33">
        <v>0</v>
      </c>
      <c r="H71" s="34">
        <v>0</v>
      </c>
      <c r="I71" s="32">
        <v>0</v>
      </c>
      <c r="J71" s="33">
        <v>0</v>
      </c>
      <c r="K71" s="34">
        <v>0</v>
      </c>
      <c r="L71" s="32">
        <v>0</v>
      </c>
      <c r="M71" s="33">
        <v>0</v>
      </c>
      <c r="N71" s="34">
        <v>0</v>
      </c>
      <c r="O71" s="32">
        <v>0</v>
      </c>
      <c r="P71" s="33">
        <v>0</v>
      </c>
      <c r="Q71" s="34">
        <v>0</v>
      </c>
      <c r="R71" s="32">
        <v>0</v>
      </c>
      <c r="S71" s="33">
        <v>0</v>
      </c>
      <c r="T71" s="34">
        <v>0</v>
      </c>
      <c r="U71" s="32">
        <v>0</v>
      </c>
      <c r="V71" s="33">
        <v>0</v>
      </c>
      <c r="W71" s="34">
        <v>0</v>
      </c>
      <c r="X71" s="32">
        <v>0</v>
      </c>
      <c r="Y71" s="33">
        <v>0</v>
      </c>
      <c r="Z71" s="34">
        <v>0</v>
      </c>
      <c r="AA71" s="32">
        <v>0</v>
      </c>
      <c r="AB71" s="33">
        <v>0</v>
      </c>
      <c r="AC71" s="34">
        <v>0</v>
      </c>
      <c r="AD71" s="32">
        <v>0</v>
      </c>
      <c r="AE71" s="33">
        <v>0</v>
      </c>
      <c r="AF71" s="34">
        <v>0</v>
      </c>
      <c r="AG71" s="32">
        <v>0</v>
      </c>
      <c r="AH71" s="33">
        <v>0</v>
      </c>
      <c r="AI71" s="34">
        <v>0</v>
      </c>
      <c r="AJ71" s="32">
        <v>0</v>
      </c>
      <c r="AK71" s="33">
        <v>0</v>
      </c>
      <c r="AL71" s="34">
        <v>0</v>
      </c>
      <c r="AM71" s="32">
        <v>0</v>
      </c>
      <c r="AN71" s="33">
        <v>0</v>
      </c>
      <c r="AO71" s="34">
        <v>0</v>
      </c>
      <c r="AP71" s="32">
        <v>0</v>
      </c>
      <c r="AQ71" s="33">
        <v>0</v>
      </c>
      <c r="AR71" s="34">
        <v>0</v>
      </c>
      <c r="AS71" s="32">
        <v>0</v>
      </c>
      <c r="AT71" s="33">
        <v>0</v>
      </c>
      <c r="AU71" s="34">
        <v>0</v>
      </c>
      <c r="AV71" s="32">
        <v>0</v>
      </c>
      <c r="AW71" s="33">
        <v>0</v>
      </c>
      <c r="AX71" s="34">
        <v>0</v>
      </c>
      <c r="AY71" s="32">
        <v>0</v>
      </c>
      <c r="AZ71" s="33">
        <v>0</v>
      </c>
      <c r="BA71" s="34">
        <v>0</v>
      </c>
      <c r="BB71" s="32">
        <v>0</v>
      </c>
      <c r="BC71" s="33">
        <v>0</v>
      </c>
      <c r="BD71" s="34">
        <v>0</v>
      </c>
      <c r="BE71" s="32">
        <v>0</v>
      </c>
      <c r="BF71" s="33">
        <v>0</v>
      </c>
      <c r="BG71" s="34">
        <v>0</v>
      </c>
      <c r="BH71" s="32">
        <v>0</v>
      </c>
      <c r="BI71" s="33">
        <v>0</v>
      </c>
      <c r="BJ71" s="34">
        <v>0</v>
      </c>
      <c r="BK71" s="32">
        <v>0</v>
      </c>
      <c r="BL71" s="33">
        <v>0</v>
      </c>
      <c r="BM71" s="34">
        <v>0</v>
      </c>
      <c r="BN71" s="32">
        <v>0</v>
      </c>
      <c r="BO71" s="33">
        <v>0</v>
      </c>
      <c r="BP71" s="34">
        <v>0</v>
      </c>
      <c r="BQ71" s="32">
        <v>0</v>
      </c>
      <c r="BR71" s="33">
        <v>0</v>
      </c>
      <c r="BS71" s="34">
        <v>0</v>
      </c>
      <c r="BT71" s="32">
        <v>0</v>
      </c>
      <c r="BU71" s="33">
        <v>0</v>
      </c>
      <c r="BV71" s="34">
        <v>0</v>
      </c>
      <c r="BW71" s="32">
        <v>0</v>
      </c>
      <c r="BX71" s="33">
        <v>0</v>
      </c>
      <c r="BY71" s="34">
        <v>0</v>
      </c>
      <c r="BZ71" s="32">
        <v>0</v>
      </c>
      <c r="CA71" s="33">
        <v>0</v>
      </c>
      <c r="CB71" s="34">
        <v>0</v>
      </c>
      <c r="CC71" s="32">
        <v>0</v>
      </c>
      <c r="CD71" s="33">
        <v>0</v>
      </c>
      <c r="CE71" s="34">
        <v>0</v>
      </c>
      <c r="CF71" s="32">
        <v>0</v>
      </c>
      <c r="CG71" s="33">
        <v>0</v>
      </c>
      <c r="CH71" s="34">
        <v>0</v>
      </c>
      <c r="CI71" s="32">
        <v>0</v>
      </c>
      <c r="CJ71" s="33">
        <v>0</v>
      </c>
      <c r="CK71" s="34">
        <v>0</v>
      </c>
      <c r="CL71" s="32">
        <v>0</v>
      </c>
      <c r="CM71" s="33">
        <v>0</v>
      </c>
      <c r="CN71" s="34">
        <v>0</v>
      </c>
      <c r="CO71" s="32">
        <v>0</v>
      </c>
      <c r="CP71" s="33">
        <v>0</v>
      </c>
      <c r="CQ71" s="34">
        <v>0</v>
      </c>
      <c r="CR71" s="32">
        <v>0</v>
      </c>
      <c r="CS71" s="33">
        <v>0</v>
      </c>
      <c r="CT71" s="34">
        <v>0</v>
      </c>
      <c r="CU71" s="32">
        <v>0</v>
      </c>
      <c r="CV71" s="33">
        <v>0</v>
      </c>
      <c r="CW71" s="34">
        <v>0</v>
      </c>
      <c r="CX71" s="32">
        <v>0</v>
      </c>
      <c r="CY71" s="33">
        <v>0</v>
      </c>
      <c r="CZ71" s="34">
        <v>0</v>
      </c>
      <c r="DA71" s="32">
        <v>0</v>
      </c>
      <c r="DB71" s="33">
        <v>0</v>
      </c>
      <c r="DC71" s="34">
        <v>0</v>
      </c>
      <c r="DD71" s="32">
        <v>0</v>
      </c>
      <c r="DE71" s="33">
        <v>0</v>
      </c>
      <c r="DF71" s="34">
        <v>0</v>
      </c>
      <c r="DG71" s="32">
        <v>0</v>
      </c>
      <c r="DH71" s="33">
        <v>0</v>
      </c>
      <c r="DI71" s="34">
        <v>0</v>
      </c>
      <c r="DJ71" s="32">
        <v>0</v>
      </c>
      <c r="DK71" s="33">
        <v>0</v>
      </c>
      <c r="DL71" s="34">
        <v>0</v>
      </c>
      <c r="DM71" s="32">
        <v>0</v>
      </c>
      <c r="DN71" s="33">
        <v>0</v>
      </c>
      <c r="DO71" s="34">
        <v>0</v>
      </c>
      <c r="DP71" s="32">
        <v>0</v>
      </c>
      <c r="DQ71" s="33">
        <v>0</v>
      </c>
      <c r="DR71" s="34">
        <v>0</v>
      </c>
      <c r="DS71" s="32">
        <v>0</v>
      </c>
      <c r="DT71" s="33">
        <v>0</v>
      </c>
      <c r="DU71" s="34">
        <v>0</v>
      </c>
      <c r="DV71" s="32">
        <v>0</v>
      </c>
      <c r="DW71" s="33">
        <v>0</v>
      </c>
      <c r="DX71" s="34">
        <v>0</v>
      </c>
      <c r="DY71" s="32">
        <v>0</v>
      </c>
      <c r="DZ71" s="33">
        <v>0</v>
      </c>
      <c r="EA71" s="34">
        <v>0</v>
      </c>
      <c r="EB71" s="32">
        <v>0</v>
      </c>
      <c r="EC71" s="33">
        <v>0</v>
      </c>
      <c r="ED71" s="34">
        <v>0</v>
      </c>
      <c r="EE71" s="32">
        <v>0</v>
      </c>
      <c r="EF71" s="33">
        <v>0</v>
      </c>
      <c r="EG71" s="34">
        <v>0</v>
      </c>
      <c r="EH71" s="32">
        <v>0</v>
      </c>
      <c r="EI71" s="33">
        <v>0</v>
      </c>
      <c r="EJ71" s="34">
        <v>0</v>
      </c>
      <c r="EK71" s="32">
        <v>0</v>
      </c>
      <c r="EL71" s="33">
        <v>0</v>
      </c>
      <c r="EM71" s="34">
        <v>0</v>
      </c>
      <c r="EN71" s="32">
        <v>0</v>
      </c>
      <c r="EO71" s="33">
        <v>0</v>
      </c>
      <c r="EP71" s="34">
        <v>0</v>
      </c>
      <c r="EQ71" s="32">
        <v>0</v>
      </c>
      <c r="ER71" s="33">
        <v>0</v>
      </c>
      <c r="ES71" s="34">
        <v>0</v>
      </c>
      <c r="ET71" s="32">
        <v>0</v>
      </c>
      <c r="EU71" s="33">
        <v>0</v>
      </c>
      <c r="EV71" s="34">
        <v>0</v>
      </c>
      <c r="EW71" s="32">
        <v>0</v>
      </c>
      <c r="EX71" s="33">
        <v>0</v>
      </c>
      <c r="EY71" s="34">
        <v>0</v>
      </c>
      <c r="EZ71" s="32">
        <v>0</v>
      </c>
      <c r="FA71" s="33">
        <v>0</v>
      </c>
      <c r="FB71" s="34">
        <v>0</v>
      </c>
      <c r="FC71" s="32">
        <v>0</v>
      </c>
      <c r="FD71" s="33">
        <v>0</v>
      </c>
      <c r="FE71" s="34">
        <v>0</v>
      </c>
      <c r="FF71" s="32">
        <v>0</v>
      </c>
      <c r="FG71" s="33">
        <v>0</v>
      </c>
      <c r="FH71" s="34">
        <v>0</v>
      </c>
      <c r="FI71" s="32">
        <v>0</v>
      </c>
      <c r="FJ71" s="33">
        <v>0</v>
      </c>
      <c r="FK71" s="34">
        <v>0</v>
      </c>
      <c r="FL71" s="32">
        <v>0</v>
      </c>
      <c r="FM71" s="33">
        <v>0</v>
      </c>
      <c r="FN71" s="34">
        <v>0</v>
      </c>
      <c r="FO71" s="32">
        <v>0</v>
      </c>
      <c r="FP71" s="33">
        <v>0</v>
      </c>
      <c r="FQ71" s="34">
        <v>0</v>
      </c>
      <c r="FR71" s="32">
        <v>0</v>
      </c>
      <c r="FS71" s="33">
        <v>0</v>
      </c>
      <c r="FT71" s="34">
        <v>0</v>
      </c>
      <c r="FU71" s="32">
        <v>0</v>
      </c>
      <c r="FV71" s="33">
        <v>0</v>
      </c>
      <c r="FW71" s="34">
        <v>0</v>
      </c>
      <c r="FX71" s="32">
        <v>0</v>
      </c>
      <c r="FY71" s="33">
        <v>0</v>
      </c>
      <c r="FZ71" s="34">
        <v>0</v>
      </c>
      <c r="GA71" s="32">
        <v>0</v>
      </c>
      <c r="GB71" s="33">
        <v>0</v>
      </c>
      <c r="GC71" s="34">
        <v>0</v>
      </c>
      <c r="GD71" s="32">
        <v>0</v>
      </c>
      <c r="GE71" s="33">
        <v>0</v>
      </c>
      <c r="GF71" s="34">
        <v>0</v>
      </c>
      <c r="GG71" s="32">
        <v>0</v>
      </c>
      <c r="GH71" s="33">
        <v>0</v>
      </c>
      <c r="GI71" s="34">
        <v>0</v>
      </c>
      <c r="GJ71" s="32">
        <v>0</v>
      </c>
      <c r="GK71" s="33">
        <v>0</v>
      </c>
      <c r="GL71" s="34">
        <v>0</v>
      </c>
      <c r="GM71" s="32">
        <v>0</v>
      </c>
      <c r="GN71" s="33">
        <v>0</v>
      </c>
      <c r="GO71" s="34">
        <v>0</v>
      </c>
      <c r="GP71" s="32">
        <v>0</v>
      </c>
      <c r="GQ71" s="33">
        <v>0</v>
      </c>
      <c r="GR71" s="34">
        <v>0</v>
      </c>
      <c r="GS71" s="32">
        <v>0</v>
      </c>
      <c r="GT71" s="33">
        <v>0</v>
      </c>
      <c r="GU71" s="34">
        <v>0</v>
      </c>
      <c r="GV71" s="32">
        <v>0</v>
      </c>
      <c r="GW71" s="33">
        <v>0</v>
      </c>
      <c r="GX71" s="34">
        <v>0</v>
      </c>
      <c r="GY71" s="32">
        <v>0</v>
      </c>
      <c r="GZ71" s="33">
        <v>0</v>
      </c>
      <c r="HA71" s="34">
        <v>0</v>
      </c>
      <c r="HB71" s="32">
        <v>0</v>
      </c>
      <c r="HC71" s="33">
        <v>0</v>
      </c>
      <c r="HD71" s="34">
        <v>0</v>
      </c>
      <c r="HE71" s="32">
        <v>0</v>
      </c>
      <c r="HF71" s="33">
        <v>0</v>
      </c>
      <c r="HG71" s="34">
        <v>0</v>
      </c>
      <c r="HH71" s="32">
        <v>0</v>
      </c>
      <c r="HI71" s="33">
        <v>0</v>
      </c>
      <c r="HJ71" s="34">
        <v>0</v>
      </c>
      <c r="HK71" s="32">
        <v>0</v>
      </c>
      <c r="HL71" s="33">
        <v>0</v>
      </c>
      <c r="HM71" s="34">
        <v>0</v>
      </c>
      <c r="HN71" s="32">
        <v>0</v>
      </c>
      <c r="HO71" s="33">
        <v>0</v>
      </c>
      <c r="HP71" s="34">
        <v>0</v>
      </c>
    </row>
    <row r="72" spans="1:224" x14ac:dyDescent="0.25">
      <c r="A72" s="9" t="s">
        <v>446</v>
      </c>
      <c r="B72" s="10" t="s">
        <v>38</v>
      </c>
      <c r="C72" s="32">
        <v>-8088.59</v>
      </c>
      <c r="D72" s="33">
        <v>-109999.999999992</v>
      </c>
      <c r="E72" s="34">
        <v>-10000</v>
      </c>
      <c r="F72" s="32">
        <v>0</v>
      </c>
      <c r="G72" s="33">
        <v>0</v>
      </c>
      <c r="H72" s="34">
        <v>0</v>
      </c>
      <c r="I72" s="32">
        <v>0</v>
      </c>
      <c r="J72" s="33">
        <v>0</v>
      </c>
      <c r="K72" s="34">
        <v>0</v>
      </c>
      <c r="L72" s="32">
        <v>0</v>
      </c>
      <c r="M72" s="33">
        <v>0</v>
      </c>
      <c r="N72" s="34">
        <v>0</v>
      </c>
      <c r="O72" s="32">
        <v>0</v>
      </c>
      <c r="P72" s="33">
        <v>0</v>
      </c>
      <c r="Q72" s="34">
        <v>0</v>
      </c>
      <c r="R72" s="32">
        <v>0</v>
      </c>
      <c r="S72" s="33">
        <v>0</v>
      </c>
      <c r="T72" s="34">
        <v>0</v>
      </c>
      <c r="U72" s="32">
        <v>0</v>
      </c>
      <c r="V72" s="33">
        <v>0</v>
      </c>
      <c r="W72" s="34">
        <v>0</v>
      </c>
      <c r="X72" s="32">
        <v>0</v>
      </c>
      <c r="Y72" s="33">
        <v>0</v>
      </c>
      <c r="Z72" s="34">
        <v>0</v>
      </c>
      <c r="AA72" s="32">
        <v>0</v>
      </c>
      <c r="AB72" s="33">
        <v>0</v>
      </c>
      <c r="AC72" s="34">
        <v>0</v>
      </c>
      <c r="AD72" s="32">
        <v>0</v>
      </c>
      <c r="AE72" s="33">
        <v>0</v>
      </c>
      <c r="AF72" s="34">
        <v>0</v>
      </c>
      <c r="AG72" s="32">
        <v>0</v>
      </c>
      <c r="AH72" s="33">
        <v>0</v>
      </c>
      <c r="AI72" s="34">
        <v>0</v>
      </c>
      <c r="AJ72" s="32">
        <v>0</v>
      </c>
      <c r="AK72" s="33">
        <v>0</v>
      </c>
      <c r="AL72" s="34">
        <v>0</v>
      </c>
      <c r="AM72" s="32">
        <v>0</v>
      </c>
      <c r="AN72" s="33">
        <v>0</v>
      </c>
      <c r="AO72" s="34">
        <v>0</v>
      </c>
      <c r="AP72" s="32">
        <v>0</v>
      </c>
      <c r="AQ72" s="33">
        <v>0</v>
      </c>
      <c r="AR72" s="34">
        <v>0</v>
      </c>
      <c r="AS72" s="32">
        <v>0</v>
      </c>
      <c r="AT72" s="33">
        <v>0</v>
      </c>
      <c r="AU72" s="34">
        <v>0</v>
      </c>
      <c r="AV72" s="32">
        <v>0</v>
      </c>
      <c r="AW72" s="33">
        <v>0</v>
      </c>
      <c r="AX72" s="34">
        <v>0</v>
      </c>
      <c r="AY72" s="32">
        <v>0</v>
      </c>
      <c r="AZ72" s="33">
        <v>0</v>
      </c>
      <c r="BA72" s="34">
        <v>0</v>
      </c>
      <c r="BB72" s="32">
        <v>0</v>
      </c>
      <c r="BC72" s="33">
        <v>0</v>
      </c>
      <c r="BD72" s="34">
        <v>0</v>
      </c>
      <c r="BE72" s="32">
        <v>0</v>
      </c>
      <c r="BF72" s="33">
        <v>0</v>
      </c>
      <c r="BG72" s="34">
        <v>0</v>
      </c>
      <c r="BH72" s="32">
        <v>0</v>
      </c>
      <c r="BI72" s="33">
        <v>0</v>
      </c>
      <c r="BJ72" s="34">
        <v>0</v>
      </c>
      <c r="BK72" s="32">
        <v>0</v>
      </c>
      <c r="BL72" s="33">
        <v>0</v>
      </c>
      <c r="BM72" s="34">
        <v>0</v>
      </c>
      <c r="BN72" s="32">
        <v>0</v>
      </c>
      <c r="BO72" s="33">
        <v>0</v>
      </c>
      <c r="BP72" s="34">
        <v>0</v>
      </c>
      <c r="BQ72" s="32">
        <v>0</v>
      </c>
      <c r="BR72" s="33">
        <v>0</v>
      </c>
      <c r="BS72" s="34">
        <v>0</v>
      </c>
      <c r="BT72" s="32">
        <v>0</v>
      </c>
      <c r="BU72" s="33">
        <v>0</v>
      </c>
      <c r="BV72" s="34">
        <v>0</v>
      </c>
      <c r="BW72" s="32">
        <v>-8088.59</v>
      </c>
      <c r="BX72" s="33">
        <v>-9999.999999996</v>
      </c>
      <c r="BY72" s="34">
        <v>-10000</v>
      </c>
      <c r="BZ72" s="32">
        <v>0</v>
      </c>
      <c r="CA72" s="33">
        <v>0</v>
      </c>
      <c r="CB72" s="34">
        <v>0</v>
      </c>
      <c r="CC72" s="32">
        <v>0</v>
      </c>
      <c r="CD72" s="33">
        <v>0</v>
      </c>
      <c r="CE72" s="34">
        <v>0</v>
      </c>
      <c r="CF72" s="32">
        <v>0</v>
      </c>
      <c r="CG72" s="33">
        <v>0</v>
      </c>
      <c r="CH72" s="34">
        <v>0</v>
      </c>
      <c r="CI72" s="32">
        <v>0</v>
      </c>
      <c r="CJ72" s="33">
        <v>0</v>
      </c>
      <c r="CK72" s="34">
        <v>0</v>
      </c>
      <c r="CL72" s="32">
        <v>0</v>
      </c>
      <c r="CM72" s="33">
        <v>0</v>
      </c>
      <c r="CN72" s="34">
        <v>0</v>
      </c>
      <c r="CO72" s="32">
        <v>0</v>
      </c>
      <c r="CP72" s="33">
        <v>0</v>
      </c>
      <c r="CQ72" s="34">
        <v>0</v>
      </c>
      <c r="CR72" s="32">
        <v>0</v>
      </c>
      <c r="CS72" s="33">
        <v>0</v>
      </c>
      <c r="CT72" s="34">
        <v>0</v>
      </c>
      <c r="CU72" s="32">
        <v>0</v>
      </c>
      <c r="CV72" s="33">
        <v>-99999.999999995998</v>
      </c>
      <c r="CW72" s="34">
        <v>0</v>
      </c>
      <c r="CX72" s="32">
        <v>0</v>
      </c>
      <c r="CY72" s="33">
        <v>0</v>
      </c>
      <c r="CZ72" s="34">
        <v>0</v>
      </c>
      <c r="DA72" s="32">
        <v>0</v>
      </c>
      <c r="DB72" s="33">
        <v>0</v>
      </c>
      <c r="DC72" s="34">
        <v>0</v>
      </c>
      <c r="DD72" s="32">
        <v>0</v>
      </c>
      <c r="DE72" s="33">
        <v>0</v>
      </c>
      <c r="DF72" s="34">
        <v>0</v>
      </c>
      <c r="DG72" s="32">
        <v>0</v>
      </c>
      <c r="DH72" s="33">
        <v>0</v>
      </c>
      <c r="DI72" s="34">
        <v>0</v>
      </c>
      <c r="DJ72" s="32">
        <v>0</v>
      </c>
      <c r="DK72" s="33">
        <v>0</v>
      </c>
      <c r="DL72" s="34">
        <v>0</v>
      </c>
      <c r="DM72" s="32">
        <v>0</v>
      </c>
      <c r="DN72" s="33">
        <v>0</v>
      </c>
      <c r="DO72" s="34">
        <v>0</v>
      </c>
      <c r="DP72" s="32">
        <v>0</v>
      </c>
      <c r="DQ72" s="33">
        <v>0</v>
      </c>
      <c r="DR72" s="34">
        <v>0</v>
      </c>
      <c r="DS72" s="32">
        <v>0</v>
      </c>
      <c r="DT72" s="33">
        <v>0</v>
      </c>
      <c r="DU72" s="34">
        <v>0</v>
      </c>
      <c r="DV72" s="32">
        <v>0</v>
      </c>
      <c r="DW72" s="33">
        <v>0</v>
      </c>
      <c r="DX72" s="34">
        <v>0</v>
      </c>
      <c r="DY72" s="32">
        <v>0</v>
      </c>
      <c r="DZ72" s="33">
        <v>0</v>
      </c>
      <c r="EA72" s="34">
        <v>0</v>
      </c>
      <c r="EB72" s="32">
        <v>0</v>
      </c>
      <c r="EC72" s="33">
        <v>0</v>
      </c>
      <c r="ED72" s="34">
        <v>0</v>
      </c>
      <c r="EE72" s="32">
        <v>0</v>
      </c>
      <c r="EF72" s="33">
        <v>0</v>
      </c>
      <c r="EG72" s="34">
        <v>0</v>
      </c>
      <c r="EH72" s="32">
        <v>0</v>
      </c>
      <c r="EI72" s="33">
        <v>0</v>
      </c>
      <c r="EJ72" s="34">
        <v>0</v>
      </c>
      <c r="EK72" s="32">
        <v>0</v>
      </c>
      <c r="EL72" s="33">
        <v>0</v>
      </c>
      <c r="EM72" s="34">
        <v>0</v>
      </c>
      <c r="EN72" s="32">
        <v>0</v>
      </c>
      <c r="EO72" s="33">
        <v>0</v>
      </c>
      <c r="EP72" s="34">
        <v>0</v>
      </c>
      <c r="EQ72" s="32">
        <v>0</v>
      </c>
      <c r="ER72" s="33">
        <v>0</v>
      </c>
      <c r="ES72" s="34">
        <v>0</v>
      </c>
      <c r="ET72" s="32">
        <v>0</v>
      </c>
      <c r="EU72" s="33">
        <v>0</v>
      </c>
      <c r="EV72" s="34">
        <v>0</v>
      </c>
      <c r="EW72" s="32">
        <v>0</v>
      </c>
      <c r="EX72" s="33">
        <v>0</v>
      </c>
      <c r="EY72" s="34">
        <v>0</v>
      </c>
      <c r="EZ72" s="32">
        <v>0</v>
      </c>
      <c r="FA72" s="33">
        <v>0</v>
      </c>
      <c r="FB72" s="34">
        <v>0</v>
      </c>
      <c r="FC72" s="32">
        <v>0</v>
      </c>
      <c r="FD72" s="33">
        <v>0</v>
      </c>
      <c r="FE72" s="34">
        <v>0</v>
      </c>
      <c r="FF72" s="32">
        <v>0</v>
      </c>
      <c r="FG72" s="33">
        <v>0</v>
      </c>
      <c r="FH72" s="34">
        <v>0</v>
      </c>
      <c r="FI72" s="32">
        <v>0</v>
      </c>
      <c r="FJ72" s="33">
        <v>0</v>
      </c>
      <c r="FK72" s="34">
        <v>0</v>
      </c>
      <c r="FL72" s="32">
        <v>0</v>
      </c>
      <c r="FM72" s="33">
        <v>0</v>
      </c>
      <c r="FN72" s="34">
        <v>0</v>
      </c>
      <c r="FO72" s="32">
        <v>0</v>
      </c>
      <c r="FP72" s="33">
        <v>0</v>
      </c>
      <c r="FQ72" s="34">
        <v>0</v>
      </c>
      <c r="FR72" s="32">
        <v>0</v>
      </c>
      <c r="FS72" s="33">
        <v>0</v>
      </c>
      <c r="FT72" s="34">
        <v>0</v>
      </c>
      <c r="FU72" s="32">
        <v>0</v>
      </c>
      <c r="FV72" s="33">
        <v>0</v>
      </c>
      <c r="FW72" s="34">
        <v>0</v>
      </c>
      <c r="FX72" s="32">
        <v>0</v>
      </c>
      <c r="FY72" s="33">
        <v>0</v>
      </c>
      <c r="FZ72" s="34">
        <v>0</v>
      </c>
      <c r="GA72" s="32">
        <v>0</v>
      </c>
      <c r="GB72" s="33">
        <v>0</v>
      </c>
      <c r="GC72" s="34">
        <v>0</v>
      </c>
      <c r="GD72" s="32">
        <v>0</v>
      </c>
      <c r="GE72" s="33">
        <v>0</v>
      </c>
      <c r="GF72" s="34">
        <v>0</v>
      </c>
      <c r="GG72" s="32">
        <v>0</v>
      </c>
      <c r="GH72" s="33">
        <v>0</v>
      </c>
      <c r="GI72" s="34">
        <v>0</v>
      </c>
      <c r="GJ72" s="32">
        <v>0</v>
      </c>
      <c r="GK72" s="33">
        <v>0</v>
      </c>
      <c r="GL72" s="34">
        <v>0</v>
      </c>
      <c r="GM72" s="32">
        <v>0</v>
      </c>
      <c r="GN72" s="33">
        <v>0</v>
      </c>
      <c r="GO72" s="34">
        <v>0</v>
      </c>
      <c r="GP72" s="32">
        <v>0</v>
      </c>
      <c r="GQ72" s="33">
        <v>0</v>
      </c>
      <c r="GR72" s="34">
        <v>0</v>
      </c>
      <c r="GS72" s="32">
        <v>0</v>
      </c>
      <c r="GT72" s="33">
        <v>0</v>
      </c>
      <c r="GU72" s="34">
        <v>0</v>
      </c>
      <c r="GV72" s="32">
        <v>0</v>
      </c>
      <c r="GW72" s="33">
        <v>0</v>
      </c>
      <c r="GX72" s="34">
        <v>0</v>
      </c>
      <c r="GY72" s="32">
        <v>0</v>
      </c>
      <c r="GZ72" s="33">
        <v>0</v>
      </c>
      <c r="HA72" s="34">
        <v>0</v>
      </c>
      <c r="HB72" s="32">
        <v>0</v>
      </c>
      <c r="HC72" s="33">
        <v>0</v>
      </c>
      <c r="HD72" s="34">
        <v>0</v>
      </c>
      <c r="HE72" s="32">
        <v>0</v>
      </c>
      <c r="HF72" s="33">
        <v>0</v>
      </c>
      <c r="HG72" s="34">
        <v>0</v>
      </c>
      <c r="HH72" s="32">
        <v>0</v>
      </c>
      <c r="HI72" s="33">
        <v>0</v>
      </c>
      <c r="HJ72" s="34">
        <v>0</v>
      </c>
      <c r="HK72" s="32">
        <v>0</v>
      </c>
      <c r="HL72" s="33">
        <v>0</v>
      </c>
      <c r="HM72" s="34">
        <v>0</v>
      </c>
      <c r="HN72" s="32">
        <v>0</v>
      </c>
      <c r="HO72" s="33">
        <v>0</v>
      </c>
      <c r="HP72" s="34">
        <v>0</v>
      </c>
    </row>
    <row r="73" spans="1:224" x14ac:dyDescent="0.25">
      <c r="A73" s="9" t="s">
        <v>447</v>
      </c>
      <c r="B73" s="10" t="s">
        <v>38</v>
      </c>
      <c r="C73" s="32">
        <v>-765245.11</v>
      </c>
      <c r="D73" s="33">
        <v>-1400000</v>
      </c>
      <c r="E73" s="34">
        <v>0</v>
      </c>
      <c r="F73" s="32">
        <v>-765245.11</v>
      </c>
      <c r="G73" s="33">
        <v>0</v>
      </c>
      <c r="H73" s="34">
        <v>0</v>
      </c>
      <c r="I73" s="32">
        <v>0</v>
      </c>
      <c r="J73" s="33">
        <v>0</v>
      </c>
      <c r="K73" s="34">
        <v>0</v>
      </c>
      <c r="L73" s="32">
        <v>0</v>
      </c>
      <c r="M73" s="33">
        <v>0</v>
      </c>
      <c r="N73" s="34">
        <v>0</v>
      </c>
      <c r="O73" s="32">
        <v>0</v>
      </c>
      <c r="P73" s="33">
        <v>0</v>
      </c>
      <c r="Q73" s="34">
        <v>0</v>
      </c>
      <c r="R73" s="32">
        <v>0</v>
      </c>
      <c r="S73" s="33">
        <v>0</v>
      </c>
      <c r="T73" s="34">
        <v>0</v>
      </c>
      <c r="U73" s="32">
        <v>0</v>
      </c>
      <c r="V73" s="33">
        <v>0</v>
      </c>
      <c r="W73" s="34">
        <v>0</v>
      </c>
      <c r="X73" s="32">
        <v>0</v>
      </c>
      <c r="Y73" s="33">
        <v>0</v>
      </c>
      <c r="Z73" s="34">
        <v>0</v>
      </c>
      <c r="AA73" s="32">
        <v>0</v>
      </c>
      <c r="AB73" s="33">
        <v>0</v>
      </c>
      <c r="AC73" s="34">
        <v>0</v>
      </c>
      <c r="AD73" s="32">
        <v>0</v>
      </c>
      <c r="AE73" s="33">
        <v>0</v>
      </c>
      <c r="AF73" s="34">
        <v>0</v>
      </c>
      <c r="AG73" s="32">
        <v>0</v>
      </c>
      <c r="AH73" s="33">
        <v>0</v>
      </c>
      <c r="AI73" s="34">
        <v>0</v>
      </c>
      <c r="AJ73" s="32">
        <v>0</v>
      </c>
      <c r="AK73" s="33">
        <v>0</v>
      </c>
      <c r="AL73" s="34">
        <v>0</v>
      </c>
      <c r="AM73" s="32">
        <v>0</v>
      </c>
      <c r="AN73" s="33">
        <v>0</v>
      </c>
      <c r="AO73" s="34">
        <v>0</v>
      </c>
      <c r="AP73" s="32">
        <v>0</v>
      </c>
      <c r="AQ73" s="33">
        <v>0</v>
      </c>
      <c r="AR73" s="34">
        <v>0</v>
      </c>
      <c r="AS73" s="32">
        <v>0</v>
      </c>
      <c r="AT73" s="33">
        <v>0</v>
      </c>
      <c r="AU73" s="34">
        <v>0</v>
      </c>
      <c r="AV73" s="32">
        <v>0</v>
      </c>
      <c r="AW73" s="33">
        <v>0</v>
      </c>
      <c r="AX73" s="34">
        <v>0</v>
      </c>
      <c r="AY73" s="32">
        <v>0</v>
      </c>
      <c r="AZ73" s="33">
        <v>0</v>
      </c>
      <c r="BA73" s="34">
        <v>0</v>
      </c>
      <c r="BB73" s="32">
        <v>0</v>
      </c>
      <c r="BC73" s="33">
        <v>0</v>
      </c>
      <c r="BD73" s="34">
        <v>0</v>
      </c>
      <c r="BE73" s="32">
        <v>0</v>
      </c>
      <c r="BF73" s="33">
        <v>0</v>
      </c>
      <c r="BG73" s="34">
        <v>0</v>
      </c>
      <c r="BH73" s="32">
        <v>0</v>
      </c>
      <c r="BI73" s="33">
        <v>0</v>
      </c>
      <c r="BJ73" s="34">
        <v>0</v>
      </c>
      <c r="BK73" s="32">
        <v>0</v>
      </c>
      <c r="BL73" s="33">
        <v>0</v>
      </c>
      <c r="BM73" s="34">
        <v>0</v>
      </c>
      <c r="BN73" s="32">
        <v>0</v>
      </c>
      <c r="BO73" s="33">
        <v>0</v>
      </c>
      <c r="BP73" s="34">
        <v>0</v>
      </c>
      <c r="BQ73" s="32">
        <v>0</v>
      </c>
      <c r="BR73" s="33">
        <v>0</v>
      </c>
      <c r="BS73" s="34">
        <v>0</v>
      </c>
      <c r="BT73" s="32">
        <v>0</v>
      </c>
      <c r="BU73" s="33">
        <v>0</v>
      </c>
      <c r="BV73" s="34">
        <v>0</v>
      </c>
      <c r="BW73" s="32">
        <v>0</v>
      </c>
      <c r="BX73" s="33">
        <v>0</v>
      </c>
      <c r="BY73" s="34">
        <v>0</v>
      </c>
      <c r="BZ73" s="32">
        <v>0</v>
      </c>
      <c r="CA73" s="33">
        <v>0</v>
      </c>
      <c r="CB73" s="34">
        <v>0</v>
      </c>
      <c r="CC73" s="32">
        <v>0</v>
      </c>
      <c r="CD73" s="33">
        <v>0</v>
      </c>
      <c r="CE73" s="34">
        <v>0</v>
      </c>
      <c r="CF73" s="32">
        <v>0</v>
      </c>
      <c r="CG73" s="33">
        <v>0</v>
      </c>
      <c r="CH73" s="34">
        <v>0</v>
      </c>
      <c r="CI73" s="32">
        <v>0</v>
      </c>
      <c r="CJ73" s="33">
        <v>0</v>
      </c>
      <c r="CK73" s="34">
        <v>0</v>
      </c>
      <c r="CL73" s="32">
        <v>0</v>
      </c>
      <c r="CM73" s="33">
        <v>0</v>
      </c>
      <c r="CN73" s="34">
        <v>0</v>
      </c>
      <c r="CO73" s="32">
        <v>0</v>
      </c>
      <c r="CP73" s="33">
        <v>0</v>
      </c>
      <c r="CQ73" s="34">
        <v>0</v>
      </c>
      <c r="CR73" s="32">
        <v>0</v>
      </c>
      <c r="CS73" s="33">
        <v>0</v>
      </c>
      <c r="CT73" s="34">
        <v>0</v>
      </c>
      <c r="CU73" s="32">
        <v>0</v>
      </c>
      <c r="CV73" s="33">
        <v>0</v>
      </c>
      <c r="CW73" s="34">
        <v>0</v>
      </c>
      <c r="CX73" s="32">
        <v>0</v>
      </c>
      <c r="CY73" s="33">
        <v>0</v>
      </c>
      <c r="CZ73" s="34">
        <v>0</v>
      </c>
      <c r="DA73" s="32">
        <v>0</v>
      </c>
      <c r="DB73" s="33">
        <v>0</v>
      </c>
      <c r="DC73" s="34">
        <v>0</v>
      </c>
      <c r="DD73" s="32">
        <v>0</v>
      </c>
      <c r="DE73" s="33">
        <v>0</v>
      </c>
      <c r="DF73" s="34">
        <v>0</v>
      </c>
      <c r="DG73" s="32">
        <v>0</v>
      </c>
      <c r="DH73" s="33">
        <v>0</v>
      </c>
      <c r="DI73" s="34">
        <v>0</v>
      </c>
      <c r="DJ73" s="32">
        <v>0</v>
      </c>
      <c r="DK73" s="33">
        <v>0</v>
      </c>
      <c r="DL73" s="34">
        <v>0</v>
      </c>
      <c r="DM73" s="32">
        <v>0</v>
      </c>
      <c r="DN73" s="33">
        <v>0</v>
      </c>
      <c r="DO73" s="34">
        <v>0</v>
      </c>
      <c r="DP73" s="32">
        <v>0</v>
      </c>
      <c r="DQ73" s="33">
        <v>0</v>
      </c>
      <c r="DR73" s="34">
        <v>0</v>
      </c>
      <c r="DS73" s="32">
        <v>0</v>
      </c>
      <c r="DT73" s="33">
        <v>0</v>
      </c>
      <c r="DU73" s="34">
        <v>0</v>
      </c>
      <c r="DV73" s="32">
        <v>0</v>
      </c>
      <c r="DW73" s="33">
        <v>0</v>
      </c>
      <c r="DX73" s="34">
        <v>0</v>
      </c>
      <c r="DY73" s="32">
        <v>0</v>
      </c>
      <c r="DZ73" s="33">
        <v>0</v>
      </c>
      <c r="EA73" s="34">
        <v>0</v>
      </c>
      <c r="EB73" s="32">
        <v>0</v>
      </c>
      <c r="EC73" s="33">
        <v>0</v>
      </c>
      <c r="ED73" s="34">
        <v>0</v>
      </c>
      <c r="EE73" s="32">
        <v>0</v>
      </c>
      <c r="EF73" s="33">
        <v>0</v>
      </c>
      <c r="EG73" s="34">
        <v>0</v>
      </c>
      <c r="EH73" s="32">
        <v>0</v>
      </c>
      <c r="EI73" s="33">
        <v>0</v>
      </c>
      <c r="EJ73" s="34">
        <v>0</v>
      </c>
      <c r="EK73" s="32">
        <v>0</v>
      </c>
      <c r="EL73" s="33">
        <v>0</v>
      </c>
      <c r="EM73" s="34">
        <v>0</v>
      </c>
      <c r="EN73" s="32">
        <v>0</v>
      </c>
      <c r="EO73" s="33">
        <v>0</v>
      </c>
      <c r="EP73" s="34">
        <v>0</v>
      </c>
      <c r="EQ73" s="32">
        <v>0</v>
      </c>
      <c r="ER73" s="33">
        <v>0</v>
      </c>
      <c r="ES73" s="34">
        <v>0</v>
      </c>
      <c r="ET73" s="32">
        <v>0</v>
      </c>
      <c r="EU73" s="33">
        <v>0</v>
      </c>
      <c r="EV73" s="34">
        <v>0</v>
      </c>
      <c r="EW73" s="32">
        <v>0</v>
      </c>
      <c r="EX73" s="33">
        <v>0</v>
      </c>
      <c r="EY73" s="34">
        <v>0</v>
      </c>
      <c r="EZ73" s="32">
        <v>0</v>
      </c>
      <c r="FA73" s="33">
        <v>0</v>
      </c>
      <c r="FB73" s="34">
        <v>0</v>
      </c>
      <c r="FC73" s="32">
        <v>0</v>
      </c>
      <c r="FD73" s="33">
        <v>0</v>
      </c>
      <c r="FE73" s="34">
        <v>0</v>
      </c>
      <c r="FF73" s="32">
        <v>0</v>
      </c>
      <c r="FG73" s="33">
        <v>0</v>
      </c>
      <c r="FH73" s="34">
        <v>0</v>
      </c>
      <c r="FI73" s="32">
        <v>0</v>
      </c>
      <c r="FJ73" s="33">
        <v>0</v>
      </c>
      <c r="FK73" s="34">
        <v>0</v>
      </c>
      <c r="FL73" s="32">
        <v>0</v>
      </c>
      <c r="FM73" s="33">
        <v>0</v>
      </c>
      <c r="FN73" s="34">
        <v>0</v>
      </c>
      <c r="FO73" s="32">
        <v>0</v>
      </c>
      <c r="FP73" s="33">
        <v>0</v>
      </c>
      <c r="FQ73" s="34">
        <v>0</v>
      </c>
      <c r="FR73" s="32">
        <v>0</v>
      </c>
      <c r="FS73" s="33">
        <v>0</v>
      </c>
      <c r="FT73" s="34">
        <v>0</v>
      </c>
      <c r="FU73" s="32">
        <v>0</v>
      </c>
      <c r="FV73" s="33">
        <v>0</v>
      </c>
      <c r="FW73" s="34">
        <v>0</v>
      </c>
      <c r="FX73" s="32">
        <v>0</v>
      </c>
      <c r="FY73" s="33">
        <v>-1400000</v>
      </c>
      <c r="FZ73" s="34">
        <v>0</v>
      </c>
      <c r="GA73" s="32">
        <v>0</v>
      </c>
      <c r="GB73" s="33">
        <v>0</v>
      </c>
      <c r="GC73" s="34">
        <v>0</v>
      </c>
      <c r="GD73" s="32">
        <v>0</v>
      </c>
      <c r="GE73" s="33">
        <v>0</v>
      </c>
      <c r="GF73" s="34">
        <v>0</v>
      </c>
      <c r="GG73" s="32">
        <v>0</v>
      </c>
      <c r="GH73" s="33">
        <v>0</v>
      </c>
      <c r="GI73" s="34">
        <v>0</v>
      </c>
      <c r="GJ73" s="32">
        <v>0</v>
      </c>
      <c r="GK73" s="33">
        <v>0</v>
      </c>
      <c r="GL73" s="34">
        <v>0</v>
      </c>
      <c r="GM73" s="32">
        <v>0</v>
      </c>
      <c r="GN73" s="33">
        <v>0</v>
      </c>
      <c r="GO73" s="34">
        <v>0</v>
      </c>
      <c r="GP73" s="32">
        <v>0</v>
      </c>
      <c r="GQ73" s="33">
        <v>0</v>
      </c>
      <c r="GR73" s="34">
        <v>0</v>
      </c>
      <c r="GS73" s="32">
        <v>0</v>
      </c>
      <c r="GT73" s="33">
        <v>0</v>
      </c>
      <c r="GU73" s="34">
        <v>0</v>
      </c>
      <c r="GV73" s="32">
        <v>0</v>
      </c>
      <c r="GW73" s="33">
        <v>0</v>
      </c>
      <c r="GX73" s="34">
        <v>0</v>
      </c>
      <c r="GY73" s="32">
        <v>0</v>
      </c>
      <c r="GZ73" s="33">
        <v>0</v>
      </c>
      <c r="HA73" s="34">
        <v>0</v>
      </c>
      <c r="HB73" s="32">
        <v>0</v>
      </c>
      <c r="HC73" s="33">
        <v>0</v>
      </c>
      <c r="HD73" s="34">
        <v>0</v>
      </c>
      <c r="HE73" s="32">
        <v>0</v>
      </c>
      <c r="HF73" s="33">
        <v>0</v>
      </c>
      <c r="HG73" s="34">
        <v>0</v>
      </c>
      <c r="HH73" s="32">
        <v>0</v>
      </c>
      <c r="HI73" s="33">
        <v>0</v>
      </c>
      <c r="HJ73" s="34">
        <v>0</v>
      </c>
      <c r="HK73" s="32">
        <v>0</v>
      </c>
      <c r="HL73" s="33">
        <v>0</v>
      </c>
      <c r="HM73" s="34">
        <v>0</v>
      </c>
      <c r="HN73" s="32">
        <v>0</v>
      </c>
      <c r="HO73" s="33">
        <v>0</v>
      </c>
      <c r="HP73" s="34">
        <v>0</v>
      </c>
    </row>
    <row r="74" spans="1:224" x14ac:dyDescent="0.25">
      <c r="A74" s="9" t="s">
        <v>448</v>
      </c>
      <c r="B74" s="10" t="s">
        <v>38</v>
      </c>
      <c r="C74" s="32">
        <v>-110115.32</v>
      </c>
      <c r="D74" s="33">
        <v>-240000</v>
      </c>
      <c r="E74" s="34">
        <v>-240000</v>
      </c>
      <c r="F74" s="32">
        <v>0</v>
      </c>
      <c r="G74" s="33">
        <v>0</v>
      </c>
      <c r="H74" s="34">
        <v>0</v>
      </c>
      <c r="I74" s="32">
        <v>0</v>
      </c>
      <c r="J74" s="33">
        <v>0</v>
      </c>
      <c r="K74" s="34">
        <v>0</v>
      </c>
      <c r="L74" s="32">
        <v>-110115.32</v>
      </c>
      <c r="M74" s="33">
        <v>-40000</v>
      </c>
      <c r="N74" s="34">
        <v>-240000</v>
      </c>
      <c r="O74" s="32">
        <v>0</v>
      </c>
      <c r="P74" s="33">
        <v>0</v>
      </c>
      <c r="Q74" s="34">
        <v>0</v>
      </c>
      <c r="R74" s="32">
        <v>0</v>
      </c>
      <c r="S74" s="33">
        <v>0</v>
      </c>
      <c r="T74" s="34">
        <v>0</v>
      </c>
      <c r="U74" s="32">
        <v>0</v>
      </c>
      <c r="V74" s="33">
        <v>0</v>
      </c>
      <c r="W74" s="34">
        <v>0</v>
      </c>
      <c r="X74" s="32">
        <v>0</v>
      </c>
      <c r="Y74" s="33">
        <v>0</v>
      </c>
      <c r="Z74" s="34">
        <v>0</v>
      </c>
      <c r="AA74" s="32">
        <v>0</v>
      </c>
      <c r="AB74" s="33">
        <v>0</v>
      </c>
      <c r="AC74" s="34">
        <v>0</v>
      </c>
      <c r="AD74" s="32">
        <v>0</v>
      </c>
      <c r="AE74" s="33">
        <v>0</v>
      </c>
      <c r="AF74" s="34">
        <v>0</v>
      </c>
      <c r="AG74" s="32">
        <v>0</v>
      </c>
      <c r="AH74" s="33">
        <v>0</v>
      </c>
      <c r="AI74" s="34">
        <v>0</v>
      </c>
      <c r="AJ74" s="32">
        <v>0</v>
      </c>
      <c r="AK74" s="33">
        <v>0</v>
      </c>
      <c r="AL74" s="34">
        <v>0</v>
      </c>
      <c r="AM74" s="32">
        <v>0</v>
      </c>
      <c r="AN74" s="33">
        <v>0</v>
      </c>
      <c r="AO74" s="34">
        <v>0</v>
      </c>
      <c r="AP74" s="32">
        <v>0</v>
      </c>
      <c r="AQ74" s="33">
        <v>0</v>
      </c>
      <c r="AR74" s="34">
        <v>0</v>
      </c>
      <c r="AS74" s="32">
        <v>0</v>
      </c>
      <c r="AT74" s="33">
        <v>0</v>
      </c>
      <c r="AU74" s="34">
        <v>0</v>
      </c>
      <c r="AV74" s="32">
        <v>0</v>
      </c>
      <c r="AW74" s="33">
        <v>0</v>
      </c>
      <c r="AX74" s="34">
        <v>0</v>
      </c>
      <c r="AY74" s="32">
        <v>0</v>
      </c>
      <c r="AZ74" s="33">
        <v>0</v>
      </c>
      <c r="BA74" s="34">
        <v>0</v>
      </c>
      <c r="BB74" s="32">
        <v>0</v>
      </c>
      <c r="BC74" s="33">
        <v>0</v>
      </c>
      <c r="BD74" s="34">
        <v>0</v>
      </c>
      <c r="BE74" s="32">
        <v>0</v>
      </c>
      <c r="BF74" s="33">
        <v>0</v>
      </c>
      <c r="BG74" s="34">
        <v>0</v>
      </c>
      <c r="BH74" s="32">
        <v>0</v>
      </c>
      <c r="BI74" s="33">
        <v>0</v>
      </c>
      <c r="BJ74" s="34">
        <v>0</v>
      </c>
      <c r="BK74" s="32">
        <v>0</v>
      </c>
      <c r="BL74" s="33">
        <v>0</v>
      </c>
      <c r="BM74" s="34">
        <v>0</v>
      </c>
      <c r="BN74" s="32">
        <v>0</v>
      </c>
      <c r="BO74" s="33">
        <v>0</v>
      </c>
      <c r="BP74" s="34">
        <v>0</v>
      </c>
      <c r="BQ74" s="32">
        <v>0</v>
      </c>
      <c r="BR74" s="33">
        <v>0</v>
      </c>
      <c r="BS74" s="34">
        <v>0</v>
      </c>
      <c r="BT74" s="32">
        <v>0</v>
      </c>
      <c r="BU74" s="33">
        <v>0</v>
      </c>
      <c r="BV74" s="34">
        <v>0</v>
      </c>
      <c r="BW74" s="32">
        <v>0</v>
      </c>
      <c r="BX74" s="33">
        <v>0</v>
      </c>
      <c r="BY74" s="34">
        <v>0</v>
      </c>
      <c r="BZ74" s="32">
        <v>0</v>
      </c>
      <c r="CA74" s="33">
        <v>0</v>
      </c>
      <c r="CB74" s="34">
        <v>0</v>
      </c>
      <c r="CC74" s="32">
        <v>0</v>
      </c>
      <c r="CD74" s="33">
        <v>0</v>
      </c>
      <c r="CE74" s="34">
        <v>0</v>
      </c>
      <c r="CF74" s="32">
        <v>0</v>
      </c>
      <c r="CG74" s="33">
        <v>0</v>
      </c>
      <c r="CH74" s="34">
        <v>0</v>
      </c>
      <c r="CI74" s="32">
        <v>0</v>
      </c>
      <c r="CJ74" s="33">
        <v>0</v>
      </c>
      <c r="CK74" s="34">
        <v>0</v>
      </c>
      <c r="CL74" s="32">
        <v>0</v>
      </c>
      <c r="CM74" s="33">
        <v>0</v>
      </c>
      <c r="CN74" s="34">
        <v>0</v>
      </c>
      <c r="CO74" s="32">
        <v>0</v>
      </c>
      <c r="CP74" s="33">
        <v>0</v>
      </c>
      <c r="CQ74" s="34">
        <v>0</v>
      </c>
      <c r="CR74" s="32">
        <v>0</v>
      </c>
      <c r="CS74" s="33">
        <v>0</v>
      </c>
      <c r="CT74" s="34">
        <v>0</v>
      </c>
      <c r="CU74" s="32">
        <v>0</v>
      </c>
      <c r="CV74" s="33">
        <v>0</v>
      </c>
      <c r="CW74" s="34">
        <v>0</v>
      </c>
      <c r="CX74" s="32">
        <v>0</v>
      </c>
      <c r="CY74" s="33">
        <v>0</v>
      </c>
      <c r="CZ74" s="34">
        <v>0</v>
      </c>
      <c r="DA74" s="32">
        <v>0</v>
      </c>
      <c r="DB74" s="33">
        <v>0</v>
      </c>
      <c r="DC74" s="34">
        <v>0</v>
      </c>
      <c r="DD74" s="32">
        <v>0</v>
      </c>
      <c r="DE74" s="33">
        <v>0</v>
      </c>
      <c r="DF74" s="34">
        <v>0</v>
      </c>
      <c r="DG74" s="32">
        <v>0</v>
      </c>
      <c r="DH74" s="33">
        <v>0</v>
      </c>
      <c r="DI74" s="34">
        <v>0</v>
      </c>
      <c r="DJ74" s="32">
        <v>0</v>
      </c>
      <c r="DK74" s="33">
        <v>0</v>
      </c>
      <c r="DL74" s="34">
        <v>0</v>
      </c>
      <c r="DM74" s="32">
        <v>0</v>
      </c>
      <c r="DN74" s="33">
        <v>0</v>
      </c>
      <c r="DO74" s="34">
        <v>0</v>
      </c>
      <c r="DP74" s="32">
        <v>0</v>
      </c>
      <c r="DQ74" s="33">
        <v>0</v>
      </c>
      <c r="DR74" s="34">
        <v>0</v>
      </c>
      <c r="DS74" s="32">
        <v>0</v>
      </c>
      <c r="DT74" s="33">
        <v>0</v>
      </c>
      <c r="DU74" s="34">
        <v>0</v>
      </c>
      <c r="DV74" s="32">
        <v>0</v>
      </c>
      <c r="DW74" s="33">
        <v>0</v>
      </c>
      <c r="DX74" s="34">
        <v>0</v>
      </c>
      <c r="DY74" s="32">
        <v>0</v>
      </c>
      <c r="DZ74" s="33">
        <v>0</v>
      </c>
      <c r="EA74" s="34">
        <v>0</v>
      </c>
      <c r="EB74" s="32">
        <v>0</v>
      </c>
      <c r="EC74" s="33">
        <v>0</v>
      </c>
      <c r="ED74" s="34">
        <v>0</v>
      </c>
      <c r="EE74" s="32">
        <v>0</v>
      </c>
      <c r="EF74" s="33">
        <v>0</v>
      </c>
      <c r="EG74" s="34">
        <v>0</v>
      </c>
      <c r="EH74" s="32">
        <v>0</v>
      </c>
      <c r="EI74" s="33">
        <v>0</v>
      </c>
      <c r="EJ74" s="34">
        <v>0</v>
      </c>
      <c r="EK74" s="32">
        <v>0</v>
      </c>
      <c r="EL74" s="33">
        <v>0</v>
      </c>
      <c r="EM74" s="34">
        <v>0</v>
      </c>
      <c r="EN74" s="32">
        <v>0</v>
      </c>
      <c r="EO74" s="33">
        <v>0</v>
      </c>
      <c r="EP74" s="34">
        <v>0</v>
      </c>
      <c r="EQ74" s="32">
        <v>0</v>
      </c>
      <c r="ER74" s="33">
        <v>0</v>
      </c>
      <c r="ES74" s="34">
        <v>0</v>
      </c>
      <c r="ET74" s="32">
        <v>0</v>
      </c>
      <c r="EU74" s="33">
        <v>0</v>
      </c>
      <c r="EV74" s="34">
        <v>0</v>
      </c>
      <c r="EW74" s="32">
        <v>0</v>
      </c>
      <c r="EX74" s="33">
        <v>0</v>
      </c>
      <c r="EY74" s="34">
        <v>0</v>
      </c>
      <c r="EZ74" s="32">
        <v>0</v>
      </c>
      <c r="FA74" s="33">
        <v>0</v>
      </c>
      <c r="FB74" s="34">
        <v>0</v>
      </c>
      <c r="FC74" s="32">
        <v>0</v>
      </c>
      <c r="FD74" s="33">
        <v>0</v>
      </c>
      <c r="FE74" s="34">
        <v>0</v>
      </c>
      <c r="FF74" s="32">
        <v>0</v>
      </c>
      <c r="FG74" s="33">
        <v>0</v>
      </c>
      <c r="FH74" s="34">
        <v>0</v>
      </c>
      <c r="FI74" s="32">
        <v>0</v>
      </c>
      <c r="FJ74" s="33">
        <v>0</v>
      </c>
      <c r="FK74" s="34">
        <v>0</v>
      </c>
      <c r="FL74" s="32">
        <v>0</v>
      </c>
      <c r="FM74" s="33">
        <v>0</v>
      </c>
      <c r="FN74" s="34">
        <v>0</v>
      </c>
      <c r="FO74" s="32">
        <v>0</v>
      </c>
      <c r="FP74" s="33">
        <v>0</v>
      </c>
      <c r="FQ74" s="34">
        <v>0</v>
      </c>
      <c r="FR74" s="32">
        <v>0</v>
      </c>
      <c r="FS74" s="33">
        <v>0</v>
      </c>
      <c r="FT74" s="34">
        <v>0</v>
      </c>
      <c r="FU74" s="32">
        <v>0</v>
      </c>
      <c r="FV74" s="33">
        <v>0</v>
      </c>
      <c r="FW74" s="34">
        <v>0</v>
      </c>
      <c r="FX74" s="32">
        <v>0</v>
      </c>
      <c r="FY74" s="33">
        <v>-200000</v>
      </c>
      <c r="FZ74" s="34">
        <v>0</v>
      </c>
      <c r="GA74" s="32">
        <v>0</v>
      </c>
      <c r="GB74" s="33">
        <v>0</v>
      </c>
      <c r="GC74" s="34">
        <v>0</v>
      </c>
      <c r="GD74" s="32">
        <v>0</v>
      </c>
      <c r="GE74" s="33">
        <v>0</v>
      </c>
      <c r="GF74" s="34">
        <v>0</v>
      </c>
      <c r="GG74" s="32">
        <v>0</v>
      </c>
      <c r="GH74" s="33">
        <v>0</v>
      </c>
      <c r="GI74" s="34">
        <v>0</v>
      </c>
      <c r="GJ74" s="32">
        <v>0</v>
      </c>
      <c r="GK74" s="33">
        <v>0</v>
      </c>
      <c r="GL74" s="34">
        <v>0</v>
      </c>
      <c r="GM74" s="32">
        <v>0</v>
      </c>
      <c r="GN74" s="33">
        <v>0</v>
      </c>
      <c r="GO74" s="34">
        <v>0</v>
      </c>
      <c r="GP74" s="32">
        <v>0</v>
      </c>
      <c r="GQ74" s="33">
        <v>0</v>
      </c>
      <c r="GR74" s="34">
        <v>0</v>
      </c>
      <c r="GS74" s="32">
        <v>0</v>
      </c>
      <c r="GT74" s="33">
        <v>0</v>
      </c>
      <c r="GU74" s="34">
        <v>0</v>
      </c>
      <c r="GV74" s="32">
        <v>0</v>
      </c>
      <c r="GW74" s="33">
        <v>0</v>
      </c>
      <c r="GX74" s="34">
        <v>0</v>
      </c>
      <c r="GY74" s="32">
        <v>0</v>
      </c>
      <c r="GZ74" s="33">
        <v>0</v>
      </c>
      <c r="HA74" s="34">
        <v>0</v>
      </c>
      <c r="HB74" s="32">
        <v>0</v>
      </c>
      <c r="HC74" s="33">
        <v>0</v>
      </c>
      <c r="HD74" s="34">
        <v>0</v>
      </c>
      <c r="HE74" s="32">
        <v>0</v>
      </c>
      <c r="HF74" s="33">
        <v>0</v>
      </c>
      <c r="HG74" s="34">
        <v>0</v>
      </c>
      <c r="HH74" s="32">
        <v>0</v>
      </c>
      <c r="HI74" s="33">
        <v>0</v>
      </c>
      <c r="HJ74" s="34">
        <v>0</v>
      </c>
      <c r="HK74" s="32">
        <v>0</v>
      </c>
      <c r="HL74" s="33">
        <v>0</v>
      </c>
      <c r="HM74" s="34">
        <v>0</v>
      </c>
      <c r="HN74" s="32">
        <v>0</v>
      </c>
      <c r="HO74" s="33">
        <v>0</v>
      </c>
      <c r="HP74" s="34">
        <v>0</v>
      </c>
    </row>
    <row r="75" spans="1:224" x14ac:dyDescent="0.25">
      <c r="A75" s="9" t="s">
        <v>449</v>
      </c>
      <c r="B75" s="10" t="s">
        <v>450</v>
      </c>
      <c r="C75" s="32">
        <v>0</v>
      </c>
      <c r="D75" s="33">
        <v>0</v>
      </c>
      <c r="E75" s="34">
        <v>-2555000</v>
      </c>
      <c r="F75" s="32">
        <v>0</v>
      </c>
      <c r="G75" s="33">
        <v>-2555000</v>
      </c>
      <c r="H75" s="34">
        <v>-2555000</v>
      </c>
      <c r="I75" s="32">
        <v>0</v>
      </c>
      <c r="J75" s="33">
        <v>0</v>
      </c>
      <c r="K75" s="34">
        <v>0</v>
      </c>
      <c r="L75" s="32">
        <v>0</v>
      </c>
      <c r="M75" s="33">
        <v>0</v>
      </c>
      <c r="N75" s="34">
        <v>0</v>
      </c>
      <c r="O75" s="32">
        <v>0</v>
      </c>
      <c r="P75" s="33">
        <v>0</v>
      </c>
      <c r="Q75" s="34">
        <v>0</v>
      </c>
      <c r="R75" s="32">
        <v>0</v>
      </c>
      <c r="S75" s="33">
        <v>0</v>
      </c>
      <c r="T75" s="34">
        <v>0</v>
      </c>
      <c r="U75" s="32">
        <v>0</v>
      </c>
      <c r="V75" s="33">
        <v>0</v>
      </c>
      <c r="W75" s="34">
        <v>0</v>
      </c>
      <c r="X75" s="32">
        <v>0</v>
      </c>
      <c r="Y75" s="33">
        <v>0</v>
      </c>
      <c r="Z75" s="34">
        <v>0</v>
      </c>
      <c r="AA75" s="32">
        <v>0</v>
      </c>
      <c r="AB75" s="33">
        <v>0</v>
      </c>
      <c r="AC75" s="34">
        <v>0</v>
      </c>
      <c r="AD75" s="32">
        <v>0</v>
      </c>
      <c r="AE75" s="33">
        <v>0</v>
      </c>
      <c r="AF75" s="34">
        <v>0</v>
      </c>
      <c r="AG75" s="32">
        <v>0</v>
      </c>
      <c r="AH75" s="33">
        <v>0</v>
      </c>
      <c r="AI75" s="34">
        <v>0</v>
      </c>
      <c r="AJ75" s="32">
        <v>0</v>
      </c>
      <c r="AK75" s="33">
        <v>0</v>
      </c>
      <c r="AL75" s="34">
        <v>0</v>
      </c>
      <c r="AM75" s="32">
        <v>0</v>
      </c>
      <c r="AN75" s="33">
        <v>0</v>
      </c>
      <c r="AO75" s="34">
        <v>0</v>
      </c>
      <c r="AP75" s="32">
        <v>0</v>
      </c>
      <c r="AQ75" s="33">
        <v>0</v>
      </c>
      <c r="AR75" s="34">
        <v>0</v>
      </c>
      <c r="AS75" s="32">
        <v>0</v>
      </c>
      <c r="AT75" s="33">
        <v>0</v>
      </c>
      <c r="AU75" s="34">
        <v>0</v>
      </c>
      <c r="AV75" s="32">
        <v>0</v>
      </c>
      <c r="AW75" s="33">
        <v>0</v>
      </c>
      <c r="AX75" s="34">
        <v>0</v>
      </c>
      <c r="AY75" s="32">
        <v>0</v>
      </c>
      <c r="AZ75" s="33">
        <v>0</v>
      </c>
      <c r="BA75" s="34">
        <v>0</v>
      </c>
      <c r="BB75" s="32">
        <v>0</v>
      </c>
      <c r="BC75" s="33">
        <v>0</v>
      </c>
      <c r="BD75" s="34">
        <v>0</v>
      </c>
      <c r="BE75" s="32">
        <v>0</v>
      </c>
      <c r="BF75" s="33">
        <v>0</v>
      </c>
      <c r="BG75" s="34">
        <v>0</v>
      </c>
      <c r="BH75" s="32">
        <v>0</v>
      </c>
      <c r="BI75" s="33">
        <v>0</v>
      </c>
      <c r="BJ75" s="34">
        <v>0</v>
      </c>
      <c r="BK75" s="32">
        <v>0</v>
      </c>
      <c r="BL75" s="33">
        <v>0</v>
      </c>
      <c r="BM75" s="34">
        <v>0</v>
      </c>
      <c r="BN75" s="32">
        <v>0</v>
      </c>
      <c r="BO75" s="33">
        <v>0</v>
      </c>
      <c r="BP75" s="34">
        <v>0</v>
      </c>
      <c r="BQ75" s="32">
        <v>0</v>
      </c>
      <c r="BR75" s="33">
        <v>0</v>
      </c>
      <c r="BS75" s="34">
        <v>0</v>
      </c>
      <c r="BT75" s="32">
        <v>0</v>
      </c>
      <c r="BU75" s="33">
        <v>0</v>
      </c>
      <c r="BV75" s="34">
        <v>0</v>
      </c>
      <c r="BW75" s="32">
        <v>0</v>
      </c>
      <c r="BX75" s="33">
        <v>0</v>
      </c>
      <c r="BY75" s="34">
        <v>0</v>
      </c>
      <c r="BZ75" s="32">
        <v>0</v>
      </c>
      <c r="CA75" s="33">
        <v>0</v>
      </c>
      <c r="CB75" s="34">
        <v>0</v>
      </c>
      <c r="CC75" s="32">
        <v>0</v>
      </c>
      <c r="CD75" s="33">
        <v>0</v>
      </c>
      <c r="CE75" s="34">
        <v>0</v>
      </c>
      <c r="CF75" s="32">
        <v>0</v>
      </c>
      <c r="CG75" s="33">
        <v>0</v>
      </c>
      <c r="CH75" s="34">
        <v>0</v>
      </c>
      <c r="CI75" s="32">
        <v>0</v>
      </c>
      <c r="CJ75" s="33">
        <v>0</v>
      </c>
      <c r="CK75" s="34">
        <v>0</v>
      </c>
      <c r="CL75" s="32">
        <v>0</v>
      </c>
      <c r="CM75" s="33">
        <v>0</v>
      </c>
      <c r="CN75" s="34">
        <v>0</v>
      </c>
      <c r="CO75" s="32">
        <v>0</v>
      </c>
      <c r="CP75" s="33">
        <v>0</v>
      </c>
      <c r="CQ75" s="34">
        <v>0</v>
      </c>
      <c r="CR75" s="32">
        <v>0</v>
      </c>
      <c r="CS75" s="33">
        <v>0</v>
      </c>
      <c r="CT75" s="34">
        <v>0</v>
      </c>
      <c r="CU75" s="32">
        <v>0</v>
      </c>
      <c r="CV75" s="33">
        <v>0</v>
      </c>
      <c r="CW75" s="34">
        <v>0</v>
      </c>
      <c r="CX75" s="32">
        <v>0</v>
      </c>
      <c r="CY75" s="33">
        <v>0</v>
      </c>
      <c r="CZ75" s="34">
        <v>0</v>
      </c>
      <c r="DA75" s="32">
        <v>0</v>
      </c>
      <c r="DB75" s="33">
        <v>0</v>
      </c>
      <c r="DC75" s="34">
        <v>0</v>
      </c>
      <c r="DD75" s="32">
        <v>0</v>
      </c>
      <c r="DE75" s="33">
        <v>0</v>
      </c>
      <c r="DF75" s="34">
        <v>0</v>
      </c>
      <c r="DG75" s="32">
        <v>0</v>
      </c>
      <c r="DH75" s="33">
        <v>0</v>
      </c>
      <c r="DI75" s="34">
        <v>0</v>
      </c>
      <c r="DJ75" s="32">
        <v>0</v>
      </c>
      <c r="DK75" s="33">
        <v>0</v>
      </c>
      <c r="DL75" s="34">
        <v>0</v>
      </c>
      <c r="DM75" s="32">
        <v>0</v>
      </c>
      <c r="DN75" s="33">
        <v>0</v>
      </c>
      <c r="DO75" s="34">
        <v>0</v>
      </c>
      <c r="DP75" s="32">
        <v>0</v>
      </c>
      <c r="DQ75" s="33">
        <v>0</v>
      </c>
      <c r="DR75" s="34">
        <v>0</v>
      </c>
      <c r="DS75" s="32">
        <v>0</v>
      </c>
      <c r="DT75" s="33">
        <v>0</v>
      </c>
      <c r="DU75" s="34">
        <v>0</v>
      </c>
      <c r="DV75" s="32">
        <v>0</v>
      </c>
      <c r="DW75" s="33">
        <v>0</v>
      </c>
      <c r="DX75" s="34">
        <v>0</v>
      </c>
      <c r="DY75" s="32">
        <v>0</v>
      </c>
      <c r="DZ75" s="33">
        <v>0</v>
      </c>
      <c r="EA75" s="34">
        <v>0</v>
      </c>
      <c r="EB75" s="32">
        <v>0</v>
      </c>
      <c r="EC75" s="33">
        <v>0</v>
      </c>
      <c r="ED75" s="34">
        <v>0</v>
      </c>
      <c r="EE75" s="32">
        <v>0</v>
      </c>
      <c r="EF75" s="33">
        <v>0</v>
      </c>
      <c r="EG75" s="34">
        <v>0</v>
      </c>
      <c r="EH75" s="32">
        <v>0</v>
      </c>
      <c r="EI75" s="33">
        <v>0</v>
      </c>
      <c r="EJ75" s="34">
        <v>0</v>
      </c>
      <c r="EK75" s="32">
        <v>0</v>
      </c>
      <c r="EL75" s="33">
        <v>0</v>
      </c>
      <c r="EM75" s="34">
        <v>0</v>
      </c>
      <c r="EN75" s="32">
        <v>0</v>
      </c>
      <c r="EO75" s="33">
        <v>0</v>
      </c>
      <c r="EP75" s="34">
        <v>0</v>
      </c>
      <c r="EQ75" s="32">
        <v>0</v>
      </c>
      <c r="ER75" s="33">
        <v>0</v>
      </c>
      <c r="ES75" s="34">
        <v>0</v>
      </c>
      <c r="ET75" s="32">
        <v>0</v>
      </c>
      <c r="EU75" s="33">
        <v>0</v>
      </c>
      <c r="EV75" s="34">
        <v>0</v>
      </c>
      <c r="EW75" s="32">
        <v>0</v>
      </c>
      <c r="EX75" s="33">
        <v>0</v>
      </c>
      <c r="EY75" s="34">
        <v>0</v>
      </c>
      <c r="EZ75" s="32">
        <v>0</v>
      </c>
      <c r="FA75" s="33">
        <v>0</v>
      </c>
      <c r="FB75" s="34">
        <v>0</v>
      </c>
      <c r="FC75" s="32">
        <v>0</v>
      </c>
      <c r="FD75" s="33">
        <v>0</v>
      </c>
      <c r="FE75" s="34">
        <v>0</v>
      </c>
      <c r="FF75" s="32">
        <v>0</v>
      </c>
      <c r="FG75" s="33">
        <v>0</v>
      </c>
      <c r="FH75" s="34">
        <v>0</v>
      </c>
      <c r="FI75" s="32">
        <v>0</v>
      </c>
      <c r="FJ75" s="33">
        <v>0</v>
      </c>
      <c r="FK75" s="34">
        <v>0</v>
      </c>
      <c r="FL75" s="32">
        <v>0</v>
      </c>
      <c r="FM75" s="33">
        <v>0</v>
      </c>
      <c r="FN75" s="34">
        <v>0</v>
      </c>
      <c r="FO75" s="32">
        <v>0</v>
      </c>
      <c r="FP75" s="33">
        <v>0</v>
      </c>
      <c r="FQ75" s="34">
        <v>0</v>
      </c>
      <c r="FR75" s="32">
        <v>0</v>
      </c>
      <c r="FS75" s="33">
        <v>0</v>
      </c>
      <c r="FT75" s="34">
        <v>0</v>
      </c>
      <c r="FU75" s="32">
        <v>0</v>
      </c>
      <c r="FV75" s="33">
        <v>0</v>
      </c>
      <c r="FW75" s="34">
        <v>0</v>
      </c>
      <c r="FX75" s="32">
        <v>0</v>
      </c>
      <c r="FY75" s="33">
        <v>2555000</v>
      </c>
      <c r="FZ75" s="34">
        <v>0</v>
      </c>
      <c r="GA75" s="32">
        <v>0</v>
      </c>
      <c r="GB75" s="33">
        <v>0</v>
      </c>
      <c r="GC75" s="34">
        <v>0</v>
      </c>
      <c r="GD75" s="32">
        <v>0</v>
      </c>
      <c r="GE75" s="33">
        <v>0</v>
      </c>
      <c r="GF75" s="34">
        <v>0</v>
      </c>
      <c r="GG75" s="32">
        <v>0</v>
      </c>
      <c r="GH75" s="33">
        <v>0</v>
      </c>
      <c r="GI75" s="34">
        <v>0</v>
      </c>
      <c r="GJ75" s="32">
        <v>0</v>
      </c>
      <c r="GK75" s="33">
        <v>0</v>
      </c>
      <c r="GL75" s="34">
        <v>0</v>
      </c>
      <c r="GM75" s="32">
        <v>0</v>
      </c>
      <c r="GN75" s="33">
        <v>0</v>
      </c>
      <c r="GO75" s="34">
        <v>0</v>
      </c>
      <c r="GP75" s="32">
        <v>0</v>
      </c>
      <c r="GQ75" s="33">
        <v>0</v>
      </c>
      <c r="GR75" s="34">
        <v>0</v>
      </c>
      <c r="GS75" s="32">
        <v>0</v>
      </c>
      <c r="GT75" s="33">
        <v>0</v>
      </c>
      <c r="GU75" s="34">
        <v>0</v>
      </c>
      <c r="GV75" s="32">
        <v>0</v>
      </c>
      <c r="GW75" s="33">
        <v>0</v>
      </c>
      <c r="GX75" s="34">
        <v>0</v>
      </c>
      <c r="GY75" s="32">
        <v>0</v>
      </c>
      <c r="GZ75" s="33">
        <v>0</v>
      </c>
      <c r="HA75" s="34">
        <v>0</v>
      </c>
      <c r="HB75" s="32">
        <v>0</v>
      </c>
      <c r="HC75" s="33">
        <v>0</v>
      </c>
      <c r="HD75" s="34">
        <v>0</v>
      </c>
      <c r="HE75" s="32">
        <v>0</v>
      </c>
      <c r="HF75" s="33">
        <v>0</v>
      </c>
      <c r="HG75" s="34">
        <v>0</v>
      </c>
      <c r="HH75" s="32">
        <v>0</v>
      </c>
      <c r="HI75" s="33">
        <v>0</v>
      </c>
      <c r="HJ75" s="34">
        <v>0</v>
      </c>
      <c r="HK75" s="32">
        <v>0</v>
      </c>
      <c r="HL75" s="33">
        <v>0</v>
      </c>
      <c r="HM75" s="34">
        <v>0</v>
      </c>
      <c r="HN75" s="32">
        <v>0</v>
      </c>
      <c r="HO75" s="33">
        <v>0</v>
      </c>
      <c r="HP75" s="34">
        <v>0</v>
      </c>
    </row>
    <row r="76" spans="1:224" x14ac:dyDescent="0.25">
      <c r="A76" s="59" t="s">
        <v>451</v>
      </c>
      <c r="B76" s="10" t="s">
        <v>452</v>
      </c>
      <c r="C76" s="45">
        <v>-502550</v>
      </c>
      <c r="D76" s="46">
        <v>0</v>
      </c>
      <c r="E76" s="47">
        <v>-15000000</v>
      </c>
      <c r="F76" s="45">
        <v>-502550</v>
      </c>
      <c r="G76" s="46">
        <v>0</v>
      </c>
      <c r="H76" s="47">
        <v>-15000000</v>
      </c>
      <c r="I76" s="45">
        <v>0</v>
      </c>
      <c r="J76" s="46">
        <v>0</v>
      </c>
      <c r="K76" s="47">
        <v>0</v>
      </c>
      <c r="L76" s="45">
        <v>0</v>
      </c>
      <c r="M76" s="46">
        <v>0</v>
      </c>
      <c r="N76" s="47">
        <v>0</v>
      </c>
      <c r="O76" s="45">
        <v>0</v>
      </c>
      <c r="P76" s="46">
        <v>0</v>
      </c>
      <c r="Q76" s="47">
        <v>0</v>
      </c>
      <c r="R76" s="45">
        <v>0</v>
      </c>
      <c r="S76" s="46">
        <v>0</v>
      </c>
      <c r="T76" s="47">
        <v>0</v>
      </c>
      <c r="U76" s="45">
        <v>0</v>
      </c>
      <c r="V76" s="46">
        <v>0</v>
      </c>
      <c r="W76" s="47">
        <v>0</v>
      </c>
      <c r="X76" s="45">
        <v>0</v>
      </c>
      <c r="Y76" s="46">
        <v>0</v>
      </c>
      <c r="Z76" s="47">
        <v>0</v>
      </c>
      <c r="AA76" s="45">
        <v>0</v>
      </c>
      <c r="AB76" s="46">
        <v>0</v>
      </c>
      <c r="AC76" s="47">
        <v>0</v>
      </c>
      <c r="AD76" s="45">
        <v>0</v>
      </c>
      <c r="AE76" s="46">
        <v>0</v>
      </c>
      <c r="AF76" s="47">
        <v>0</v>
      </c>
      <c r="AG76" s="45">
        <v>0</v>
      </c>
      <c r="AH76" s="46">
        <v>0</v>
      </c>
      <c r="AI76" s="47">
        <v>0</v>
      </c>
      <c r="AJ76" s="45">
        <v>0</v>
      </c>
      <c r="AK76" s="46">
        <v>0</v>
      </c>
      <c r="AL76" s="47">
        <v>0</v>
      </c>
      <c r="AM76" s="45">
        <v>0</v>
      </c>
      <c r="AN76" s="46">
        <v>0</v>
      </c>
      <c r="AO76" s="47">
        <v>0</v>
      </c>
      <c r="AP76" s="45">
        <v>0</v>
      </c>
      <c r="AQ76" s="46">
        <v>0</v>
      </c>
      <c r="AR76" s="47">
        <v>0</v>
      </c>
      <c r="AS76" s="45">
        <v>0</v>
      </c>
      <c r="AT76" s="46">
        <v>0</v>
      </c>
      <c r="AU76" s="47">
        <v>0</v>
      </c>
      <c r="AV76" s="45">
        <v>0</v>
      </c>
      <c r="AW76" s="46">
        <v>0</v>
      </c>
      <c r="AX76" s="47">
        <v>0</v>
      </c>
      <c r="AY76" s="45">
        <v>0</v>
      </c>
      <c r="AZ76" s="46">
        <v>0</v>
      </c>
      <c r="BA76" s="47">
        <v>0</v>
      </c>
      <c r="BB76" s="45">
        <v>0</v>
      </c>
      <c r="BC76" s="46">
        <v>0</v>
      </c>
      <c r="BD76" s="47">
        <v>0</v>
      </c>
      <c r="BE76" s="45">
        <v>0</v>
      </c>
      <c r="BF76" s="46">
        <v>0</v>
      </c>
      <c r="BG76" s="47">
        <v>0</v>
      </c>
      <c r="BH76" s="45">
        <v>0</v>
      </c>
      <c r="BI76" s="46">
        <v>0</v>
      </c>
      <c r="BJ76" s="47">
        <v>0</v>
      </c>
      <c r="BK76" s="45">
        <v>0</v>
      </c>
      <c r="BL76" s="46">
        <v>0</v>
      </c>
      <c r="BM76" s="47">
        <v>0</v>
      </c>
      <c r="BN76" s="45">
        <v>0</v>
      </c>
      <c r="BO76" s="46">
        <v>0</v>
      </c>
      <c r="BP76" s="47">
        <v>0</v>
      </c>
      <c r="BQ76" s="45">
        <v>0</v>
      </c>
      <c r="BR76" s="46">
        <v>0</v>
      </c>
      <c r="BS76" s="47">
        <v>0</v>
      </c>
      <c r="BT76" s="45">
        <v>0</v>
      </c>
      <c r="BU76" s="46">
        <v>0</v>
      </c>
      <c r="BV76" s="47">
        <v>0</v>
      </c>
      <c r="BW76" s="45">
        <v>0</v>
      </c>
      <c r="BX76" s="46">
        <v>0</v>
      </c>
      <c r="BY76" s="47">
        <v>0</v>
      </c>
      <c r="BZ76" s="45">
        <v>0</v>
      </c>
      <c r="CA76" s="46">
        <v>0</v>
      </c>
      <c r="CB76" s="47">
        <v>0</v>
      </c>
      <c r="CC76" s="45">
        <v>0</v>
      </c>
      <c r="CD76" s="46">
        <v>0</v>
      </c>
      <c r="CE76" s="47">
        <v>0</v>
      </c>
      <c r="CF76" s="45">
        <v>0</v>
      </c>
      <c r="CG76" s="46">
        <v>0</v>
      </c>
      <c r="CH76" s="47">
        <v>0</v>
      </c>
      <c r="CI76" s="45">
        <v>0</v>
      </c>
      <c r="CJ76" s="46">
        <v>0</v>
      </c>
      <c r="CK76" s="47">
        <v>0</v>
      </c>
      <c r="CL76" s="45">
        <v>0</v>
      </c>
      <c r="CM76" s="46">
        <v>0</v>
      </c>
      <c r="CN76" s="47">
        <v>0</v>
      </c>
      <c r="CO76" s="45">
        <v>0</v>
      </c>
      <c r="CP76" s="46">
        <v>0</v>
      </c>
      <c r="CQ76" s="47">
        <v>0</v>
      </c>
      <c r="CR76" s="45">
        <v>0</v>
      </c>
      <c r="CS76" s="46">
        <v>0</v>
      </c>
      <c r="CT76" s="47">
        <v>0</v>
      </c>
      <c r="CU76" s="45">
        <v>0</v>
      </c>
      <c r="CV76" s="46">
        <v>0</v>
      </c>
      <c r="CW76" s="47">
        <v>0</v>
      </c>
      <c r="CX76" s="45">
        <v>0</v>
      </c>
      <c r="CY76" s="46">
        <v>0</v>
      </c>
      <c r="CZ76" s="47">
        <v>0</v>
      </c>
      <c r="DA76" s="45">
        <v>0</v>
      </c>
      <c r="DB76" s="46">
        <v>0</v>
      </c>
      <c r="DC76" s="47">
        <v>0</v>
      </c>
      <c r="DD76" s="45">
        <v>0</v>
      </c>
      <c r="DE76" s="46">
        <v>0</v>
      </c>
      <c r="DF76" s="47">
        <v>0</v>
      </c>
      <c r="DG76" s="45">
        <v>0</v>
      </c>
      <c r="DH76" s="46">
        <v>0</v>
      </c>
      <c r="DI76" s="47">
        <v>0</v>
      </c>
      <c r="DJ76" s="45">
        <v>0</v>
      </c>
      <c r="DK76" s="46">
        <v>0</v>
      </c>
      <c r="DL76" s="47">
        <v>0</v>
      </c>
      <c r="DM76" s="45">
        <v>0</v>
      </c>
      <c r="DN76" s="46">
        <v>0</v>
      </c>
      <c r="DO76" s="47">
        <v>0</v>
      </c>
      <c r="DP76" s="45">
        <v>0</v>
      </c>
      <c r="DQ76" s="46">
        <v>0</v>
      </c>
      <c r="DR76" s="47">
        <v>0</v>
      </c>
      <c r="DS76" s="45">
        <v>0</v>
      </c>
      <c r="DT76" s="46">
        <v>0</v>
      </c>
      <c r="DU76" s="47">
        <v>0</v>
      </c>
      <c r="DV76" s="45">
        <v>0</v>
      </c>
      <c r="DW76" s="46">
        <v>0</v>
      </c>
      <c r="DX76" s="47">
        <v>0</v>
      </c>
      <c r="DY76" s="45">
        <v>0</v>
      </c>
      <c r="DZ76" s="46">
        <v>0</v>
      </c>
      <c r="EA76" s="47">
        <v>0</v>
      </c>
      <c r="EB76" s="45">
        <v>0</v>
      </c>
      <c r="EC76" s="46">
        <v>0</v>
      </c>
      <c r="ED76" s="47">
        <v>0</v>
      </c>
      <c r="EE76" s="45">
        <v>0</v>
      </c>
      <c r="EF76" s="46">
        <v>0</v>
      </c>
      <c r="EG76" s="47">
        <v>0</v>
      </c>
      <c r="EH76" s="45">
        <v>0</v>
      </c>
      <c r="EI76" s="46">
        <v>0</v>
      </c>
      <c r="EJ76" s="47">
        <v>0</v>
      </c>
      <c r="EK76" s="45">
        <v>0</v>
      </c>
      <c r="EL76" s="46">
        <v>0</v>
      </c>
      <c r="EM76" s="47">
        <v>0</v>
      </c>
      <c r="EN76" s="45">
        <v>0</v>
      </c>
      <c r="EO76" s="46">
        <v>0</v>
      </c>
      <c r="EP76" s="47">
        <v>0</v>
      </c>
      <c r="EQ76" s="45">
        <v>0</v>
      </c>
      <c r="ER76" s="46">
        <v>0</v>
      </c>
      <c r="ES76" s="47">
        <v>0</v>
      </c>
      <c r="ET76" s="45">
        <v>0</v>
      </c>
      <c r="EU76" s="46">
        <v>0</v>
      </c>
      <c r="EV76" s="47">
        <v>0</v>
      </c>
      <c r="EW76" s="45">
        <v>0</v>
      </c>
      <c r="EX76" s="46">
        <v>0</v>
      </c>
      <c r="EY76" s="47">
        <v>0</v>
      </c>
      <c r="EZ76" s="45">
        <v>0</v>
      </c>
      <c r="FA76" s="46">
        <v>0</v>
      </c>
      <c r="FB76" s="47">
        <v>0</v>
      </c>
      <c r="FC76" s="45">
        <v>0</v>
      </c>
      <c r="FD76" s="46">
        <v>0</v>
      </c>
      <c r="FE76" s="47">
        <v>0</v>
      </c>
      <c r="FF76" s="45">
        <v>0</v>
      </c>
      <c r="FG76" s="46">
        <v>0</v>
      </c>
      <c r="FH76" s="47">
        <v>0</v>
      </c>
      <c r="FI76" s="45">
        <v>0</v>
      </c>
      <c r="FJ76" s="46">
        <v>0</v>
      </c>
      <c r="FK76" s="47">
        <v>0</v>
      </c>
      <c r="FL76" s="45">
        <v>0</v>
      </c>
      <c r="FM76" s="46">
        <v>0</v>
      </c>
      <c r="FN76" s="47">
        <v>0</v>
      </c>
      <c r="FO76" s="45">
        <v>0</v>
      </c>
      <c r="FP76" s="46">
        <v>0</v>
      </c>
      <c r="FQ76" s="47">
        <v>0</v>
      </c>
      <c r="FR76" s="45">
        <v>0</v>
      </c>
      <c r="FS76" s="46">
        <v>0</v>
      </c>
      <c r="FT76" s="47">
        <v>0</v>
      </c>
      <c r="FU76" s="45">
        <v>0</v>
      </c>
      <c r="FV76" s="46">
        <v>0</v>
      </c>
      <c r="FW76" s="47">
        <v>0</v>
      </c>
      <c r="FX76" s="45">
        <v>0</v>
      </c>
      <c r="FY76" s="46">
        <v>0</v>
      </c>
      <c r="FZ76" s="47">
        <v>0</v>
      </c>
      <c r="GA76" s="45">
        <v>0</v>
      </c>
      <c r="GB76" s="46">
        <v>0</v>
      </c>
      <c r="GC76" s="47">
        <v>0</v>
      </c>
      <c r="GD76" s="45">
        <v>0</v>
      </c>
      <c r="GE76" s="46">
        <v>0</v>
      </c>
      <c r="GF76" s="47">
        <v>0</v>
      </c>
      <c r="GG76" s="45">
        <v>0</v>
      </c>
      <c r="GH76" s="46">
        <v>0</v>
      </c>
      <c r="GI76" s="47">
        <v>0</v>
      </c>
      <c r="GJ76" s="45">
        <v>0</v>
      </c>
      <c r="GK76" s="46">
        <v>0</v>
      </c>
      <c r="GL76" s="47">
        <v>0</v>
      </c>
      <c r="GM76" s="45">
        <v>0</v>
      </c>
      <c r="GN76" s="46">
        <v>0</v>
      </c>
      <c r="GO76" s="47">
        <v>0</v>
      </c>
      <c r="GP76" s="45">
        <v>0</v>
      </c>
      <c r="GQ76" s="46">
        <v>0</v>
      </c>
      <c r="GR76" s="47">
        <v>0</v>
      </c>
      <c r="GS76" s="45">
        <v>0</v>
      </c>
      <c r="GT76" s="46">
        <v>0</v>
      </c>
      <c r="GU76" s="47">
        <v>0</v>
      </c>
      <c r="GV76" s="45">
        <v>0</v>
      </c>
      <c r="GW76" s="46">
        <v>0</v>
      </c>
      <c r="GX76" s="47">
        <v>0</v>
      </c>
      <c r="GY76" s="45">
        <v>0</v>
      </c>
      <c r="GZ76" s="46">
        <v>0</v>
      </c>
      <c r="HA76" s="47">
        <v>0</v>
      </c>
      <c r="HB76" s="45">
        <v>0</v>
      </c>
      <c r="HC76" s="46">
        <v>0</v>
      </c>
      <c r="HD76" s="47">
        <v>0</v>
      </c>
      <c r="HE76" s="45">
        <v>0</v>
      </c>
      <c r="HF76" s="46">
        <v>0</v>
      </c>
      <c r="HG76" s="47">
        <v>0</v>
      </c>
      <c r="HH76" s="45">
        <v>0</v>
      </c>
      <c r="HI76" s="46">
        <v>0</v>
      </c>
      <c r="HJ76" s="47">
        <v>0</v>
      </c>
      <c r="HK76" s="45">
        <v>0</v>
      </c>
      <c r="HL76" s="46">
        <v>0</v>
      </c>
      <c r="HM76" s="47">
        <v>0</v>
      </c>
      <c r="HN76" s="45">
        <v>0</v>
      </c>
      <c r="HO76" s="46">
        <v>0</v>
      </c>
      <c r="HP76" s="47">
        <v>0</v>
      </c>
    </row>
    <row r="77" spans="1:224" s="31" customFormat="1" x14ac:dyDescent="0.25">
      <c r="A77" s="57" t="s">
        <v>453</v>
      </c>
      <c r="B77" s="58" t="s">
        <v>454</v>
      </c>
      <c r="C77" s="28">
        <f>SUM(C78:C82)</f>
        <v>-32603956.140000008</v>
      </c>
      <c r="D77" s="28">
        <f t="shared" ref="D77:BO77" si="290">SUM(D78:D82)</f>
        <v>-32113020.207638003</v>
      </c>
      <c r="E77" s="28">
        <f t="shared" si="290"/>
        <v>-33106735.00000003</v>
      </c>
      <c r="F77" s="28">
        <f t="shared" si="290"/>
        <v>-1219778.6099999999</v>
      </c>
      <c r="G77" s="28">
        <f t="shared" si="290"/>
        <v>-1224999.999999847</v>
      </c>
      <c r="H77" s="28">
        <f t="shared" si="290"/>
        <v>-1223828</v>
      </c>
      <c r="I77" s="28">
        <f t="shared" si="290"/>
        <v>-2937534.54</v>
      </c>
      <c r="J77" s="28">
        <f t="shared" si="290"/>
        <v>-3118786.8255050471</v>
      </c>
      <c r="K77" s="28">
        <f t="shared" si="290"/>
        <v>-2810000</v>
      </c>
      <c r="L77" s="28">
        <f t="shared" si="290"/>
        <v>-1174112.42</v>
      </c>
      <c r="M77" s="28">
        <f t="shared" si="290"/>
        <v>-1133618.9275840968</v>
      </c>
      <c r="N77" s="28">
        <f t="shared" si="290"/>
        <v>-1133619</v>
      </c>
      <c r="O77" s="28">
        <f t="shared" si="290"/>
        <v>-975700.97</v>
      </c>
      <c r="P77" s="28">
        <f t="shared" si="290"/>
        <v>-994999.9999998589</v>
      </c>
      <c r="Q77" s="28">
        <f t="shared" si="290"/>
        <v>-901650</v>
      </c>
      <c r="R77" s="28">
        <f t="shared" si="290"/>
        <v>-261572.32</v>
      </c>
      <c r="S77" s="28">
        <f t="shared" si="290"/>
        <v>-282347.86972561496</v>
      </c>
      <c r="T77" s="28">
        <f t="shared" si="290"/>
        <v>-290000</v>
      </c>
      <c r="U77" s="28">
        <f t="shared" si="290"/>
        <v>-1044091.98</v>
      </c>
      <c r="V77" s="28">
        <f t="shared" si="290"/>
        <v>-1117161.9777944169</v>
      </c>
      <c r="W77" s="28">
        <f t="shared" si="290"/>
        <v>-1117162</v>
      </c>
      <c r="X77" s="28">
        <f t="shared" si="290"/>
        <v>-1348366.12</v>
      </c>
      <c r="Y77" s="28">
        <f t="shared" si="290"/>
        <v>-1397739.5106165339</v>
      </c>
      <c r="Z77" s="28">
        <f t="shared" si="290"/>
        <v>-1515000</v>
      </c>
      <c r="AA77" s="28">
        <f t="shared" si="290"/>
        <v>-1005016.1799999999</v>
      </c>
      <c r="AB77" s="28">
        <f t="shared" si="290"/>
        <v>-995251.38191759214</v>
      </c>
      <c r="AC77" s="28">
        <f t="shared" si="290"/>
        <v>-995000</v>
      </c>
      <c r="AD77" s="28">
        <f t="shared" si="290"/>
        <v>-704652.80999999994</v>
      </c>
      <c r="AE77" s="28">
        <f t="shared" si="290"/>
        <v>-699999.99999993993</v>
      </c>
      <c r="AF77" s="28">
        <f t="shared" si="290"/>
        <v>-718500</v>
      </c>
      <c r="AG77" s="28">
        <f t="shared" si="290"/>
        <v>-1269211.08</v>
      </c>
      <c r="AH77" s="28">
        <f t="shared" si="290"/>
        <v>-1269999.9999998261</v>
      </c>
      <c r="AI77" s="28">
        <f t="shared" si="290"/>
        <v>-1670000</v>
      </c>
      <c r="AJ77" s="28">
        <f t="shared" si="290"/>
        <v>-860590.86</v>
      </c>
      <c r="AK77" s="28">
        <f t="shared" si="290"/>
        <v>-836734.81109554996</v>
      </c>
      <c r="AL77" s="28">
        <f t="shared" si="290"/>
        <v>-904782</v>
      </c>
      <c r="AM77" s="28">
        <f t="shared" si="290"/>
        <v>-447172.93000000005</v>
      </c>
      <c r="AN77" s="28">
        <f t="shared" si="290"/>
        <v>-447999.99999995704</v>
      </c>
      <c r="AO77" s="28">
        <f t="shared" si="290"/>
        <v>-510000</v>
      </c>
      <c r="AP77" s="28">
        <f t="shared" si="290"/>
        <v>-548546.06000000006</v>
      </c>
      <c r="AQ77" s="28">
        <f t="shared" si="290"/>
        <v>-539999.999999917</v>
      </c>
      <c r="AR77" s="28">
        <f t="shared" si="290"/>
        <v>-575000</v>
      </c>
      <c r="AS77" s="28">
        <f t="shared" si="290"/>
        <v>-335222.2</v>
      </c>
      <c r="AT77" s="28">
        <f t="shared" si="290"/>
        <v>-315581.30590490601</v>
      </c>
      <c r="AU77" s="28">
        <f t="shared" si="290"/>
        <v>-294000</v>
      </c>
      <c r="AV77" s="28">
        <f t="shared" si="290"/>
        <v>-51016.130000000005</v>
      </c>
      <c r="AW77" s="28">
        <f t="shared" si="290"/>
        <v>-58190.715997252002</v>
      </c>
      <c r="AX77" s="28">
        <f t="shared" si="290"/>
        <v>-62000</v>
      </c>
      <c r="AY77" s="28">
        <f t="shared" si="290"/>
        <v>-820988.51000000013</v>
      </c>
      <c r="AZ77" s="28">
        <f t="shared" si="290"/>
        <v>-823796.06511013105</v>
      </c>
      <c r="BA77" s="28">
        <f t="shared" si="290"/>
        <v>-830000</v>
      </c>
      <c r="BB77" s="28">
        <f t="shared" si="290"/>
        <v>-551551.89</v>
      </c>
      <c r="BC77" s="28">
        <f t="shared" si="290"/>
        <v>-529999.99999988999</v>
      </c>
      <c r="BD77" s="28">
        <f t="shared" si="290"/>
        <v>-550000</v>
      </c>
      <c r="BE77" s="28">
        <f t="shared" si="290"/>
        <v>-245591.72</v>
      </c>
      <c r="BF77" s="28">
        <f t="shared" si="290"/>
        <v>-374999.999999878</v>
      </c>
      <c r="BG77" s="28">
        <f t="shared" si="290"/>
        <v>-405000</v>
      </c>
      <c r="BH77" s="28">
        <f t="shared" si="290"/>
        <v>-46396.44</v>
      </c>
      <c r="BI77" s="28">
        <f t="shared" si="290"/>
        <v>-50999.999999968</v>
      </c>
      <c r="BJ77" s="28">
        <f t="shared" si="290"/>
        <v>-51000</v>
      </c>
      <c r="BK77" s="28">
        <f t="shared" si="290"/>
        <v>-277428.2</v>
      </c>
      <c r="BL77" s="28">
        <f t="shared" si="290"/>
        <v>-279999.99999995501</v>
      </c>
      <c r="BM77" s="28">
        <f t="shared" si="290"/>
        <v>-275000</v>
      </c>
      <c r="BN77" s="28">
        <f t="shared" si="290"/>
        <v>-606095.29</v>
      </c>
      <c r="BO77" s="28">
        <f t="shared" si="290"/>
        <v>-649999.99999987904</v>
      </c>
      <c r="BP77" s="28">
        <f t="shared" ref="BP77:EA77" si="291">SUM(BP78:BP82)</f>
        <v>-650000</v>
      </c>
      <c r="BQ77" s="28">
        <f t="shared" si="291"/>
        <v>-156149.44</v>
      </c>
      <c r="BR77" s="28">
        <f t="shared" si="291"/>
        <v>-154999.999999919</v>
      </c>
      <c r="BS77" s="28">
        <f t="shared" si="291"/>
        <v>-155000</v>
      </c>
      <c r="BT77" s="28">
        <f t="shared" si="291"/>
        <v>-420522.08</v>
      </c>
      <c r="BU77" s="28">
        <f t="shared" si="291"/>
        <v>-414999.99999997299</v>
      </c>
      <c r="BV77" s="28">
        <f t="shared" si="291"/>
        <v>-470000</v>
      </c>
      <c r="BW77" s="28">
        <f t="shared" si="291"/>
        <v>-586376.34</v>
      </c>
      <c r="BX77" s="28">
        <f t="shared" si="291"/>
        <v>-644999.99999987299</v>
      </c>
      <c r="BY77" s="28">
        <f t="shared" si="291"/>
        <v>-532000</v>
      </c>
      <c r="BZ77" s="28">
        <f t="shared" si="291"/>
        <v>-464607.28</v>
      </c>
      <c r="CA77" s="28">
        <f t="shared" si="291"/>
        <v>-498834.95873581502</v>
      </c>
      <c r="CB77" s="28">
        <f t="shared" si="291"/>
        <v>-512000</v>
      </c>
      <c r="CC77" s="28">
        <f t="shared" si="291"/>
        <v>-56579.18</v>
      </c>
      <c r="CD77" s="28">
        <f t="shared" si="291"/>
        <v>-51999.999999968997</v>
      </c>
      <c r="CE77" s="28">
        <f t="shared" si="291"/>
        <v>-68700</v>
      </c>
      <c r="CF77" s="28">
        <f t="shared" si="291"/>
        <v>-79282</v>
      </c>
      <c r="CG77" s="28">
        <f t="shared" si="291"/>
        <v>-81999.99999995</v>
      </c>
      <c r="CH77" s="28">
        <f t="shared" si="291"/>
        <v>-80000</v>
      </c>
      <c r="CI77" s="28">
        <f t="shared" si="291"/>
        <v>-61689.229999999996</v>
      </c>
      <c r="CJ77" s="28">
        <f t="shared" si="291"/>
        <v>-69999.999999969004</v>
      </c>
      <c r="CK77" s="28">
        <f t="shared" si="291"/>
        <v>-70000</v>
      </c>
      <c r="CL77" s="28">
        <f t="shared" si="291"/>
        <v>-351066.98</v>
      </c>
      <c r="CM77" s="28">
        <f t="shared" si="291"/>
        <v>-374999.999999917</v>
      </c>
      <c r="CN77" s="28">
        <f t="shared" si="291"/>
        <v>-375000</v>
      </c>
      <c r="CO77" s="28">
        <f t="shared" si="291"/>
        <v>-1216746.56</v>
      </c>
      <c r="CP77" s="28">
        <f t="shared" si="291"/>
        <v>-1254999.9999998901</v>
      </c>
      <c r="CQ77" s="28">
        <f t="shared" si="291"/>
        <v>-1280000</v>
      </c>
      <c r="CR77" s="28">
        <f t="shared" si="291"/>
        <v>-322433.02</v>
      </c>
      <c r="CS77" s="28">
        <f t="shared" si="291"/>
        <v>-299999.999999961</v>
      </c>
      <c r="CT77" s="28">
        <f t="shared" si="291"/>
        <v>-300000</v>
      </c>
      <c r="CU77" s="28">
        <f t="shared" si="291"/>
        <v>-431589.66000000003</v>
      </c>
      <c r="CV77" s="28">
        <f t="shared" si="291"/>
        <v>-406999.99999993801</v>
      </c>
      <c r="CW77" s="28">
        <f t="shared" si="291"/>
        <v>-399000</v>
      </c>
      <c r="CX77" s="28">
        <f t="shared" si="291"/>
        <v>-685240.78</v>
      </c>
      <c r="CY77" s="28">
        <f t="shared" si="291"/>
        <v>-704999.99999994703</v>
      </c>
      <c r="CZ77" s="28">
        <f t="shared" si="291"/>
        <v>-730000</v>
      </c>
      <c r="DA77" s="28">
        <f t="shared" si="291"/>
        <v>-6370.72</v>
      </c>
      <c r="DB77" s="28">
        <f t="shared" si="291"/>
        <v>-8999.9999999949996</v>
      </c>
      <c r="DC77" s="28">
        <f t="shared" si="291"/>
        <v>-9700</v>
      </c>
      <c r="DD77" s="28">
        <f t="shared" si="291"/>
        <v>-298145.21999999997</v>
      </c>
      <c r="DE77" s="28">
        <f t="shared" si="291"/>
        <v>-289999.99999997905</v>
      </c>
      <c r="DF77" s="28">
        <f t="shared" si="291"/>
        <v>-295000</v>
      </c>
      <c r="DG77" s="28">
        <f t="shared" si="291"/>
        <v>-156064.88</v>
      </c>
      <c r="DH77" s="28">
        <f t="shared" si="291"/>
        <v>-154999.999999981</v>
      </c>
      <c r="DI77" s="28">
        <f t="shared" si="291"/>
        <v>-180000</v>
      </c>
      <c r="DJ77" s="28">
        <f t="shared" si="291"/>
        <v>-68364</v>
      </c>
      <c r="DK77" s="28">
        <f t="shared" si="291"/>
        <v>-67999.999999990003</v>
      </c>
      <c r="DL77" s="28">
        <f t="shared" si="291"/>
        <v>-78000</v>
      </c>
      <c r="DM77" s="28">
        <f t="shared" si="291"/>
        <v>-154705.96</v>
      </c>
      <c r="DN77" s="28">
        <f t="shared" si="291"/>
        <v>-157999.99999997602</v>
      </c>
      <c r="DO77" s="28">
        <f t="shared" si="291"/>
        <v>-141500</v>
      </c>
      <c r="DP77" s="28">
        <f t="shared" si="291"/>
        <v>-210862.83000000002</v>
      </c>
      <c r="DQ77" s="28">
        <f t="shared" si="291"/>
        <v>-210854.33198656898</v>
      </c>
      <c r="DR77" s="28">
        <f t="shared" si="291"/>
        <v>-210000</v>
      </c>
      <c r="DS77" s="28">
        <f t="shared" si="291"/>
        <v>-542.79999999999995</v>
      </c>
      <c r="DT77" s="28">
        <f t="shared" si="291"/>
        <v>-2000</v>
      </c>
      <c r="DU77" s="28">
        <f t="shared" si="291"/>
        <v>0</v>
      </c>
      <c r="DV77" s="28">
        <f t="shared" si="291"/>
        <v>-42578.020000000004</v>
      </c>
      <c r="DW77" s="28">
        <f t="shared" si="291"/>
        <v>-26999.999999991</v>
      </c>
      <c r="DX77" s="28">
        <f t="shared" si="291"/>
        <v>-42000</v>
      </c>
      <c r="DY77" s="28">
        <f t="shared" si="291"/>
        <v>-6895.86</v>
      </c>
      <c r="DZ77" s="28">
        <f t="shared" si="291"/>
        <v>-8999.9999999880001</v>
      </c>
      <c r="EA77" s="28">
        <f t="shared" si="291"/>
        <v>0</v>
      </c>
      <c r="EB77" s="28">
        <f t="shared" ref="EB77:GM77" si="292">SUM(EB78:EB82)</f>
        <v>-4805.59</v>
      </c>
      <c r="EC77" s="28">
        <f t="shared" si="292"/>
        <v>-7999.999999996</v>
      </c>
      <c r="ED77" s="28">
        <f t="shared" si="292"/>
        <v>-10000</v>
      </c>
      <c r="EE77" s="28">
        <f t="shared" si="292"/>
        <v>-722096.8600000001</v>
      </c>
      <c r="EF77" s="28">
        <f t="shared" si="292"/>
        <v>-724999.9999999681</v>
      </c>
      <c r="EG77" s="28">
        <f t="shared" si="292"/>
        <v>-524000</v>
      </c>
      <c r="EH77" s="28">
        <f t="shared" si="292"/>
        <v>-582338.76</v>
      </c>
      <c r="EI77" s="28">
        <f t="shared" si="292"/>
        <v>-789875.94759136206</v>
      </c>
      <c r="EJ77" s="28">
        <f t="shared" si="292"/>
        <v>-725535</v>
      </c>
      <c r="EK77" s="28">
        <f t="shared" si="292"/>
        <v>-706648.11</v>
      </c>
      <c r="EL77" s="28">
        <f t="shared" si="292"/>
        <v>-699999.99999991595</v>
      </c>
      <c r="EM77" s="28">
        <f t="shared" si="292"/>
        <v>-757250</v>
      </c>
      <c r="EN77" s="28">
        <f t="shared" si="292"/>
        <v>-542.79999999999995</v>
      </c>
      <c r="EO77" s="28">
        <f t="shared" si="292"/>
        <v>-2000</v>
      </c>
      <c r="EP77" s="28">
        <f t="shared" si="292"/>
        <v>-2000</v>
      </c>
      <c r="EQ77" s="28">
        <f t="shared" si="292"/>
        <v>-2273.5299999999997</v>
      </c>
      <c r="ER77" s="28">
        <f t="shared" si="292"/>
        <v>-3999.9999999940001</v>
      </c>
      <c r="ES77" s="28">
        <f t="shared" si="292"/>
        <v>-8000</v>
      </c>
      <c r="ET77" s="28">
        <f t="shared" si="292"/>
        <v>-184217.66999999998</v>
      </c>
      <c r="EU77" s="28">
        <f t="shared" si="292"/>
        <v>-186999.999999986</v>
      </c>
      <c r="EV77" s="28">
        <f t="shared" si="292"/>
        <v>0</v>
      </c>
      <c r="EW77" s="28">
        <f t="shared" si="292"/>
        <v>-2907890.3299999996</v>
      </c>
      <c r="EX77" s="28">
        <f t="shared" si="292"/>
        <v>-2914999.999999979</v>
      </c>
      <c r="EY77" s="28">
        <f t="shared" si="292"/>
        <v>-2885000</v>
      </c>
      <c r="EZ77" s="28">
        <f t="shared" si="292"/>
        <v>0</v>
      </c>
      <c r="FA77" s="28">
        <f t="shared" si="292"/>
        <v>0</v>
      </c>
      <c r="FB77" s="28">
        <f t="shared" si="292"/>
        <v>0</v>
      </c>
      <c r="FC77" s="28">
        <f t="shared" si="292"/>
        <v>-402077.54000000004</v>
      </c>
      <c r="FD77" s="28">
        <f t="shared" si="292"/>
        <v>-405999.99999997398</v>
      </c>
      <c r="FE77" s="28">
        <f t="shared" si="292"/>
        <v>-430000</v>
      </c>
      <c r="FF77" s="28">
        <f t="shared" si="292"/>
        <v>-1081229.7100000002</v>
      </c>
      <c r="FG77" s="28">
        <f t="shared" si="292"/>
        <v>-1069999.9999999381</v>
      </c>
      <c r="FH77" s="28">
        <f t="shared" si="292"/>
        <v>-1101364</v>
      </c>
      <c r="FI77" s="28">
        <f t="shared" si="292"/>
        <v>0</v>
      </c>
      <c r="FJ77" s="28">
        <f t="shared" si="292"/>
        <v>0</v>
      </c>
      <c r="FK77" s="28">
        <f t="shared" si="292"/>
        <v>0</v>
      </c>
      <c r="FL77" s="28">
        <f t="shared" si="292"/>
        <v>-29611.89</v>
      </c>
      <c r="FM77" s="28">
        <f t="shared" si="292"/>
        <v>0</v>
      </c>
      <c r="FN77" s="28">
        <f t="shared" si="292"/>
        <v>0</v>
      </c>
      <c r="FO77" s="28">
        <f t="shared" si="292"/>
        <v>-149920.45000000001</v>
      </c>
      <c r="FP77" s="28">
        <f t="shared" si="292"/>
        <v>0</v>
      </c>
      <c r="FQ77" s="28">
        <f t="shared" si="292"/>
        <v>0</v>
      </c>
      <c r="FR77" s="28">
        <f t="shared" si="292"/>
        <v>-42809.799999999996</v>
      </c>
      <c r="FS77" s="28">
        <f t="shared" si="292"/>
        <v>0</v>
      </c>
      <c r="FT77" s="28">
        <f t="shared" si="292"/>
        <v>0</v>
      </c>
      <c r="FU77" s="28">
        <f t="shared" si="292"/>
        <v>0</v>
      </c>
      <c r="FV77" s="28">
        <f t="shared" si="292"/>
        <v>0</v>
      </c>
      <c r="FW77" s="28">
        <f t="shared" si="292"/>
        <v>0</v>
      </c>
      <c r="FX77" s="28">
        <f t="shared" si="292"/>
        <v>0</v>
      </c>
      <c r="FY77" s="28">
        <f t="shared" si="292"/>
        <v>986000</v>
      </c>
      <c r="FZ77" s="28">
        <f t="shared" si="292"/>
        <v>0</v>
      </c>
      <c r="GA77" s="28">
        <f t="shared" si="292"/>
        <v>-122403.92</v>
      </c>
      <c r="GB77" s="28">
        <f t="shared" si="292"/>
        <v>-92799.999999978987</v>
      </c>
      <c r="GC77" s="28">
        <f t="shared" si="292"/>
        <v>-117700</v>
      </c>
      <c r="GD77" s="28">
        <f t="shared" si="292"/>
        <v>-88783.51</v>
      </c>
      <c r="GE77" s="28">
        <f t="shared" si="292"/>
        <v>-129573.15186724301</v>
      </c>
      <c r="GF77" s="28">
        <f t="shared" si="292"/>
        <v>-129573</v>
      </c>
      <c r="GG77" s="28">
        <f t="shared" si="292"/>
        <v>-224339.91</v>
      </c>
      <c r="GH77" s="28">
        <f t="shared" si="292"/>
        <v>-244799.99999998399</v>
      </c>
      <c r="GI77" s="28">
        <f t="shared" si="292"/>
        <v>-244800</v>
      </c>
      <c r="GJ77" s="28">
        <f t="shared" si="292"/>
        <v>-2149797.9</v>
      </c>
      <c r="GK77" s="28">
        <f t="shared" si="292"/>
        <v>-2179799.9999997918</v>
      </c>
      <c r="GL77" s="28">
        <f t="shared" si="292"/>
        <v>-2105450</v>
      </c>
      <c r="GM77" s="28">
        <f t="shared" si="292"/>
        <v>-12690.439999999999</v>
      </c>
      <c r="GN77" s="28">
        <f t="shared" ref="GN77:HP77" si="293">SUM(GN78:GN82)</f>
        <v>0</v>
      </c>
      <c r="GO77" s="28">
        <f t="shared" si="293"/>
        <v>0</v>
      </c>
      <c r="GP77" s="28">
        <f t="shared" si="293"/>
        <v>-150038.31</v>
      </c>
      <c r="GQ77" s="28">
        <f t="shared" si="293"/>
        <v>-160799.999999994</v>
      </c>
      <c r="GR77" s="28">
        <f t="shared" si="293"/>
        <v>-200800</v>
      </c>
      <c r="GS77" s="28">
        <f t="shared" si="293"/>
        <v>-23746.410000000003</v>
      </c>
      <c r="GT77" s="28">
        <f t="shared" si="293"/>
        <v>-27472.426208343</v>
      </c>
      <c r="GU77" s="28">
        <f t="shared" si="293"/>
        <v>-30822</v>
      </c>
      <c r="GV77" s="28">
        <f t="shared" si="293"/>
        <v>-211474.88</v>
      </c>
      <c r="GW77" s="28">
        <f t="shared" si="293"/>
        <v>-219999.999999975</v>
      </c>
      <c r="GX77" s="28">
        <f t="shared" si="293"/>
        <v>-220000</v>
      </c>
      <c r="GY77" s="28">
        <f t="shared" si="293"/>
        <v>-96577.13</v>
      </c>
      <c r="GZ77" s="28">
        <f t="shared" si="293"/>
        <v>0</v>
      </c>
      <c r="HA77" s="28">
        <f t="shared" si="293"/>
        <v>0</v>
      </c>
      <c r="HB77" s="28">
        <f t="shared" si="293"/>
        <v>-186318.59</v>
      </c>
      <c r="HC77" s="28">
        <f t="shared" si="293"/>
        <v>-204999.99999999598</v>
      </c>
      <c r="HD77" s="28">
        <f t="shared" si="293"/>
        <v>-205000</v>
      </c>
      <c r="HE77" s="28">
        <f t="shared" si="293"/>
        <v>0</v>
      </c>
      <c r="HF77" s="28">
        <f t="shared" si="293"/>
        <v>0</v>
      </c>
      <c r="HG77" s="28">
        <f t="shared" si="293"/>
        <v>0</v>
      </c>
      <c r="HH77" s="28">
        <f t="shared" si="293"/>
        <v>-13872</v>
      </c>
      <c r="HI77" s="28">
        <f t="shared" si="293"/>
        <v>0</v>
      </c>
      <c r="HJ77" s="28">
        <f t="shared" si="293"/>
        <v>0</v>
      </c>
      <c r="HK77" s="28">
        <f t="shared" si="293"/>
        <v>0</v>
      </c>
      <c r="HL77" s="28">
        <f t="shared" si="293"/>
        <v>0</v>
      </c>
      <c r="HM77" s="28">
        <f t="shared" si="293"/>
        <v>0</v>
      </c>
      <c r="HN77" s="28">
        <f t="shared" si="293"/>
        <v>0</v>
      </c>
      <c r="HO77" s="28">
        <f t="shared" si="293"/>
        <v>0</v>
      </c>
      <c r="HP77" s="28">
        <f t="shared" si="293"/>
        <v>0</v>
      </c>
    </row>
    <row r="78" spans="1:224" x14ac:dyDescent="0.25">
      <c r="A78" s="9" t="s">
        <v>455</v>
      </c>
      <c r="B78" s="10" t="s">
        <v>456</v>
      </c>
      <c r="C78" s="32">
        <v>-2678306.7000000002</v>
      </c>
      <c r="D78" s="33">
        <v>-2676714.8982582102</v>
      </c>
      <c r="E78" s="34">
        <v>-2711351</v>
      </c>
      <c r="F78" s="32">
        <v>-105492.19</v>
      </c>
      <c r="G78" s="33">
        <v>-99999.999999959007</v>
      </c>
      <c r="H78" s="34">
        <v>-100000</v>
      </c>
      <c r="I78" s="32">
        <v>-242620.78</v>
      </c>
      <c r="J78" s="33">
        <v>-294804.00789759401</v>
      </c>
      <c r="K78" s="34">
        <v>-190000</v>
      </c>
      <c r="L78" s="32">
        <v>-137684.94</v>
      </c>
      <c r="M78" s="33">
        <v>-144999.99999996999</v>
      </c>
      <c r="N78" s="34">
        <v>-145000</v>
      </c>
      <c r="O78" s="32">
        <v>-71364.62</v>
      </c>
      <c r="P78" s="33">
        <v>-74999.999999965003</v>
      </c>
      <c r="Q78" s="34">
        <v>-76000</v>
      </c>
      <c r="R78" s="32">
        <v>-24975.62</v>
      </c>
      <c r="S78" s="33">
        <v>-29999.999999987002</v>
      </c>
      <c r="T78" s="34">
        <v>-30000</v>
      </c>
      <c r="U78" s="32">
        <v>-65794.89</v>
      </c>
      <c r="V78" s="33">
        <v>-81729.005974788</v>
      </c>
      <c r="W78" s="34">
        <v>-82000</v>
      </c>
      <c r="X78" s="32">
        <v>-111568.55</v>
      </c>
      <c r="Y78" s="33">
        <v>-105999.999999983</v>
      </c>
      <c r="Z78" s="34">
        <v>-120000</v>
      </c>
      <c r="AA78" s="32">
        <v>-38411.1</v>
      </c>
      <c r="AB78" s="33">
        <v>-44999.999999945001</v>
      </c>
      <c r="AC78" s="34">
        <v>-45000</v>
      </c>
      <c r="AD78" s="32">
        <v>-24536.23</v>
      </c>
      <c r="AE78" s="33">
        <v>-24999.999999986001</v>
      </c>
      <c r="AF78" s="34">
        <v>-25000</v>
      </c>
      <c r="AG78" s="32">
        <v>-79092.320000000007</v>
      </c>
      <c r="AH78" s="33">
        <v>-84999.999999954001</v>
      </c>
      <c r="AI78" s="34">
        <v>-80000</v>
      </c>
      <c r="AJ78" s="32">
        <v>-35348.33</v>
      </c>
      <c r="AK78" s="33">
        <v>-34999.999999963002</v>
      </c>
      <c r="AL78" s="34">
        <v>-36000</v>
      </c>
      <c r="AM78" s="32">
        <v>-17990.259999999998</v>
      </c>
      <c r="AN78" s="33">
        <v>-17999.999999991</v>
      </c>
      <c r="AO78" s="34">
        <v>-25000</v>
      </c>
      <c r="AP78" s="32">
        <v>-29786.05</v>
      </c>
      <c r="AQ78" s="33">
        <v>-29999.999999977001</v>
      </c>
      <c r="AR78" s="34">
        <v>-35000</v>
      </c>
      <c r="AS78" s="32">
        <v>-9417.23</v>
      </c>
      <c r="AT78" s="33">
        <v>-9999.9999999800002</v>
      </c>
      <c r="AU78" s="34">
        <v>-8000</v>
      </c>
      <c r="AV78" s="32">
        <v>-899.11</v>
      </c>
      <c r="AW78" s="33">
        <v>-999.99999999600004</v>
      </c>
      <c r="AX78" s="34">
        <v>-1000</v>
      </c>
      <c r="AY78" s="32">
        <v>-84571.16</v>
      </c>
      <c r="AZ78" s="33">
        <v>-74999.999999969004</v>
      </c>
      <c r="BA78" s="34">
        <v>-95000</v>
      </c>
      <c r="BB78" s="32">
        <v>-24732.99</v>
      </c>
      <c r="BC78" s="33">
        <v>-29999.999999978001</v>
      </c>
      <c r="BD78" s="34">
        <v>-30000</v>
      </c>
      <c r="BE78" s="32">
        <v>-19260.990000000002</v>
      </c>
      <c r="BF78" s="33">
        <v>-19999.999999973999</v>
      </c>
      <c r="BG78" s="34">
        <v>-25000</v>
      </c>
      <c r="BH78" s="32">
        <v>-253.82</v>
      </c>
      <c r="BI78" s="33">
        <v>-999.99999999500005</v>
      </c>
      <c r="BJ78" s="34">
        <v>-1000</v>
      </c>
      <c r="BK78" s="32">
        <v>-14053.69</v>
      </c>
      <c r="BL78" s="33">
        <v>-14999.999999991</v>
      </c>
      <c r="BM78" s="34">
        <v>-23000</v>
      </c>
      <c r="BN78" s="32">
        <v>-83427.16</v>
      </c>
      <c r="BO78" s="33">
        <v>-84999.999999973006</v>
      </c>
      <c r="BP78" s="34">
        <v>-85000</v>
      </c>
      <c r="BQ78" s="32">
        <v>-9045.7199999999993</v>
      </c>
      <c r="BR78" s="33">
        <v>-9999.9999999789998</v>
      </c>
      <c r="BS78" s="34">
        <v>-10000</v>
      </c>
      <c r="BT78" s="32">
        <v>-29305.07</v>
      </c>
      <c r="BU78" s="33">
        <v>-29999.999999993001</v>
      </c>
      <c r="BV78" s="34">
        <v>-35000</v>
      </c>
      <c r="BW78" s="32">
        <v>-63648.56</v>
      </c>
      <c r="BX78" s="33">
        <v>-69999.999999970998</v>
      </c>
      <c r="BY78" s="34">
        <v>-80000</v>
      </c>
      <c r="BZ78" s="32">
        <v>-66555.539999999994</v>
      </c>
      <c r="CA78" s="33">
        <v>-79710.358719494005</v>
      </c>
      <c r="CB78" s="34">
        <v>-80000</v>
      </c>
      <c r="CC78" s="32">
        <v>-1801.67</v>
      </c>
      <c r="CD78" s="33">
        <v>-1999.9999999940001</v>
      </c>
      <c r="CE78" s="34">
        <v>-700</v>
      </c>
      <c r="CF78" s="32">
        <v>-5344.53</v>
      </c>
      <c r="CG78" s="33">
        <v>-6999.9999999849997</v>
      </c>
      <c r="CH78" s="34">
        <v>-7000</v>
      </c>
      <c r="CI78" s="32">
        <v>-3787.49</v>
      </c>
      <c r="CJ78" s="33">
        <v>-4999.9999999940001</v>
      </c>
      <c r="CK78" s="34">
        <v>-5000</v>
      </c>
      <c r="CL78" s="32">
        <v>-34952.089999999997</v>
      </c>
      <c r="CM78" s="33">
        <v>-39999.999999983003</v>
      </c>
      <c r="CN78" s="34">
        <v>-40000</v>
      </c>
      <c r="CO78" s="32">
        <v>-98539.01</v>
      </c>
      <c r="CP78" s="33">
        <v>-89999.999999976004</v>
      </c>
      <c r="CQ78" s="34">
        <v>-90000</v>
      </c>
      <c r="CR78" s="32">
        <v>-5246.28</v>
      </c>
      <c r="CS78" s="33">
        <v>-4999.9999999900001</v>
      </c>
      <c r="CT78" s="34">
        <v>-5000</v>
      </c>
      <c r="CU78" s="32">
        <v>-16166.38</v>
      </c>
      <c r="CV78" s="33">
        <v>-11999.999999981001</v>
      </c>
      <c r="CW78" s="34">
        <v>-19000</v>
      </c>
      <c r="CX78" s="32">
        <v>-47791.21</v>
      </c>
      <c r="CY78" s="33">
        <v>-34999.999999988002</v>
      </c>
      <c r="CZ78" s="34">
        <v>-40000</v>
      </c>
      <c r="DA78" s="32">
        <v>0</v>
      </c>
      <c r="DB78" s="33">
        <v>0</v>
      </c>
      <c r="DC78" s="34">
        <v>0</v>
      </c>
      <c r="DD78" s="32">
        <v>-8863.1299999999992</v>
      </c>
      <c r="DE78" s="33">
        <v>-9999.9999999939992</v>
      </c>
      <c r="DF78" s="34">
        <v>-10000</v>
      </c>
      <c r="DG78" s="32">
        <v>-13818.79</v>
      </c>
      <c r="DH78" s="33">
        <v>-9999.9999999949996</v>
      </c>
      <c r="DI78" s="34">
        <v>-25000</v>
      </c>
      <c r="DJ78" s="32">
        <v>-1883</v>
      </c>
      <c r="DK78" s="33">
        <v>-1999.999999997</v>
      </c>
      <c r="DL78" s="34">
        <v>-2000</v>
      </c>
      <c r="DM78" s="32">
        <v>-1556.35</v>
      </c>
      <c r="DN78" s="33">
        <v>-4999.9999999969996</v>
      </c>
      <c r="DO78" s="34">
        <v>-1500</v>
      </c>
      <c r="DP78" s="32">
        <v>-8603.15</v>
      </c>
      <c r="DQ78" s="33">
        <v>-9999.9999999930005</v>
      </c>
      <c r="DR78" s="34">
        <v>-10000</v>
      </c>
      <c r="DS78" s="32">
        <v>0</v>
      </c>
      <c r="DT78" s="33">
        <v>0</v>
      </c>
      <c r="DU78" s="34">
        <v>0</v>
      </c>
      <c r="DV78" s="32">
        <v>-586.84</v>
      </c>
      <c r="DW78" s="33">
        <v>-1999.999999999</v>
      </c>
      <c r="DX78" s="34">
        <v>0</v>
      </c>
      <c r="DY78" s="32">
        <v>-211.19</v>
      </c>
      <c r="DZ78" s="33">
        <v>0</v>
      </c>
      <c r="EA78" s="34">
        <v>0</v>
      </c>
      <c r="EB78" s="32">
        <v>-30.25</v>
      </c>
      <c r="EC78" s="33">
        <v>-1000</v>
      </c>
      <c r="ED78" s="34">
        <v>-1000</v>
      </c>
      <c r="EE78" s="32">
        <v>-19716.14</v>
      </c>
      <c r="EF78" s="33">
        <v>-19999.999999995001</v>
      </c>
      <c r="EG78" s="34">
        <v>-22000</v>
      </c>
      <c r="EH78" s="32">
        <v>-34403.78</v>
      </c>
      <c r="EI78" s="33">
        <v>-36875.947591454002</v>
      </c>
      <c r="EJ78" s="34">
        <v>-33241</v>
      </c>
      <c r="EK78" s="32">
        <v>-39997.449999999997</v>
      </c>
      <c r="EL78" s="33">
        <v>-39999.999999984</v>
      </c>
      <c r="EM78" s="34">
        <v>-35000</v>
      </c>
      <c r="EN78" s="32">
        <v>0</v>
      </c>
      <c r="EO78" s="33">
        <v>0</v>
      </c>
      <c r="EP78" s="34">
        <v>0</v>
      </c>
      <c r="EQ78" s="32">
        <v>-141.72999999999999</v>
      </c>
      <c r="ER78" s="33">
        <v>-999.99999999800002</v>
      </c>
      <c r="ES78" s="34">
        <v>-2000</v>
      </c>
      <c r="ET78" s="32">
        <v>-248.21</v>
      </c>
      <c r="EU78" s="33">
        <v>-2999.999999999</v>
      </c>
      <c r="EV78" s="34">
        <v>0</v>
      </c>
      <c r="EW78" s="32">
        <v>-24869.26</v>
      </c>
      <c r="EX78" s="33">
        <v>-24999.999999995998</v>
      </c>
      <c r="EY78" s="34">
        <v>-5000</v>
      </c>
      <c r="EZ78" s="32">
        <v>0</v>
      </c>
      <c r="FA78" s="33">
        <v>0</v>
      </c>
      <c r="FB78" s="34">
        <v>0</v>
      </c>
      <c r="FC78" s="32">
        <v>-49656.69</v>
      </c>
      <c r="FD78" s="33">
        <v>-50999.999999993001</v>
      </c>
      <c r="FE78" s="34">
        <v>-50000</v>
      </c>
      <c r="FF78" s="32">
        <v>-14465.43</v>
      </c>
      <c r="FG78" s="33">
        <v>-14999.999999988</v>
      </c>
      <c r="FH78" s="34">
        <v>-15748</v>
      </c>
      <c r="FI78" s="32">
        <v>0</v>
      </c>
      <c r="FJ78" s="33">
        <v>0</v>
      </c>
      <c r="FK78" s="34">
        <v>0</v>
      </c>
      <c r="FL78" s="32">
        <v>-137.94</v>
      </c>
      <c r="FM78" s="33">
        <v>0</v>
      </c>
      <c r="FN78" s="34">
        <v>0</v>
      </c>
      <c r="FO78" s="32">
        <v>-984.14</v>
      </c>
      <c r="FP78" s="33">
        <v>0</v>
      </c>
      <c r="FQ78" s="34">
        <v>0</v>
      </c>
      <c r="FR78" s="32">
        <v>0</v>
      </c>
      <c r="FS78" s="33">
        <v>0</v>
      </c>
      <c r="FT78" s="34">
        <v>0</v>
      </c>
      <c r="FU78" s="32">
        <v>0</v>
      </c>
      <c r="FV78" s="33">
        <v>0</v>
      </c>
      <c r="FW78" s="34">
        <v>0</v>
      </c>
      <c r="FX78" s="32">
        <v>0</v>
      </c>
      <c r="FY78" s="33">
        <v>110000</v>
      </c>
      <c r="FZ78" s="34">
        <v>0</v>
      </c>
      <c r="GA78" s="32">
        <v>-4190.33</v>
      </c>
      <c r="GB78" s="33">
        <v>-4799.9999999949996</v>
      </c>
      <c r="GC78" s="34">
        <v>-7200</v>
      </c>
      <c r="GD78" s="32">
        <v>-2046.43</v>
      </c>
      <c r="GE78" s="33">
        <v>-1923.151867281</v>
      </c>
      <c r="GF78" s="34">
        <v>-1923</v>
      </c>
      <c r="GG78" s="32">
        <v>-3468.12</v>
      </c>
      <c r="GH78" s="33">
        <v>-4799.999999996</v>
      </c>
      <c r="GI78" s="34">
        <v>-4800</v>
      </c>
      <c r="GJ78" s="32">
        <v>-822223.94</v>
      </c>
      <c r="GK78" s="33">
        <v>-798799.99999995297</v>
      </c>
      <c r="GL78" s="34">
        <v>-764967</v>
      </c>
      <c r="GM78" s="32">
        <v>-2102.5500000000002</v>
      </c>
      <c r="GN78" s="33">
        <v>0</v>
      </c>
      <c r="GO78" s="34">
        <v>0</v>
      </c>
      <c r="GP78" s="32">
        <v>-424.68</v>
      </c>
      <c r="GQ78" s="33">
        <v>-799.99999999800002</v>
      </c>
      <c r="GR78" s="34">
        <v>-800</v>
      </c>
      <c r="GS78" s="32">
        <v>-4141.54</v>
      </c>
      <c r="GT78" s="33">
        <v>-5472.4262083590002</v>
      </c>
      <c r="GU78" s="34">
        <v>-5472</v>
      </c>
      <c r="GV78" s="32">
        <v>-3822.24</v>
      </c>
      <c r="GW78" s="33">
        <v>-4999.9999999949996</v>
      </c>
      <c r="GX78" s="34">
        <v>-5000</v>
      </c>
      <c r="GY78" s="32">
        <v>0</v>
      </c>
      <c r="GZ78" s="33">
        <v>0</v>
      </c>
      <c r="HA78" s="34">
        <v>0</v>
      </c>
      <c r="HB78" s="32">
        <v>-12247.82</v>
      </c>
      <c r="HC78" s="33">
        <v>-39999.999999995998</v>
      </c>
      <c r="HD78" s="34">
        <v>-40000</v>
      </c>
      <c r="HE78" s="32">
        <v>0</v>
      </c>
      <c r="HF78" s="33">
        <v>0</v>
      </c>
      <c r="HG78" s="34">
        <v>0</v>
      </c>
      <c r="HH78" s="32">
        <v>0</v>
      </c>
      <c r="HI78" s="33">
        <v>0</v>
      </c>
      <c r="HJ78" s="34">
        <v>0</v>
      </c>
      <c r="HK78" s="32">
        <v>0</v>
      </c>
      <c r="HL78" s="33">
        <v>0</v>
      </c>
      <c r="HM78" s="34">
        <v>0</v>
      </c>
      <c r="HN78" s="32">
        <v>0</v>
      </c>
      <c r="HO78" s="33">
        <v>0</v>
      </c>
      <c r="HP78" s="34">
        <v>0</v>
      </c>
    </row>
    <row r="79" spans="1:224" x14ac:dyDescent="0.25">
      <c r="A79" s="9" t="s">
        <v>457</v>
      </c>
      <c r="B79" s="10" t="s">
        <v>31</v>
      </c>
      <c r="C79" s="32">
        <v>-12882614.84</v>
      </c>
      <c r="D79" s="33">
        <v>-12499626.286122</v>
      </c>
      <c r="E79" s="34">
        <v>-13566586</v>
      </c>
      <c r="F79" s="32">
        <v>-533799.96</v>
      </c>
      <c r="G79" s="33">
        <v>-534999.99999996903</v>
      </c>
      <c r="H79" s="34">
        <v>-523828</v>
      </c>
      <c r="I79" s="32">
        <v>-1436614.19</v>
      </c>
      <c r="J79" s="33">
        <v>-2109762.1754898699</v>
      </c>
      <c r="K79" s="34">
        <v>-2000000</v>
      </c>
      <c r="L79" s="32">
        <v>-664953.94999999995</v>
      </c>
      <c r="M79" s="33">
        <v>-619999.99999996996</v>
      </c>
      <c r="N79" s="34">
        <v>-620000</v>
      </c>
      <c r="O79" s="32">
        <v>-554275.87</v>
      </c>
      <c r="P79" s="33">
        <v>-559999.99999996799</v>
      </c>
      <c r="Q79" s="34">
        <v>-450000</v>
      </c>
      <c r="R79" s="32">
        <v>-110865.13</v>
      </c>
      <c r="S79" s="33">
        <v>-114999.99999998399</v>
      </c>
      <c r="T79" s="34">
        <v>-115000</v>
      </c>
      <c r="U79" s="32">
        <v>-488011.77</v>
      </c>
      <c r="V79" s="33">
        <v>-469999.99999997602</v>
      </c>
      <c r="W79" s="34">
        <v>-460000</v>
      </c>
      <c r="X79" s="32">
        <v>-759736.41</v>
      </c>
      <c r="Y79" s="33">
        <v>-759739.51061660098</v>
      </c>
      <c r="Z79" s="34">
        <v>-800000</v>
      </c>
      <c r="AA79" s="32">
        <v>-440889.19</v>
      </c>
      <c r="AB79" s="33">
        <v>-439999.99999995402</v>
      </c>
      <c r="AC79" s="34">
        <v>-440000</v>
      </c>
      <c r="AD79" s="32">
        <v>-443632.88</v>
      </c>
      <c r="AE79" s="33">
        <v>-429999.99999999098</v>
      </c>
      <c r="AF79" s="34">
        <v>-450000</v>
      </c>
      <c r="AG79" s="32">
        <v>-719368.92</v>
      </c>
      <c r="AH79" s="33">
        <v>-689999.99999995704</v>
      </c>
      <c r="AI79" s="34">
        <v>-1000000</v>
      </c>
      <c r="AJ79" s="32">
        <v>-492982.92</v>
      </c>
      <c r="AK79" s="33">
        <v>-449999.99999996199</v>
      </c>
      <c r="AL79" s="34">
        <v>-500000</v>
      </c>
      <c r="AM79" s="32">
        <v>-232916.37</v>
      </c>
      <c r="AN79" s="33">
        <v>-234999.999999989</v>
      </c>
      <c r="AO79" s="34">
        <v>-270000</v>
      </c>
      <c r="AP79" s="32">
        <v>-294522.19</v>
      </c>
      <c r="AQ79" s="33">
        <v>-279999.999999983</v>
      </c>
      <c r="AR79" s="34">
        <v>-310000</v>
      </c>
      <c r="AS79" s="32">
        <v>-156097.29</v>
      </c>
      <c r="AT79" s="33">
        <v>-129999.99999998001</v>
      </c>
      <c r="AU79" s="34">
        <v>-90000</v>
      </c>
      <c r="AV79" s="32">
        <v>-14484.9</v>
      </c>
      <c r="AW79" s="33">
        <v>-11999.999999996</v>
      </c>
      <c r="AX79" s="34">
        <v>-15000</v>
      </c>
      <c r="AY79" s="32">
        <v>-369001.76</v>
      </c>
      <c r="AZ79" s="33">
        <v>-369999.99999997002</v>
      </c>
      <c r="BA79" s="34">
        <v>-370000</v>
      </c>
      <c r="BB79" s="32">
        <v>-291685.42</v>
      </c>
      <c r="BC79" s="33">
        <v>-274999.99999997002</v>
      </c>
      <c r="BD79" s="34">
        <v>-280000</v>
      </c>
      <c r="BE79" s="32">
        <v>-62009.65</v>
      </c>
      <c r="BF79" s="33">
        <v>-59999.999999977998</v>
      </c>
      <c r="BG79" s="34">
        <v>-60000</v>
      </c>
      <c r="BH79" s="32">
        <v>-14656.46</v>
      </c>
      <c r="BI79" s="33">
        <v>-14999.999999993001</v>
      </c>
      <c r="BJ79" s="34">
        <v>-15000</v>
      </c>
      <c r="BK79" s="32">
        <v>-181603.23</v>
      </c>
      <c r="BL79" s="33">
        <v>-179999.99999998699</v>
      </c>
      <c r="BM79" s="34">
        <v>-170000</v>
      </c>
      <c r="BN79" s="32">
        <v>-213654.04</v>
      </c>
      <c r="BO79" s="33">
        <v>-214999.99999997701</v>
      </c>
      <c r="BP79" s="34">
        <v>-215000</v>
      </c>
      <c r="BQ79" s="32">
        <v>-47474.81</v>
      </c>
      <c r="BR79" s="33">
        <v>-44999.999999990003</v>
      </c>
      <c r="BS79" s="34">
        <v>-42000</v>
      </c>
      <c r="BT79" s="32">
        <v>-188785.73</v>
      </c>
      <c r="BU79" s="33">
        <v>-179999.99999999499</v>
      </c>
      <c r="BV79" s="34">
        <v>-220000</v>
      </c>
      <c r="BW79" s="32">
        <v>-252466.56</v>
      </c>
      <c r="BX79" s="33">
        <v>-269999.99999997101</v>
      </c>
      <c r="BY79" s="34">
        <v>-270000</v>
      </c>
      <c r="BZ79" s="32">
        <v>-165848.45000000001</v>
      </c>
      <c r="CA79" s="33">
        <v>-170124.60001634201</v>
      </c>
      <c r="CB79" s="34">
        <v>-172000</v>
      </c>
      <c r="CC79" s="32">
        <v>-21348.83</v>
      </c>
      <c r="CD79" s="33">
        <v>-19999.999999991</v>
      </c>
      <c r="CE79" s="34">
        <v>-20000</v>
      </c>
      <c r="CF79" s="32">
        <v>-16035.86</v>
      </c>
      <c r="CG79" s="33">
        <v>-14999.999999992</v>
      </c>
      <c r="CH79" s="34">
        <v>-12000</v>
      </c>
      <c r="CI79" s="32">
        <v>-21253.89</v>
      </c>
      <c r="CJ79" s="33">
        <v>-19999.999999989999</v>
      </c>
      <c r="CK79" s="34">
        <v>-20000</v>
      </c>
      <c r="CL79" s="32">
        <v>-183790.81</v>
      </c>
      <c r="CM79" s="33">
        <v>-189999.99999997899</v>
      </c>
      <c r="CN79" s="34">
        <v>-190000</v>
      </c>
      <c r="CO79" s="32">
        <v>-644632.03</v>
      </c>
      <c r="CP79" s="33">
        <v>-669999.99999997101</v>
      </c>
      <c r="CQ79" s="34">
        <v>-680000</v>
      </c>
      <c r="CR79" s="32">
        <v>-68332.97</v>
      </c>
      <c r="CS79" s="33">
        <v>-59999.999999993997</v>
      </c>
      <c r="CT79" s="34">
        <v>-60000</v>
      </c>
      <c r="CU79" s="32">
        <v>-196756.8</v>
      </c>
      <c r="CV79" s="33">
        <v>-189999.99999999101</v>
      </c>
      <c r="CW79" s="34">
        <v>-170000</v>
      </c>
      <c r="CX79" s="32">
        <v>-185724.43</v>
      </c>
      <c r="CY79" s="33">
        <v>-189999.99999999101</v>
      </c>
      <c r="CZ79" s="34">
        <v>-190000</v>
      </c>
      <c r="DA79" s="32">
        <v>-1373.47</v>
      </c>
      <c r="DB79" s="33">
        <v>-1999.999999999</v>
      </c>
      <c r="DC79" s="34">
        <v>-2700</v>
      </c>
      <c r="DD79" s="32">
        <v>-21885.3</v>
      </c>
      <c r="DE79" s="33">
        <v>-19999.999999994001</v>
      </c>
      <c r="DF79" s="34">
        <v>-20000</v>
      </c>
      <c r="DG79" s="32">
        <v>-28205.3</v>
      </c>
      <c r="DH79" s="33">
        <v>-34999.999999997002</v>
      </c>
      <c r="DI79" s="34">
        <v>-35000</v>
      </c>
      <c r="DJ79" s="32">
        <v>-2933.7</v>
      </c>
      <c r="DK79" s="33">
        <v>-3000</v>
      </c>
      <c r="DL79" s="34">
        <v>-3000</v>
      </c>
      <c r="DM79" s="32">
        <v>-38122.050000000003</v>
      </c>
      <c r="DN79" s="33">
        <v>-34999.999999993001</v>
      </c>
      <c r="DO79" s="34">
        <v>-36000</v>
      </c>
      <c r="DP79" s="32">
        <v>-82111.28</v>
      </c>
      <c r="DQ79" s="33">
        <v>-69999.999999993001</v>
      </c>
      <c r="DR79" s="34">
        <v>-70000</v>
      </c>
      <c r="DS79" s="32">
        <v>0</v>
      </c>
      <c r="DT79" s="33">
        <v>0</v>
      </c>
      <c r="DU79" s="34">
        <v>0</v>
      </c>
      <c r="DV79" s="32">
        <v>-490.05</v>
      </c>
      <c r="DW79" s="33">
        <v>0</v>
      </c>
      <c r="DX79" s="34">
        <v>-5000</v>
      </c>
      <c r="DY79" s="32">
        <v>0</v>
      </c>
      <c r="DZ79" s="33">
        <v>-2000</v>
      </c>
      <c r="EA79" s="34">
        <v>0</v>
      </c>
      <c r="EB79" s="32">
        <v>0</v>
      </c>
      <c r="EC79" s="33">
        <v>0</v>
      </c>
      <c r="ED79" s="34">
        <v>0</v>
      </c>
      <c r="EE79" s="32">
        <v>-437376.2</v>
      </c>
      <c r="EF79" s="33">
        <v>-449999.99999999302</v>
      </c>
      <c r="EG79" s="34">
        <v>-450000</v>
      </c>
      <c r="EH79" s="32">
        <v>-101331.93</v>
      </c>
      <c r="EI79" s="33">
        <v>-103999.999999974</v>
      </c>
      <c r="EJ79" s="34">
        <v>-110269</v>
      </c>
      <c r="EK79" s="32">
        <v>-444247.24</v>
      </c>
      <c r="EL79" s="33">
        <v>-439999.99999998102</v>
      </c>
      <c r="EM79" s="34">
        <v>-471250</v>
      </c>
      <c r="EN79" s="32">
        <v>0</v>
      </c>
      <c r="EO79" s="33">
        <v>0</v>
      </c>
      <c r="EP79" s="34">
        <v>0</v>
      </c>
      <c r="EQ79" s="32">
        <v>0</v>
      </c>
      <c r="ER79" s="33">
        <v>0</v>
      </c>
      <c r="ES79" s="34">
        <v>0</v>
      </c>
      <c r="ET79" s="32">
        <v>-3837.82</v>
      </c>
      <c r="EU79" s="33">
        <v>-4999.9999999969996</v>
      </c>
      <c r="EV79" s="34">
        <v>0</v>
      </c>
      <c r="EW79" s="32">
        <v>-255882.94</v>
      </c>
      <c r="EX79" s="33">
        <v>-229999.999999994</v>
      </c>
      <c r="EY79" s="34">
        <v>-230000</v>
      </c>
      <c r="EZ79" s="32">
        <v>0</v>
      </c>
      <c r="FA79" s="33">
        <v>0</v>
      </c>
      <c r="FB79" s="34">
        <v>0</v>
      </c>
      <c r="FC79" s="32">
        <v>-197839.64</v>
      </c>
      <c r="FD79" s="33">
        <v>-209999.99999999499</v>
      </c>
      <c r="FE79" s="34">
        <v>-238000</v>
      </c>
      <c r="FF79" s="32">
        <v>-706364.8</v>
      </c>
      <c r="FG79" s="33">
        <v>-699999.99999998498</v>
      </c>
      <c r="FH79" s="34">
        <v>-610289</v>
      </c>
      <c r="FI79" s="32">
        <v>0</v>
      </c>
      <c r="FJ79" s="33">
        <v>0</v>
      </c>
      <c r="FK79" s="34">
        <v>0</v>
      </c>
      <c r="FL79" s="32">
        <v>0</v>
      </c>
      <c r="FM79" s="33">
        <v>0</v>
      </c>
      <c r="FN79" s="34">
        <v>0</v>
      </c>
      <c r="FO79" s="32">
        <v>-3329.69</v>
      </c>
      <c r="FP79" s="33">
        <v>0</v>
      </c>
      <c r="FQ79" s="34">
        <v>0</v>
      </c>
      <c r="FR79" s="32">
        <v>0</v>
      </c>
      <c r="FS79" s="33">
        <v>0</v>
      </c>
      <c r="FT79" s="34">
        <v>0</v>
      </c>
      <c r="FU79" s="32">
        <v>0</v>
      </c>
      <c r="FV79" s="33">
        <v>0</v>
      </c>
      <c r="FW79" s="34">
        <v>0</v>
      </c>
      <c r="FX79" s="32">
        <v>0</v>
      </c>
      <c r="FY79" s="33">
        <v>865000</v>
      </c>
      <c r="FZ79" s="34">
        <v>0</v>
      </c>
      <c r="GA79" s="32">
        <v>0</v>
      </c>
      <c r="GB79" s="33">
        <v>0</v>
      </c>
      <c r="GC79" s="34">
        <v>0</v>
      </c>
      <c r="GD79" s="32">
        <v>-9707.7000000000007</v>
      </c>
      <c r="GE79" s="33">
        <v>-9999.999999996</v>
      </c>
      <c r="GF79" s="34">
        <v>-10000</v>
      </c>
      <c r="GG79" s="32">
        <v>0</v>
      </c>
      <c r="GH79" s="33">
        <v>0</v>
      </c>
      <c r="GI79" s="34">
        <v>0</v>
      </c>
      <c r="GJ79" s="32">
        <v>-78261.45</v>
      </c>
      <c r="GK79" s="33">
        <v>-76999.999999983993</v>
      </c>
      <c r="GL79" s="34">
        <v>-75250</v>
      </c>
      <c r="GM79" s="32">
        <v>0</v>
      </c>
      <c r="GN79" s="33">
        <v>0</v>
      </c>
      <c r="GO79" s="34">
        <v>0</v>
      </c>
      <c r="GP79" s="32">
        <v>-1100.6099999999999</v>
      </c>
      <c r="GQ79" s="33">
        <v>0</v>
      </c>
      <c r="GR79" s="34">
        <v>0</v>
      </c>
      <c r="GS79" s="32">
        <v>0</v>
      </c>
      <c r="GT79" s="33">
        <v>0</v>
      </c>
      <c r="GU79" s="34">
        <v>0</v>
      </c>
      <c r="GV79" s="32">
        <v>0</v>
      </c>
      <c r="GW79" s="33">
        <v>0</v>
      </c>
      <c r="GX79" s="34">
        <v>0</v>
      </c>
      <c r="GY79" s="32">
        <v>0</v>
      </c>
      <c r="GZ79" s="33">
        <v>0</v>
      </c>
      <c r="HA79" s="34">
        <v>0</v>
      </c>
      <c r="HB79" s="32">
        <v>0</v>
      </c>
      <c r="HC79" s="33">
        <v>0</v>
      </c>
      <c r="HD79" s="34">
        <v>0</v>
      </c>
      <c r="HE79" s="32">
        <v>0</v>
      </c>
      <c r="HF79" s="33">
        <v>0</v>
      </c>
      <c r="HG79" s="34">
        <v>0</v>
      </c>
      <c r="HH79" s="32">
        <v>0</v>
      </c>
      <c r="HI79" s="33">
        <v>0</v>
      </c>
      <c r="HJ79" s="34">
        <v>0</v>
      </c>
      <c r="HK79" s="32">
        <v>0</v>
      </c>
      <c r="HL79" s="33">
        <v>0</v>
      </c>
      <c r="HM79" s="34">
        <v>0</v>
      </c>
      <c r="HN79" s="32">
        <v>0</v>
      </c>
      <c r="HO79" s="33">
        <v>0</v>
      </c>
      <c r="HP79" s="34">
        <v>0</v>
      </c>
    </row>
    <row r="80" spans="1:224" x14ac:dyDescent="0.25">
      <c r="A80" s="9" t="s">
        <v>458</v>
      </c>
      <c r="B80" s="10" t="s">
        <v>459</v>
      </c>
      <c r="C80" s="32">
        <v>-5652314.1600000001</v>
      </c>
      <c r="D80" s="33">
        <v>-5369893.2784323003</v>
      </c>
      <c r="E80" s="34">
        <v>-5675212.0000000102</v>
      </c>
      <c r="F80" s="32">
        <v>-207897.72</v>
      </c>
      <c r="G80" s="33">
        <v>-224999.99999995899</v>
      </c>
      <c r="H80" s="34">
        <v>-235000</v>
      </c>
      <c r="I80" s="32">
        <v>-396465.52</v>
      </c>
      <c r="J80" s="33">
        <v>-328220.81848533999</v>
      </c>
      <c r="K80" s="34">
        <v>-220000</v>
      </c>
      <c r="L80" s="32">
        <v>-180174.69</v>
      </c>
      <c r="M80" s="33">
        <v>-198618.92758418599</v>
      </c>
      <c r="N80" s="34">
        <v>-198619</v>
      </c>
      <c r="O80" s="32">
        <v>-172261.67</v>
      </c>
      <c r="P80" s="33">
        <v>-159999.99999996301</v>
      </c>
      <c r="Q80" s="34">
        <v>-175000</v>
      </c>
      <c r="R80" s="32">
        <v>-67126.710000000006</v>
      </c>
      <c r="S80" s="33">
        <v>-74347.869725664001</v>
      </c>
      <c r="T80" s="34">
        <v>-75000</v>
      </c>
      <c r="U80" s="32">
        <v>-104196.26</v>
      </c>
      <c r="V80" s="33">
        <v>-133675.43194256999</v>
      </c>
      <c r="W80" s="34">
        <v>-134000</v>
      </c>
      <c r="X80" s="32">
        <v>-141734.75</v>
      </c>
      <c r="Y80" s="33">
        <v>-155999.99999997701</v>
      </c>
      <c r="Z80" s="34">
        <v>-180000</v>
      </c>
      <c r="AA80" s="32">
        <v>-167311.13</v>
      </c>
      <c r="AB80" s="33">
        <v>-180251.381917755</v>
      </c>
      <c r="AC80" s="34">
        <v>-180000</v>
      </c>
      <c r="AD80" s="32">
        <v>-74464.789999999994</v>
      </c>
      <c r="AE80" s="33">
        <v>-78999.999999977998</v>
      </c>
      <c r="AF80" s="34">
        <v>-79000</v>
      </c>
      <c r="AG80" s="32">
        <v>-176281.87</v>
      </c>
      <c r="AH80" s="33">
        <v>-194999.99999996001</v>
      </c>
      <c r="AI80" s="34">
        <v>-190000</v>
      </c>
      <c r="AJ80" s="32">
        <v>-149967.21</v>
      </c>
      <c r="AK80" s="33">
        <v>-176734.81109566501</v>
      </c>
      <c r="AL80" s="34">
        <v>-168182</v>
      </c>
      <c r="AM80" s="32">
        <v>-72458.03</v>
      </c>
      <c r="AN80" s="33">
        <v>-74999.999999990003</v>
      </c>
      <c r="AO80" s="34">
        <v>-65000</v>
      </c>
      <c r="AP80" s="32">
        <v>-73899.929999999993</v>
      </c>
      <c r="AQ80" s="33">
        <v>-79999.999999981999</v>
      </c>
      <c r="AR80" s="34">
        <v>-80000</v>
      </c>
      <c r="AS80" s="32">
        <v>-61058.44</v>
      </c>
      <c r="AT80" s="33">
        <v>-65581.305904973007</v>
      </c>
      <c r="AU80" s="34">
        <v>-66000</v>
      </c>
      <c r="AV80" s="32">
        <v>-22702.97</v>
      </c>
      <c r="AW80" s="33">
        <v>-24999.999999994001</v>
      </c>
      <c r="AX80" s="34">
        <v>-25000</v>
      </c>
      <c r="AY80" s="32">
        <v>-171550.43</v>
      </c>
      <c r="AZ80" s="33">
        <v>-188796.06511023501</v>
      </c>
      <c r="BA80" s="34">
        <v>-170000</v>
      </c>
      <c r="BB80" s="32">
        <v>-112368.43</v>
      </c>
      <c r="BC80" s="33">
        <v>-119999.999999969</v>
      </c>
      <c r="BD80" s="34">
        <v>-120000</v>
      </c>
      <c r="BE80" s="32">
        <v>-90232.48</v>
      </c>
      <c r="BF80" s="33">
        <v>-174999.999999961</v>
      </c>
      <c r="BG80" s="34">
        <v>-200000</v>
      </c>
      <c r="BH80" s="32">
        <v>-23221.08</v>
      </c>
      <c r="BI80" s="33">
        <v>-24999.999999987002</v>
      </c>
      <c r="BJ80" s="34">
        <v>-25000</v>
      </c>
      <c r="BK80" s="32">
        <v>-46423.839999999997</v>
      </c>
      <c r="BL80" s="33">
        <v>-44999.999999986998</v>
      </c>
      <c r="BM80" s="34">
        <v>-45000</v>
      </c>
      <c r="BN80" s="32">
        <v>-122312.36</v>
      </c>
      <c r="BO80" s="33">
        <v>-139999.99999996499</v>
      </c>
      <c r="BP80" s="34">
        <v>-140000</v>
      </c>
      <c r="BQ80" s="32">
        <v>-35098.269999999997</v>
      </c>
      <c r="BR80" s="33">
        <v>-34999.999999972999</v>
      </c>
      <c r="BS80" s="34">
        <v>-39000</v>
      </c>
      <c r="BT80" s="32">
        <v>-38191.370000000003</v>
      </c>
      <c r="BU80" s="33">
        <v>-39999.999999995001</v>
      </c>
      <c r="BV80" s="34">
        <v>-40000</v>
      </c>
      <c r="BW80" s="32">
        <v>-43354.93</v>
      </c>
      <c r="BX80" s="33">
        <v>-54999.999999970998</v>
      </c>
      <c r="BY80" s="34">
        <v>-60000</v>
      </c>
      <c r="BZ80" s="32">
        <v>-87110.65</v>
      </c>
      <c r="CA80" s="33">
        <v>-79999.999999987995</v>
      </c>
      <c r="CB80" s="34">
        <v>-80000</v>
      </c>
      <c r="CC80" s="32">
        <v>-22047.97</v>
      </c>
      <c r="CD80" s="33">
        <v>-19999.999999993001</v>
      </c>
      <c r="CE80" s="34">
        <v>-40000</v>
      </c>
      <c r="CF80" s="32">
        <v>-33788.550000000003</v>
      </c>
      <c r="CG80" s="33">
        <v>-32999.999999986998</v>
      </c>
      <c r="CH80" s="34">
        <v>-37000</v>
      </c>
      <c r="CI80" s="32">
        <v>-18251.62</v>
      </c>
      <c r="CJ80" s="33">
        <v>-19999.999999991</v>
      </c>
      <c r="CK80" s="34">
        <v>-20000</v>
      </c>
      <c r="CL80" s="32">
        <v>-66967.09</v>
      </c>
      <c r="CM80" s="33">
        <v>-74999.999999977998</v>
      </c>
      <c r="CN80" s="34">
        <v>-75000</v>
      </c>
      <c r="CO80" s="32">
        <v>-232947.17</v>
      </c>
      <c r="CP80" s="33">
        <v>-239999.999999972</v>
      </c>
      <c r="CQ80" s="34">
        <v>-240000</v>
      </c>
      <c r="CR80" s="32">
        <v>-180663.23</v>
      </c>
      <c r="CS80" s="33">
        <v>-164999.999999989</v>
      </c>
      <c r="CT80" s="34">
        <v>-165000</v>
      </c>
      <c r="CU80" s="32">
        <v>-113376.89</v>
      </c>
      <c r="CV80" s="33">
        <v>-104999.99999998399</v>
      </c>
      <c r="CW80" s="34">
        <v>-90000</v>
      </c>
      <c r="CX80" s="32">
        <v>-260549.52</v>
      </c>
      <c r="CY80" s="33">
        <v>-244999.99999998501</v>
      </c>
      <c r="CZ80" s="34">
        <v>-260000</v>
      </c>
      <c r="DA80" s="32">
        <v>-4281.96</v>
      </c>
      <c r="DB80" s="33">
        <v>-4999.9999999969996</v>
      </c>
      <c r="DC80" s="34">
        <v>-7000</v>
      </c>
      <c r="DD80" s="32">
        <v>-82385.460000000006</v>
      </c>
      <c r="DE80" s="33">
        <v>-89999.999999994005</v>
      </c>
      <c r="DF80" s="34">
        <v>-90000</v>
      </c>
      <c r="DG80" s="32">
        <v>-55743.72</v>
      </c>
      <c r="DH80" s="33">
        <v>-54999.999999995001</v>
      </c>
      <c r="DI80" s="34">
        <v>-50000</v>
      </c>
      <c r="DJ80" s="32">
        <v>-60750.39</v>
      </c>
      <c r="DK80" s="33">
        <v>-59999.999999997999</v>
      </c>
      <c r="DL80" s="34">
        <v>-70000</v>
      </c>
      <c r="DM80" s="32">
        <v>-58697</v>
      </c>
      <c r="DN80" s="33">
        <v>-62999.999999995001</v>
      </c>
      <c r="DO80" s="34">
        <v>-63000</v>
      </c>
      <c r="DP80" s="32">
        <v>-80288.14</v>
      </c>
      <c r="DQ80" s="33">
        <v>-84999.999999994994</v>
      </c>
      <c r="DR80" s="34">
        <v>-85000</v>
      </c>
      <c r="DS80" s="32">
        <v>-542.79999999999995</v>
      </c>
      <c r="DT80" s="33">
        <v>-2000</v>
      </c>
      <c r="DU80" s="34">
        <v>0</v>
      </c>
      <c r="DV80" s="32">
        <v>-4336.68</v>
      </c>
      <c r="DW80" s="33">
        <v>-4999.9999999989996</v>
      </c>
      <c r="DX80" s="34">
        <v>-8000</v>
      </c>
      <c r="DY80" s="32">
        <v>-4797.8100000000004</v>
      </c>
      <c r="DZ80" s="33">
        <v>-4999.999999996</v>
      </c>
      <c r="EA80" s="34">
        <v>0</v>
      </c>
      <c r="EB80" s="32">
        <v>-3746.87</v>
      </c>
      <c r="EC80" s="33">
        <v>-4999.9999999969996</v>
      </c>
      <c r="ED80" s="34">
        <v>-6000</v>
      </c>
      <c r="EE80" s="32">
        <v>-27508.25</v>
      </c>
      <c r="EF80" s="33">
        <v>-24999.999999994001</v>
      </c>
      <c r="EG80" s="34">
        <v>-37000</v>
      </c>
      <c r="EH80" s="32">
        <v>-138047.57999999999</v>
      </c>
      <c r="EI80" s="33">
        <v>-158999.999999967</v>
      </c>
      <c r="EJ80" s="34">
        <v>-149984</v>
      </c>
      <c r="EK80" s="32">
        <v>-49439.45</v>
      </c>
      <c r="EL80" s="33">
        <v>-49999.999999975997</v>
      </c>
      <c r="EM80" s="34">
        <v>-61000</v>
      </c>
      <c r="EN80" s="32">
        <v>-542.79999999999995</v>
      </c>
      <c r="EO80" s="33">
        <v>-2000</v>
      </c>
      <c r="EP80" s="34">
        <v>-2000</v>
      </c>
      <c r="EQ80" s="32">
        <v>-1840.55</v>
      </c>
      <c r="ER80" s="33">
        <v>-1999.999999997</v>
      </c>
      <c r="ES80" s="34">
        <v>-3000</v>
      </c>
      <c r="ET80" s="32">
        <v>-3759.3</v>
      </c>
      <c r="EU80" s="33">
        <v>-4999.9999999969996</v>
      </c>
      <c r="EV80" s="34">
        <v>0</v>
      </c>
      <c r="EW80" s="32">
        <v>-48096.22</v>
      </c>
      <c r="EX80" s="33">
        <v>-49999.999999995001</v>
      </c>
      <c r="EY80" s="34">
        <v>-50000</v>
      </c>
      <c r="EZ80" s="32">
        <v>0</v>
      </c>
      <c r="FA80" s="33">
        <v>0</v>
      </c>
      <c r="FB80" s="34">
        <v>0</v>
      </c>
      <c r="FC80" s="32">
        <v>-52664.800000000003</v>
      </c>
      <c r="FD80" s="33">
        <v>-54999.999999991996</v>
      </c>
      <c r="FE80" s="34">
        <v>-42000</v>
      </c>
      <c r="FF80" s="32">
        <v>-161221.76000000001</v>
      </c>
      <c r="FG80" s="33">
        <v>-154999.999999981</v>
      </c>
      <c r="FH80" s="34">
        <v>-199660</v>
      </c>
      <c r="FI80" s="32">
        <v>0</v>
      </c>
      <c r="FJ80" s="33">
        <v>0</v>
      </c>
      <c r="FK80" s="34">
        <v>0</v>
      </c>
      <c r="FL80" s="32">
        <v>-24147.53</v>
      </c>
      <c r="FM80" s="33">
        <v>0</v>
      </c>
      <c r="FN80" s="34">
        <v>0</v>
      </c>
      <c r="FO80" s="32">
        <v>-126746.53</v>
      </c>
      <c r="FP80" s="33">
        <v>0</v>
      </c>
      <c r="FQ80" s="34">
        <v>0</v>
      </c>
      <c r="FR80" s="32">
        <v>-40740.699999999997</v>
      </c>
      <c r="FS80" s="33">
        <v>0</v>
      </c>
      <c r="FT80" s="34">
        <v>0</v>
      </c>
      <c r="FU80" s="32">
        <v>0</v>
      </c>
      <c r="FV80" s="33">
        <v>0</v>
      </c>
      <c r="FW80" s="34">
        <v>0</v>
      </c>
      <c r="FX80" s="32">
        <v>0</v>
      </c>
      <c r="FY80" s="33">
        <v>254000</v>
      </c>
      <c r="FZ80" s="34">
        <v>0</v>
      </c>
      <c r="GA80" s="32">
        <v>-64130.17</v>
      </c>
      <c r="GB80" s="33">
        <v>-52999.999999991996</v>
      </c>
      <c r="GC80" s="34">
        <v>-73000</v>
      </c>
      <c r="GD80" s="32">
        <v>-53456.18</v>
      </c>
      <c r="GE80" s="33">
        <v>-95666.666666656005</v>
      </c>
      <c r="GF80" s="34">
        <v>-95667</v>
      </c>
      <c r="GG80" s="32">
        <v>-189751.51</v>
      </c>
      <c r="GH80" s="33">
        <v>-199999.999999992</v>
      </c>
      <c r="GI80" s="34">
        <v>-200000</v>
      </c>
      <c r="GJ80" s="32">
        <v>-231697.56</v>
      </c>
      <c r="GK80" s="33">
        <v>-231999.99999993501</v>
      </c>
      <c r="GL80" s="34">
        <v>-257400</v>
      </c>
      <c r="GM80" s="32">
        <v>-7163.43</v>
      </c>
      <c r="GN80" s="33">
        <v>0</v>
      </c>
      <c r="GO80" s="34">
        <v>0</v>
      </c>
      <c r="GP80" s="32">
        <v>-126285.63</v>
      </c>
      <c r="GQ80" s="33">
        <v>-129999.999999996</v>
      </c>
      <c r="GR80" s="34">
        <v>-130000</v>
      </c>
      <c r="GS80" s="32">
        <v>-9685</v>
      </c>
      <c r="GT80" s="33">
        <v>-10999.999999992</v>
      </c>
      <c r="GU80" s="34">
        <v>-13700</v>
      </c>
      <c r="GV80" s="32">
        <v>-164216.16</v>
      </c>
      <c r="GW80" s="33">
        <v>-64999.999999991996</v>
      </c>
      <c r="GX80" s="34">
        <v>-65000</v>
      </c>
      <c r="GY80" s="32">
        <v>-605</v>
      </c>
      <c r="GZ80" s="33">
        <v>0</v>
      </c>
      <c r="HA80" s="34">
        <v>0</v>
      </c>
      <c r="HB80" s="32">
        <v>-8420.65</v>
      </c>
      <c r="HC80" s="33">
        <v>0</v>
      </c>
      <c r="HD80" s="34">
        <v>0</v>
      </c>
      <c r="HE80" s="32">
        <v>0</v>
      </c>
      <c r="HF80" s="33">
        <v>0</v>
      </c>
      <c r="HG80" s="34">
        <v>0</v>
      </c>
      <c r="HH80" s="32">
        <v>-119</v>
      </c>
      <c r="HI80" s="33">
        <v>0</v>
      </c>
      <c r="HJ80" s="34">
        <v>0</v>
      </c>
      <c r="HK80" s="32">
        <v>0</v>
      </c>
      <c r="HL80" s="33">
        <v>0</v>
      </c>
      <c r="HM80" s="34">
        <v>0</v>
      </c>
      <c r="HN80" s="32">
        <v>0</v>
      </c>
      <c r="HO80" s="33">
        <v>0</v>
      </c>
      <c r="HP80" s="34">
        <v>0</v>
      </c>
    </row>
    <row r="81" spans="1:224" x14ac:dyDescent="0.25">
      <c r="A81" s="9" t="s">
        <v>460</v>
      </c>
      <c r="B81" s="10" t="s">
        <v>461</v>
      </c>
      <c r="C81" s="32">
        <v>-3244072.02</v>
      </c>
      <c r="D81" s="33">
        <v>-3366765.5632302398</v>
      </c>
      <c r="E81" s="34">
        <v>-3079102</v>
      </c>
      <c r="F81" s="32">
        <v>0</v>
      </c>
      <c r="G81" s="33">
        <v>0</v>
      </c>
      <c r="H81" s="34">
        <v>0</v>
      </c>
      <c r="I81" s="32">
        <v>0</v>
      </c>
      <c r="J81" s="33">
        <v>0</v>
      </c>
      <c r="K81" s="34">
        <v>0</v>
      </c>
      <c r="L81" s="32">
        <v>0</v>
      </c>
      <c r="M81" s="33">
        <v>0</v>
      </c>
      <c r="N81" s="34">
        <v>0</v>
      </c>
      <c r="O81" s="32">
        <v>0</v>
      </c>
      <c r="P81" s="33">
        <v>0</v>
      </c>
      <c r="Q81" s="34">
        <v>-650</v>
      </c>
      <c r="R81" s="32">
        <v>0</v>
      </c>
      <c r="S81" s="33">
        <v>0</v>
      </c>
      <c r="T81" s="34">
        <v>0</v>
      </c>
      <c r="U81" s="32">
        <v>-247930.38</v>
      </c>
      <c r="V81" s="33">
        <v>-273765.563230281</v>
      </c>
      <c r="W81" s="34">
        <v>-284162</v>
      </c>
      <c r="X81" s="32">
        <v>0</v>
      </c>
      <c r="Y81" s="33">
        <v>0</v>
      </c>
      <c r="Z81" s="34">
        <v>0</v>
      </c>
      <c r="AA81" s="32">
        <v>0</v>
      </c>
      <c r="AB81" s="33">
        <v>0</v>
      </c>
      <c r="AC81" s="34">
        <v>0</v>
      </c>
      <c r="AD81" s="32">
        <v>-7329.7</v>
      </c>
      <c r="AE81" s="33">
        <v>-6000</v>
      </c>
      <c r="AF81" s="34">
        <v>-4500</v>
      </c>
      <c r="AG81" s="32">
        <v>0</v>
      </c>
      <c r="AH81" s="33">
        <v>0</v>
      </c>
      <c r="AI81" s="34">
        <v>0</v>
      </c>
      <c r="AJ81" s="32">
        <v>0</v>
      </c>
      <c r="AK81" s="33">
        <v>0</v>
      </c>
      <c r="AL81" s="34">
        <v>0</v>
      </c>
      <c r="AM81" s="32">
        <v>0</v>
      </c>
      <c r="AN81" s="33">
        <v>0</v>
      </c>
      <c r="AO81" s="34">
        <v>0</v>
      </c>
      <c r="AP81" s="32">
        <v>-52180.65</v>
      </c>
      <c r="AQ81" s="33">
        <v>-49999.999999993997</v>
      </c>
      <c r="AR81" s="34">
        <v>-50000</v>
      </c>
      <c r="AS81" s="32">
        <v>-56559.88</v>
      </c>
      <c r="AT81" s="33">
        <v>-59999.999999995001</v>
      </c>
      <c r="AU81" s="34">
        <v>-60000</v>
      </c>
      <c r="AV81" s="32">
        <v>0</v>
      </c>
      <c r="AW81" s="33">
        <v>0</v>
      </c>
      <c r="AX81" s="34">
        <v>0</v>
      </c>
      <c r="AY81" s="32">
        <v>0</v>
      </c>
      <c r="AZ81" s="33">
        <v>0</v>
      </c>
      <c r="BA81" s="34">
        <v>0</v>
      </c>
      <c r="BB81" s="32">
        <v>0</v>
      </c>
      <c r="BC81" s="33">
        <v>0</v>
      </c>
      <c r="BD81" s="34">
        <v>0</v>
      </c>
      <c r="BE81" s="32">
        <v>0</v>
      </c>
      <c r="BF81" s="33">
        <v>0</v>
      </c>
      <c r="BG81" s="34">
        <v>0</v>
      </c>
      <c r="BH81" s="32">
        <v>0</v>
      </c>
      <c r="BI81" s="33">
        <v>0</v>
      </c>
      <c r="BJ81" s="34">
        <v>0</v>
      </c>
      <c r="BK81" s="32">
        <v>0</v>
      </c>
      <c r="BL81" s="33">
        <v>0</v>
      </c>
      <c r="BM81" s="34">
        <v>0</v>
      </c>
      <c r="BN81" s="32">
        <v>0</v>
      </c>
      <c r="BO81" s="33">
        <v>0</v>
      </c>
      <c r="BP81" s="34">
        <v>0</v>
      </c>
      <c r="BQ81" s="32">
        <v>0</v>
      </c>
      <c r="BR81" s="33">
        <v>0</v>
      </c>
      <c r="BS81" s="34">
        <v>0</v>
      </c>
      <c r="BT81" s="32">
        <v>-68870.83</v>
      </c>
      <c r="BU81" s="33">
        <v>-74999.999999994994</v>
      </c>
      <c r="BV81" s="34">
        <v>-75000</v>
      </c>
      <c r="BW81" s="32">
        <v>-125933.75999999999</v>
      </c>
      <c r="BX81" s="33">
        <v>-149999.99999998999</v>
      </c>
      <c r="BY81" s="34">
        <v>-12000</v>
      </c>
      <c r="BZ81" s="32">
        <v>0</v>
      </c>
      <c r="CA81" s="33">
        <v>0</v>
      </c>
      <c r="CB81" s="34">
        <v>0</v>
      </c>
      <c r="CC81" s="32">
        <v>0</v>
      </c>
      <c r="CD81" s="33">
        <v>0</v>
      </c>
      <c r="CE81" s="34">
        <v>0</v>
      </c>
      <c r="CF81" s="32">
        <v>-872.01</v>
      </c>
      <c r="CG81" s="33">
        <v>-2000</v>
      </c>
      <c r="CH81" s="34">
        <v>-2000</v>
      </c>
      <c r="CI81" s="32">
        <v>0</v>
      </c>
      <c r="CJ81" s="33">
        <v>0</v>
      </c>
      <c r="CK81" s="34">
        <v>0</v>
      </c>
      <c r="CL81" s="32">
        <v>0</v>
      </c>
      <c r="CM81" s="33">
        <v>0</v>
      </c>
      <c r="CN81" s="34">
        <v>0</v>
      </c>
      <c r="CO81" s="32">
        <v>0</v>
      </c>
      <c r="CP81" s="33">
        <v>0</v>
      </c>
      <c r="CQ81" s="34">
        <v>0</v>
      </c>
      <c r="CR81" s="32">
        <v>0</v>
      </c>
      <c r="CS81" s="33">
        <v>0</v>
      </c>
      <c r="CT81" s="34">
        <v>0</v>
      </c>
      <c r="CU81" s="32">
        <v>0</v>
      </c>
      <c r="CV81" s="33">
        <v>0</v>
      </c>
      <c r="CW81" s="34">
        <v>0</v>
      </c>
      <c r="CX81" s="32">
        <v>0</v>
      </c>
      <c r="CY81" s="33">
        <v>-5000</v>
      </c>
      <c r="CZ81" s="34">
        <v>-10000</v>
      </c>
      <c r="DA81" s="32">
        <v>0</v>
      </c>
      <c r="DB81" s="33">
        <v>0</v>
      </c>
      <c r="DC81" s="34">
        <v>0</v>
      </c>
      <c r="DD81" s="32">
        <v>0</v>
      </c>
      <c r="DE81" s="33">
        <v>0</v>
      </c>
      <c r="DF81" s="34">
        <v>0</v>
      </c>
      <c r="DG81" s="32">
        <v>0</v>
      </c>
      <c r="DH81" s="33">
        <v>0</v>
      </c>
      <c r="DI81" s="34">
        <v>0</v>
      </c>
      <c r="DJ81" s="32">
        <v>0</v>
      </c>
      <c r="DK81" s="33">
        <v>0</v>
      </c>
      <c r="DL81" s="34">
        <v>0</v>
      </c>
      <c r="DM81" s="32">
        <v>-9025.99</v>
      </c>
      <c r="DN81" s="33">
        <v>-9999.999999996</v>
      </c>
      <c r="DO81" s="34">
        <v>-11000</v>
      </c>
      <c r="DP81" s="32">
        <v>0</v>
      </c>
      <c r="DQ81" s="33">
        <v>0</v>
      </c>
      <c r="DR81" s="34">
        <v>0</v>
      </c>
      <c r="DS81" s="32">
        <v>0</v>
      </c>
      <c r="DT81" s="33">
        <v>0</v>
      </c>
      <c r="DU81" s="34">
        <v>0</v>
      </c>
      <c r="DV81" s="32">
        <v>-16698</v>
      </c>
      <c r="DW81" s="33">
        <v>0</v>
      </c>
      <c r="DX81" s="34">
        <v>-8000</v>
      </c>
      <c r="DY81" s="32">
        <v>0</v>
      </c>
      <c r="DZ81" s="33">
        <v>0</v>
      </c>
      <c r="EA81" s="34">
        <v>0</v>
      </c>
      <c r="EB81" s="32">
        <v>0</v>
      </c>
      <c r="EC81" s="33">
        <v>0</v>
      </c>
      <c r="ED81" s="34">
        <v>0</v>
      </c>
      <c r="EE81" s="32">
        <v>-17514.96</v>
      </c>
      <c r="EF81" s="33">
        <v>-29999.999999996999</v>
      </c>
      <c r="EG81" s="34">
        <v>-15000</v>
      </c>
      <c r="EH81" s="32">
        <v>-23882.42</v>
      </c>
      <c r="EI81" s="33">
        <v>-24999.999999995998</v>
      </c>
      <c r="EJ81" s="34">
        <v>-36790</v>
      </c>
      <c r="EK81" s="32">
        <v>-6164.95</v>
      </c>
      <c r="EL81" s="33">
        <v>-10000</v>
      </c>
      <c r="EM81" s="34">
        <v>-10000</v>
      </c>
      <c r="EN81" s="32">
        <v>0</v>
      </c>
      <c r="EO81" s="33">
        <v>0</v>
      </c>
      <c r="EP81" s="34">
        <v>0</v>
      </c>
      <c r="EQ81" s="32">
        <v>0</v>
      </c>
      <c r="ER81" s="33">
        <v>0</v>
      </c>
      <c r="ES81" s="34">
        <v>0</v>
      </c>
      <c r="ET81" s="32">
        <v>-172847.4</v>
      </c>
      <c r="EU81" s="33">
        <v>-169999.99999999499</v>
      </c>
      <c r="EV81" s="34">
        <v>0</v>
      </c>
      <c r="EW81" s="32">
        <v>-2438261.09</v>
      </c>
      <c r="EX81" s="33">
        <v>-2500000</v>
      </c>
      <c r="EY81" s="34">
        <v>-2500000</v>
      </c>
      <c r="EZ81" s="32">
        <v>0</v>
      </c>
      <c r="FA81" s="33">
        <v>0</v>
      </c>
      <c r="FB81" s="34">
        <v>0</v>
      </c>
      <c r="FC81" s="32">
        <v>0</v>
      </c>
      <c r="FD81" s="33">
        <v>0</v>
      </c>
      <c r="FE81" s="34">
        <v>0</v>
      </c>
      <c r="FF81" s="32">
        <v>0</v>
      </c>
      <c r="FG81" s="33">
        <v>0</v>
      </c>
      <c r="FH81" s="34">
        <v>0</v>
      </c>
      <c r="FI81" s="32">
        <v>0</v>
      </c>
      <c r="FJ81" s="33">
        <v>0</v>
      </c>
      <c r="FK81" s="34">
        <v>0</v>
      </c>
      <c r="FL81" s="32">
        <v>0</v>
      </c>
      <c r="FM81" s="33">
        <v>0</v>
      </c>
      <c r="FN81" s="34">
        <v>0</v>
      </c>
      <c r="FO81" s="32">
        <v>0</v>
      </c>
      <c r="FP81" s="33">
        <v>0</v>
      </c>
      <c r="FQ81" s="34">
        <v>0</v>
      </c>
      <c r="FR81" s="32">
        <v>0</v>
      </c>
      <c r="FS81" s="33">
        <v>0</v>
      </c>
      <c r="FT81" s="34">
        <v>0</v>
      </c>
      <c r="FU81" s="32">
        <v>0</v>
      </c>
      <c r="FV81" s="33">
        <v>0</v>
      </c>
      <c r="FW81" s="34">
        <v>0</v>
      </c>
      <c r="FX81" s="32">
        <v>0</v>
      </c>
      <c r="FY81" s="33">
        <v>0</v>
      </c>
      <c r="FZ81" s="34">
        <v>0</v>
      </c>
      <c r="GA81" s="32">
        <v>0</v>
      </c>
      <c r="GB81" s="33">
        <v>0</v>
      </c>
      <c r="GC81" s="34">
        <v>0</v>
      </c>
      <c r="GD81" s="32">
        <v>0</v>
      </c>
      <c r="GE81" s="33">
        <v>0</v>
      </c>
      <c r="GF81" s="34">
        <v>0</v>
      </c>
      <c r="GG81" s="32">
        <v>0</v>
      </c>
      <c r="GH81" s="33">
        <v>0</v>
      </c>
      <c r="GI81" s="34">
        <v>0</v>
      </c>
      <c r="GJ81" s="32">
        <v>0</v>
      </c>
      <c r="GK81" s="33">
        <v>0</v>
      </c>
      <c r="GL81" s="34">
        <v>0</v>
      </c>
      <c r="GM81" s="32">
        <v>0</v>
      </c>
      <c r="GN81" s="33">
        <v>0</v>
      </c>
      <c r="GO81" s="34">
        <v>0</v>
      </c>
      <c r="GP81" s="32">
        <v>0</v>
      </c>
      <c r="GQ81" s="33">
        <v>0</v>
      </c>
      <c r="GR81" s="34">
        <v>0</v>
      </c>
      <c r="GS81" s="32">
        <v>0</v>
      </c>
      <c r="GT81" s="33">
        <v>0</v>
      </c>
      <c r="GU81" s="34">
        <v>0</v>
      </c>
      <c r="GV81" s="32">
        <v>0</v>
      </c>
      <c r="GW81" s="33">
        <v>0</v>
      </c>
      <c r="GX81" s="34">
        <v>0</v>
      </c>
      <c r="GY81" s="32">
        <v>0</v>
      </c>
      <c r="GZ81" s="33">
        <v>0</v>
      </c>
      <c r="HA81" s="34">
        <v>0</v>
      </c>
      <c r="HB81" s="32">
        <v>0</v>
      </c>
      <c r="HC81" s="33">
        <v>0</v>
      </c>
      <c r="HD81" s="34">
        <v>0</v>
      </c>
      <c r="HE81" s="32">
        <v>0</v>
      </c>
      <c r="HF81" s="33">
        <v>0</v>
      </c>
      <c r="HG81" s="34">
        <v>0</v>
      </c>
      <c r="HH81" s="32">
        <v>0</v>
      </c>
      <c r="HI81" s="33">
        <v>0</v>
      </c>
      <c r="HJ81" s="34">
        <v>0</v>
      </c>
      <c r="HK81" s="32">
        <v>0</v>
      </c>
      <c r="HL81" s="33">
        <v>0</v>
      </c>
      <c r="HM81" s="34">
        <v>0</v>
      </c>
      <c r="HN81" s="32">
        <v>0</v>
      </c>
      <c r="HO81" s="33">
        <v>0</v>
      </c>
      <c r="HP81" s="34">
        <v>0</v>
      </c>
    </row>
    <row r="82" spans="1:224" x14ac:dyDescent="0.25">
      <c r="A82" s="9" t="s">
        <v>462</v>
      </c>
      <c r="B82" s="10" t="s">
        <v>463</v>
      </c>
      <c r="C82" s="32">
        <v>-8146648.4200000102</v>
      </c>
      <c r="D82" s="33">
        <v>-8200020.18159525</v>
      </c>
      <c r="E82" s="34">
        <v>-8074484.0000000196</v>
      </c>
      <c r="F82" s="32">
        <v>-372588.74</v>
      </c>
      <c r="G82" s="33">
        <v>-364999.99999996001</v>
      </c>
      <c r="H82" s="34">
        <v>-365000</v>
      </c>
      <c r="I82" s="32">
        <v>-861834.05</v>
      </c>
      <c r="J82" s="33">
        <v>-385999.82363224297</v>
      </c>
      <c r="K82" s="34">
        <v>-400000</v>
      </c>
      <c r="L82" s="32">
        <v>-191298.84</v>
      </c>
      <c r="M82" s="33">
        <v>-169999.99999997101</v>
      </c>
      <c r="N82" s="34">
        <v>-170000</v>
      </c>
      <c r="O82" s="32">
        <v>-177798.81</v>
      </c>
      <c r="P82" s="33">
        <v>-199999.99999996301</v>
      </c>
      <c r="Q82" s="34">
        <v>-200000</v>
      </c>
      <c r="R82" s="32">
        <v>-58604.86</v>
      </c>
      <c r="S82" s="33">
        <v>-62999.999999979998</v>
      </c>
      <c r="T82" s="34">
        <v>-70000</v>
      </c>
      <c r="U82" s="32">
        <v>-138158.68</v>
      </c>
      <c r="V82" s="33">
        <v>-157991.97664680201</v>
      </c>
      <c r="W82" s="34">
        <v>-157000</v>
      </c>
      <c r="X82" s="32">
        <v>-335326.40999999997</v>
      </c>
      <c r="Y82" s="33">
        <v>-375999.99999997299</v>
      </c>
      <c r="Z82" s="34">
        <v>-415000</v>
      </c>
      <c r="AA82" s="32">
        <v>-358404.76</v>
      </c>
      <c r="AB82" s="33">
        <v>-329999.99999993801</v>
      </c>
      <c r="AC82" s="34">
        <v>-330000</v>
      </c>
      <c r="AD82" s="32">
        <v>-154689.21</v>
      </c>
      <c r="AE82" s="33">
        <v>-159999.99999998501</v>
      </c>
      <c r="AF82" s="34">
        <v>-160000</v>
      </c>
      <c r="AG82" s="32">
        <v>-294467.96999999997</v>
      </c>
      <c r="AH82" s="33">
        <v>-299999.99999995501</v>
      </c>
      <c r="AI82" s="34">
        <v>-400000</v>
      </c>
      <c r="AJ82" s="32">
        <v>-182292.4</v>
      </c>
      <c r="AK82" s="33">
        <v>-174999.99999996001</v>
      </c>
      <c r="AL82" s="34">
        <v>-200600</v>
      </c>
      <c r="AM82" s="32">
        <v>-123808.27</v>
      </c>
      <c r="AN82" s="33">
        <v>-119999.99999998701</v>
      </c>
      <c r="AO82" s="34">
        <v>-150000</v>
      </c>
      <c r="AP82" s="32">
        <v>-98157.24</v>
      </c>
      <c r="AQ82" s="33">
        <v>-99999.999999980995</v>
      </c>
      <c r="AR82" s="34">
        <v>-100000</v>
      </c>
      <c r="AS82" s="32">
        <v>-52089.36</v>
      </c>
      <c r="AT82" s="33">
        <v>-49999.999999977998</v>
      </c>
      <c r="AU82" s="34">
        <v>-70000</v>
      </c>
      <c r="AV82" s="32">
        <v>-12929.15</v>
      </c>
      <c r="AW82" s="33">
        <v>-20190.715997266001</v>
      </c>
      <c r="AX82" s="34">
        <v>-21000</v>
      </c>
      <c r="AY82" s="32">
        <v>-195865.16</v>
      </c>
      <c r="AZ82" s="33">
        <v>-189999.99999995701</v>
      </c>
      <c r="BA82" s="34">
        <v>-195000</v>
      </c>
      <c r="BB82" s="32">
        <v>-122765.05</v>
      </c>
      <c r="BC82" s="33">
        <v>-104999.99999997301</v>
      </c>
      <c r="BD82" s="34">
        <v>-120000</v>
      </c>
      <c r="BE82" s="32">
        <v>-74088.600000000006</v>
      </c>
      <c r="BF82" s="33">
        <v>-119999.999999965</v>
      </c>
      <c r="BG82" s="34">
        <v>-120000</v>
      </c>
      <c r="BH82" s="32">
        <v>-8265.08</v>
      </c>
      <c r="BI82" s="33">
        <v>-9999.9999999930005</v>
      </c>
      <c r="BJ82" s="34">
        <v>-10000</v>
      </c>
      <c r="BK82" s="32">
        <v>-35347.440000000002</v>
      </c>
      <c r="BL82" s="33">
        <v>-39999.999999990003</v>
      </c>
      <c r="BM82" s="34">
        <v>-37000</v>
      </c>
      <c r="BN82" s="32">
        <v>-186701.73</v>
      </c>
      <c r="BO82" s="33">
        <v>-209999.999999964</v>
      </c>
      <c r="BP82" s="34">
        <v>-210000</v>
      </c>
      <c r="BQ82" s="32">
        <v>-64530.64</v>
      </c>
      <c r="BR82" s="33">
        <v>-64999.999999977001</v>
      </c>
      <c r="BS82" s="34">
        <v>-64000</v>
      </c>
      <c r="BT82" s="32">
        <v>-95369.08</v>
      </c>
      <c r="BU82" s="33">
        <v>-89999.999999994994</v>
      </c>
      <c r="BV82" s="34">
        <v>-100000</v>
      </c>
      <c r="BW82" s="32">
        <v>-100972.53</v>
      </c>
      <c r="BX82" s="33">
        <v>-99999.999999969994</v>
      </c>
      <c r="BY82" s="34">
        <v>-110000</v>
      </c>
      <c r="BZ82" s="32">
        <v>-145092.64000000001</v>
      </c>
      <c r="CA82" s="33">
        <v>-168999.99999999101</v>
      </c>
      <c r="CB82" s="34">
        <v>-180000</v>
      </c>
      <c r="CC82" s="32">
        <v>-11380.71</v>
      </c>
      <c r="CD82" s="33">
        <v>-9999.9999999909996</v>
      </c>
      <c r="CE82" s="34">
        <v>-8000</v>
      </c>
      <c r="CF82" s="32">
        <v>-23241.05</v>
      </c>
      <c r="CG82" s="33">
        <v>-24999.999999986001</v>
      </c>
      <c r="CH82" s="34">
        <v>-22000</v>
      </c>
      <c r="CI82" s="32">
        <v>-18396.23</v>
      </c>
      <c r="CJ82" s="33">
        <v>-24999.999999994001</v>
      </c>
      <c r="CK82" s="34">
        <v>-25000</v>
      </c>
      <c r="CL82" s="32">
        <v>-65356.99</v>
      </c>
      <c r="CM82" s="33">
        <v>-69999.999999976993</v>
      </c>
      <c r="CN82" s="34">
        <v>-70000</v>
      </c>
      <c r="CO82" s="32">
        <v>-240628.35</v>
      </c>
      <c r="CP82" s="33">
        <v>-254999.99999997101</v>
      </c>
      <c r="CQ82" s="34">
        <v>-270000</v>
      </c>
      <c r="CR82" s="32">
        <v>-68190.539999999994</v>
      </c>
      <c r="CS82" s="33">
        <v>-69999.999999987995</v>
      </c>
      <c r="CT82" s="34">
        <v>-70000</v>
      </c>
      <c r="CU82" s="32">
        <v>-105289.59</v>
      </c>
      <c r="CV82" s="33">
        <v>-99999.999999981999</v>
      </c>
      <c r="CW82" s="34">
        <v>-120000</v>
      </c>
      <c r="CX82" s="32">
        <v>-191175.62</v>
      </c>
      <c r="CY82" s="33">
        <v>-229999.999999983</v>
      </c>
      <c r="CZ82" s="34">
        <v>-230000</v>
      </c>
      <c r="DA82" s="32">
        <v>-715.29</v>
      </c>
      <c r="DB82" s="33">
        <v>-1999.999999999</v>
      </c>
      <c r="DC82" s="34">
        <v>0</v>
      </c>
      <c r="DD82" s="32">
        <v>-185011.33</v>
      </c>
      <c r="DE82" s="33">
        <v>-169999.999999997</v>
      </c>
      <c r="DF82" s="34">
        <v>-175000</v>
      </c>
      <c r="DG82" s="32">
        <v>-58297.07</v>
      </c>
      <c r="DH82" s="33">
        <v>-54999.999999993997</v>
      </c>
      <c r="DI82" s="34">
        <v>-70000</v>
      </c>
      <c r="DJ82" s="32">
        <v>-2796.91</v>
      </c>
      <c r="DK82" s="33">
        <v>-2999.9999999950001</v>
      </c>
      <c r="DL82" s="34">
        <v>-3000</v>
      </c>
      <c r="DM82" s="32">
        <v>-47304.57</v>
      </c>
      <c r="DN82" s="33">
        <v>-44999.999999995001</v>
      </c>
      <c r="DO82" s="34">
        <v>-30000</v>
      </c>
      <c r="DP82" s="32">
        <v>-39860.26</v>
      </c>
      <c r="DQ82" s="33">
        <v>-45854.331986587997</v>
      </c>
      <c r="DR82" s="34">
        <v>-45000</v>
      </c>
      <c r="DS82" s="32">
        <v>0</v>
      </c>
      <c r="DT82" s="33">
        <v>0</v>
      </c>
      <c r="DU82" s="34">
        <v>0</v>
      </c>
      <c r="DV82" s="32">
        <v>-20466.45</v>
      </c>
      <c r="DW82" s="33">
        <v>-19999.999999993001</v>
      </c>
      <c r="DX82" s="34">
        <v>-21000</v>
      </c>
      <c r="DY82" s="32">
        <v>-1886.86</v>
      </c>
      <c r="DZ82" s="33">
        <v>-1999.9999999920001</v>
      </c>
      <c r="EA82" s="34">
        <v>0</v>
      </c>
      <c r="EB82" s="32">
        <v>-1028.47</v>
      </c>
      <c r="EC82" s="33">
        <v>-1999.999999999</v>
      </c>
      <c r="ED82" s="34">
        <v>-3000</v>
      </c>
      <c r="EE82" s="32">
        <v>-219981.31</v>
      </c>
      <c r="EF82" s="33">
        <v>-199999.999999989</v>
      </c>
      <c r="EG82" s="34">
        <v>0</v>
      </c>
      <c r="EH82" s="32">
        <v>-284673.05</v>
      </c>
      <c r="EI82" s="33">
        <v>-464999.99999997101</v>
      </c>
      <c r="EJ82" s="34">
        <v>-395251</v>
      </c>
      <c r="EK82" s="32">
        <v>-166799.01999999999</v>
      </c>
      <c r="EL82" s="33">
        <v>-159999.999999975</v>
      </c>
      <c r="EM82" s="34">
        <v>-180000</v>
      </c>
      <c r="EN82" s="32">
        <v>0</v>
      </c>
      <c r="EO82" s="33">
        <v>0</v>
      </c>
      <c r="EP82" s="34">
        <v>0</v>
      </c>
      <c r="EQ82" s="32">
        <v>-291.25</v>
      </c>
      <c r="ER82" s="33">
        <v>-999.99999999900001</v>
      </c>
      <c r="ES82" s="34">
        <v>-3000</v>
      </c>
      <c r="ET82" s="32">
        <v>-3524.94</v>
      </c>
      <c r="EU82" s="33">
        <v>-3999.999999998</v>
      </c>
      <c r="EV82" s="34">
        <v>0</v>
      </c>
      <c r="EW82" s="32">
        <v>-140780.82</v>
      </c>
      <c r="EX82" s="33">
        <v>-109999.999999994</v>
      </c>
      <c r="EY82" s="34">
        <v>-100000</v>
      </c>
      <c r="EZ82" s="32">
        <v>0</v>
      </c>
      <c r="FA82" s="33">
        <v>0</v>
      </c>
      <c r="FB82" s="34">
        <v>0</v>
      </c>
      <c r="FC82" s="32">
        <v>-101916.41</v>
      </c>
      <c r="FD82" s="33">
        <v>-89999.999999994005</v>
      </c>
      <c r="FE82" s="34">
        <v>-100000</v>
      </c>
      <c r="FF82" s="32">
        <v>-199177.72</v>
      </c>
      <c r="FG82" s="33">
        <v>-199999.99999998399</v>
      </c>
      <c r="FH82" s="34">
        <v>-275667</v>
      </c>
      <c r="FI82" s="32">
        <v>0</v>
      </c>
      <c r="FJ82" s="33">
        <v>0</v>
      </c>
      <c r="FK82" s="34">
        <v>0</v>
      </c>
      <c r="FL82" s="32">
        <v>-5326.42</v>
      </c>
      <c r="FM82" s="33">
        <v>0</v>
      </c>
      <c r="FN82" s="34">
        <v>0</v>
      </c>
      <c r="FO82" s="32">
        <v>-18860.09</v>
      </c>
      <c r="FP82" s="33">
        <v>0</v>
      </c>
      <c r="FQ82" s="34">
        <v>0</v>
      </c>
      <c r="FR82" s="32">
        <v>-2069.1</v>
      </c>
      <c r="FS82" s="33">
        <v>0</v>
      </c>
      <c r="FT82" s="34">
        <v>0</v>
      </c>
      <c r="FU82" s="32">
        <v>0</v>
      </c>
      <c r="FV82" s="33">
        <v>0</v>
      </c>
      <c r="FW82" s="34">
        <v>0</v>
      </c>
      <c r="FX82" s="32">
        <v>0</v>
      </c>
      <c r="FY82" s="33">
        <v>-243000</v>
      </c>
      <c r="FZ82" s="34">
        <v>0</v>
      </c>
      <c r="GA82" s="32">
        <v>-54083.42</v>
      </c>
      <c r="GB82" s="33">
        <v>-34999.999999991996</v>
      </c>
      <c r="GC82" s="34">
        <v>-37500</v>
      </c>
      <c r="GD82" s="32">
        <v>-23573.200000000001</v>
      </c>
      <c r="GE82" s="33">
        <v>-21983.333333310002</v>
      </c>
      <c r="GF82" s="34">
        <v>-21983</v>
      </c>
      <c r="GG82" s="32">
        <v>-31120.28</v>
      </c>
      <c r="GH82" s="33">
        <v>-39999.999999995998</v>
      </c>
      <c r="GI82" s="34">
        <v>-40000</v>
      </c>
      <c r="GJ82" s="32">
        <v>-1017614.95</v>
      </c>
      <c r="GK82" s="33">
        <v>-1071999.9999999199</v>
      </c>
      <c r="GL82" s="34">
        <v>-1007833</v>
      </c>
      <c r="GM82" s="32">
        <v>-3424.46</v>
      </c>
      <c r="GN82" s="33">
        <v>0</v>
      </c>
      <c r="GO82" s="34">
        <v>0</v>
      </c>
      <c r="GP82" s="32">
        <v>-22227.39</v>
      </c>
      <c r="GQ82" s="33">
        <v>-30000</v>
      </c>
      <c r="GR82" s="34">
        <v>-70000</v>
      </c>
      <c r="GS82" s="32">
        <v>-9919.8700000000008</v>
      </c>
      <c r="GT82" s="33">
        <v>-10999.999999992</v>
      </c>
      <c r="GU82" s="34">
        <v>-11650</v>
      </c>
      <c r="GV82" s="32">
        <v>-43436.480000000003</v>
      </c>
      <c r="GW82" s="33">
        <v>-149999.99999998801</v>
      </c>
      <c r="GX82" s="34">
        <v>-150000</v>
      </c>
      <c r="GY82" s="32">
        <v>-95972.13</v>
      </c>
      <c r="GZ82" s="33">
        <v>0</v>
      </c>
      <c r="HA82" s="34">
        <v>0</v>
      </c>
      <c r="HB82" s="32">
        <v>-165650.12</v>
      </c>
      <c r="HC82" s="33">
        <v>-165000</v>
      </c>
      <c r="HD82" s="34">
        <v>-165000</v>
      </c>
      <c r="HE82" s="32">
        <v>0</v>
      </c>
      <c r="HF82" s="33">
        <v>0</v>
      </c>
      <c r="HG82" s="34">
        <v>0</v>
      </c>
      <c r="HH82" s="32">
        <v>-13753</v>
      </c>
      <c r="HI82" s="33">
        <v>0</v>
      </c>
      <c r="HJ82" s="34">
        <v>0</v>
      </c>
      <c r="HK82" s="32">
        <v>0</v>
      </c>
      <c r="HL82" s="33">
        <v>0</v>
      </c>
      <c r="HM82" s="34">
        <v>0</v>
      </c>
      <c r="HN82" s="32">
        <v>0</v>
      </c>
      <c r="HO82" s="33">
        <v>0</v>
      </c>
      <c r="HP82" s="34">
        <v>0</v>
      </c>
    </row>
    <row r="83" spans="1:224" x14ac:dyDescent="0.25">
      <c r="A83" s="9"/>
      <c r="B83" s="10"/>
      <c r="C83" s="32"/>
      <c r="D83" s="33"/>
      <c r="E83" s="34"/>
      <c r="F83" s="32"/>
      <c r="G83" s="33"/>
      <c r="H83" s="34"/>
      <c r="I83" s="32"/>
      <c r="J83" s="33"/>
      <c r="K83" s="34"/>
      <c r="L83" s="32"/>
      <c r="M83" s="33"/>
      <c r="N83" s="34"/>
      <c r="O83" s="32"/>
      <c r="P83" s="33"/>
      <c r="Q83" s="34"/>
      <c r="R83" s="32"/>
      <c r="S83" s="33"/>
      <c r="T83" s="34"/>
      <c r="U83" s="32"/>
      <c r="V83" s="33"/>
      <c r="W83" s="34"/>
      <c r="X83" s="32"/>
      <c r="Y83" s="33"/>
      <c r="Z83" s="34"/>
      <c r="AA83" s="32"/>
      <c r="AB83" s="33"/>
      <c r="AC83" s="34"/>
      <c r="AD83" s="32"/>
      <c r="AE83" s="33"/>
      <c r="AF83" s="34"/>
      <c r="AG83" s="32"/>
      <c r="AH83" s="33"/>
      <c r="AI83" s="34"/>
      <c r="AJ83" s="32"/>
      <c r="AK83" s="33"/>
      <c r="AL83" s="34"/>
      <c r="AM83" s="32"/>
      <c r="AN83" s="33"/>
      <c r="AO83" s="34"/>
      <c r="AP83" s="32"/>
      <c r="AQ83" s="33"/>
      <c r="AR83" s="34"/>
      <c r="AS83" s="32"/>
      <c r="AT83" s="33"/>
      <c r="AU83" s="34"/>
      <c r="AV83" s="32"/>
      <c r="AW83" s="33"/>
      <c r="AX83" s="34"/>
      <c r="AY83" s="32"/>
      <c r="AZ83" s="33"/>
      <c r="BA83" s="34"/>
      <c r="BB83" s="32"/>
      <c r="BC83" s="33"/>
      <c r="BD83" s="34"/>
      <c r="BE83" s="32"/>
      <c r="BF83" s="33"/>
      <c r="BG83" s="34"/>
      <c r="BH83" s="32"/>
      <c r="BI83" s="33"/>
      <c r="BJ83" s="34"/>
      <c r="BK83" s="32"/>
      <c r="BL83" s="33"/>
      <c r="BM83" s="34"/>
      <c r="BN83" s="32"/>
      <c r="BO83" s="33"/>
      <c r="BP83" s="34"/>
      <c r="BQ83" s="32"/>
      <c r="BR83" s="33"/>
      <c r="BS83" s="34"/>
      <c r="BT83" s="32"/>
      <c r="BU83" s="33"/>
      <c r="BV83" s="34"/>
      <c r="BW83" s="32"/>
      <c r="BX83" s="33"/>
      <c r="BY83" s="34"/>
      <c r="BZ83" s="32"/>
      <c r="CA83" s="33"/>
      <c r="CB83" s="34"/>
      <c r="CC83" s="32"/>
      <c r="CD83" s="33"/>
      <c r="CE83" s="34"/>
      <c r="CF83" s="32"/>
      <c r="CG83" s="33"/>
      <c r="CH83" s="34"/>
      <c r="CI83" s="32"/>
      <c r="CJ83" s="33"/>
      <c r="CK83" s="34"/>
      <c r="CL83" s="32"/>
      <c r="CM83" s="33"/>
      <c r="CN83" s="34"/>
      <c r="CO83" s="32"/>
      <c r="CP83" s="33"/>
      <c r="CQ83" s="34"/>
      <c r="CR83" s="32"/>
      <c r="CS83" s="33"/>
      <c r="CT83" s="34"/>
      <c r="CU83" s="32"/>
      <c r="CV83" s="33"/>
      <c r="CW83" s="34"/>
      <c r="CX83" s="32"/>
      <c r="CY83" s="33"/>
      <c r="CZ83" s="34"/>
      <c r="DA83" s="32"/>
      <c r="DB83" s="33"/>
      <c r="DC83" s="34"/>
      <c r="DD83" s="32"/>
      <c r="DE83" s="33"/>
      <c r="DF83" s="34"/>
      <c r="DG83" s="32"/>
      <c r="DH83" s="33"/>
      <c r="DI83" s="34"/>
      <c r="DJ83" s="32"/>
      <c r="DK83" s="33"/>
      <c r="DL83" s="34"/>
      <c r="DM83" s="32"/>
      <c r="DN83" s="33"/>
      <c r="DO83" s="34"/>
      <c r="DP83" s="32"/>
      <c r="DQ83" s="33"/>
      <c r="DR83" s="34"/>
      <c r="DS83" s="32"/>
      <c r="DT83" s="33"/>
      <c r="DU83" s="34"/>
      <c r="DV83" s="32"/>
      <c r="DW83" s="33"/>
      <c r="DX83" s="34"/>
      <c r="DY83" s="32"/>
      <c r="DZ83" s="33"/>
      <c r="EA83" s="34"/>
      <c r="EB83" s="32"/>
      <c r="EC83" s="33"/>
      <c r="ED83" s="34"/>
      <c r="EE83" s="32"/>
      <c r="EF83" s="33"/>
      <c r="EG83" s="34"/>
      <c r="EH83" s="32"/>
      <c r="EI83" s="33"/>
      <c r="EJ83" s="34"/>
      <c r="EK83" s="32"/>
      <c r="EL83" s="33"/>
      <c r="EM83" s="34"/>
      <c r="EN83" s="32"/>
      <c r="EO83" s="33"/>
      <c r="EP83" s="34"/>
      <c r="EQ83" s="32"/>
      <c r="ER83" s="33"/>
      <c r="ES83" s="34"/>
      <c r="ET83" s="32"/>
      <c r="EU83" s="33"/>
      <c r="EV83" s="34"/>
      <c r="EW83" s="32"/>
      <c r="EX83" s="33"/>
      <c r="EY83" s="34"/>
      <c r="EZ83" s="32"/>
      <c r="FA83" s="33"/>
      <c r="FB83" s="34"/>
      <c r="FC83" s="32"/>
      <c r="FD83" s="33"/>
      <c r="FE83" s="34"/>
      <c r="FF83" s="32"/>
      <c r="FG83" s="33"/>
      <c r="FH83" s="34"/>
      <c r="FI83" s="32"/>
      <c r="FJ83" s="33"/>
      <c r="FK83" s="34"/>
      <c r="FL83" s="32"/>
      <c r="FM83" s="33"/>
      <c r="FN83" s="34"/>
      <c r="FO83" s="32"/>
      <c r="FP83" s="33"/>
      <c r="FQ83" s="34"/>
      <c r="FR83" s="32"/>
      <c r="FS83" s="33"/>
      <c r="FT83" s="34"/>
      <c r="FU83" s="32"/>
      <c r="FV83" s="33"/>
      <c r="FW83" s="34"/>
      <c r="FX83" s="32"/>
      <c r="FY83" s="33"/>
      <c r="FZ83" s="34"/>
      <c r="GA83" s="32"/>
      <c r="GB83" s="33"/>
      <c r="GC83" s="34"/>
      <c r="GD83" s="32"/>
      <c r="GE83" s="33"/>
      <c r="GF83" s="34"/>
      <c r="GG83" s="32"/>
      <c r="GH83" s="33"/>
      <c r="GI83" s="34"/>
      <c r="GJ83" s="32"/>
      <c r="GK83" s="33"/>
      <c r="GL83" s="34"/>
      <c r="GM83" s="32"/>
      <c r="GN83" s="33"/>
      <c r="GO83" s="34"/>
      <c r="GP83" s="32"/>
      <c r="GQ83" s="33"/>
      <c r="GR83" s="34"/>
      <c r="GS83" s="32"/>
      <c r="GT83" s="33"/>
      <c r="GU83" s="34"/>
      <c r="GV83" s="32"/>
      <c r="GW83" s="33"/>
      <c r="GX83" s="34"/>
      <c r="GY83" s="32"/>
      <c r="GZ83" s="33"/>
      <c r="HA83" s="34"/>
      <c r="HB83" s="32"/>
      <c r="HC83" s="33"/>
      <c r="HD83" s="34"/>
      <c r="HE83" s="32"/>
      <c r="HF83" s="33"/>
      <c r="HG83" s="34"/>
      <c r="HH83" s="32"/>
      <c r="HI83" s="33"/>
      <c r="HJ83" s="34"/>
      <c r="HK83" s="32"/>
      <c r="HL83" s="33"/>
      <c r="HM83" s="34"/>
      <c r="HN83" s="32"/>
      <c r="HO83" s="33"/>
      <c r="HP83" s="34"/>
    </row>
    <row r="84" spans="1:224" x14ac:dyDescent="0.25">
      <c r="A84" s="9" t="s">
        <v>464</v>
      </c>
      <c r="B84" s="10" t="s">
        <v>465</v>
      </c>
      <c r="C84" s="32">
        <v>-6751539.4699999904</v>
      </c>
      <c r="D84" s="33">
        <v>-6649145.2521631904</v>
      </c>
      <c r="E84" s="34">
        <v>-7072247</v>
      </c>
      <c r="F84" s="32">
        <v>-618421.78</v>
      </c>
      <c r="G84" s="33">
        <v>-519999.99999997701</v>
      </c>
      <c r="H84" s="34">
        <v>-552000</v>
      </c>
      <c r="I84" s="32">
        <v>-85765.950000000099</v>
      </c>
      <c r="J84" s="33">
        <v>-125973.8965394</v>
      </c>
      <c r="K84" s="34">
        <v>-120000</v>
      </c>
      <c r="L84" s="32">
        <v>-14147.96</v>
      </c>
      <c r="M84" s="33">
        <v>-14999.999999981001</v>
      </c>
      <c r="N84" s="34">
        <v>-15000</v>
      </c>
      <c r="O84" s="32">
        <v>-19335.599999999999</v>
      </c>
      <c r="P84" s="33">
        <v>-19999.999999973999</v>
      </c>
      <c r="Q84" s="34">
        <v>-26000</v>
      </c>
      <c r="R84" s="32">
        <v>-4390.8599999999997</v>
      </c>
      <c r="S84" s="33">
        <v>-3999.9999999850002</v>
      </c>
      <c r="T84" s="34">
        <v>-5000</v>
      </c>
      <c r="U84" s="32">
        <v>-537917.24</v>
      </c>
      <c r="V84" s="33">
        <v>-539999.99999998405</v>
      </c>
      <c r="W84" s="34">
        <v>-590000</v>
      </c>
      <c r="X84" s="32">
        <v>-19218.38</v>
      </c>
      <c r="Y84" s="33">
        <v>-51999.999999988999</v>
      </c>
      <c r="Z84" s="34">
        <v>-50000</v>
      </c>
      <c r="AA84" s="32">
        <v>-591527.62</v>
      </c>
      <c r="AB84" s="33">
        <v>-579999.99999996403</v>
      </c>
      <c r="AC84" s="34">
        <v>-580000</v>
      </c>
      <c r="AD84" s="32">
        <v>-107070.39</v>
      </c>
      <c r="AE84" s="33">
        <v>-109999.99999998799</v>
      </c>
      <c r="AF84" s="34">
        <v>-55000</v>
      </c>
      <c r="AG84" s="32">
        <v>-22359.96</v>
      </c>
      <c r="AH84" s="33">
        <v>-24999.999999965999</v>
      </c>
      <c r="AI84" s="34">
        <v>-20000</v>
      </c>
      <c r="AJ84" s="32">
        <v>-523772.55</v>
      </c>
      <c r="AK84" s="33">
        <v>-661304.68725640001</v>
      </c>
      <c r="AL84" s="34">
        <v>-580000</v>
      </c>
      <c r="AM84" s="32">
        <v>-120849.46</v>
      </c>
      <c r="AN84" s="33">
        <v>-124999.999999989</v>
      </c>
      <c r="AO84" s="34">
        <v>-125000</v>
      </c>
      <c r="AP84" s="32">
        <v>-227321.37</v>
      </c>
      <c r="AQ84" s="33">
        <v>-240218.875501993</v>
      </c>
      <c r="AR84" s="34">
        <v>-252219</v>
      </c>
      <c r="AS84" s="32">
        <v>-139014.21</v>
      </c>
      <c r="AT84" s="33">
        <v>-139999.999999992</v>
      </c>
      <c r="AU84" s="34">
        <v>-80000</v>
      </c>
      <c r="AV84" s="32">
        <v>0</v>
      </c>
      <c r="AW84" s="33">
        <v>0</v>
      </c>
      <c r="AX84" s="34">
        <v>0</v>
      </c>
      <c r="AY84" s="32">
        <v>-75711.490000000005</v>
      </c>
      <c r="AZ84" s="33">
        <v>-72999.999999976004</v>
      </c>
      <c r="BA84" s="34">
        <v>-70000</v>
      </c>
      <c r="BB84" s="32">
        <v>-11642.19</v>
      </c>
      <c r="BC84" s="33">
        <v>-9999.9999999850006</v>
      </c>
      <c r="BD84" s="34">
        <v>-10000</v>
      </c>
      <c r="BE84" s="32">
        <v>-395.67</v>
      </c>
      <c r="BF84" s="33">
        <v>0</v>
      </c>
      <c r="BG84" s="34">
        <v>0</v>
      </c>
      <c r="BH84" s="32">
        <v>-108.9</v>
      </c>
      <c r="BI84" s="33">
        <v>0</v>
      </c>
      <c r="BJ84" s="34">
        <v>0</v>
      </c>
      <c r="BK84" s="32">
        <v>-8557.6200000000008</v>
      </c>
      <c r="BL84" s="33">
        <v>-7999.9999999900001</v>
      </c>
      <c r="BM84" s="34">
        <v>-7000</v>
      </c>
      <c r="BN84" s="32">
        <v>-16150.26</v>
      </c>
      <c r="BO84" s="33">
        <v>-19999.999999984</v>
      </c>
      <c r="BP84" s="34">
        <v>-20000</v>
      </c>
      <c r="BQ84" s="32">
        <v>-462.83</v>
      </c>
      <c r="BR84" s="33">
        <v>-999.99999999800002</v>
      </c>
      <c r="BS84" s="34">
        <v>-1000</v>
      </c>
      <c r="BT84" s="32">
        <v>-15929.59</v>
      </c>
      <c r="BU84" s="33">
        <v>-19999.999999994001</v>
      </c>
      <c r="BV84" s="34">
        <v>-22000</v>
      </c>
      <c r="BW84" s="32">
        <v>-187493.81</v>
      </c>
      <c r="BX84" s="33">
        <v>-189999.99999998001</v>
      </c>
      <c r="BY84" s="34">
        <v>-190000</v>
      </c>
      <c r="BZ84" s="32">
        <v>-4275.34</v>
      </c>
      <c r="CA84" s="33">
        <v>-4999.9999999949996</v>
      </c>
      <c r="CB84" s="34">
        <v>-5000</v>
      </c>
      <c r="CC84" s="32">
        <v>-55.44</v>
      </c>
      <c r="CD84" s="33">
        <v>0</v>
      </c>
      <c r="CE84" s="34">
        <v>0</v>
      </c>
      <c r="CF84" s="32">
        <v>0</v>
      </c>
      <c r="CG84" s="33">
        <v>0</v>
      </c>
      <c r="CH84" s="34">
        <v>0</v>
      </c>
      <c r="CI84" s="32">
        <v>-42323.77</v>
      </c>
      <c r="CJ84" s="33">
        <v>-59999.999999995998</v>
      </c>
      <c r="CK84" s="34">
        <v>-65000</v>
      </c>
      <c r="CL84" s="32">
        <v>-4588.03</v>
      </c>
      <c r="CM84" s="33">
        <v>-6999.9999999889997</v>
      </c>
      <c r="CN84" s="34">
        <v>-6000</v>
      </c>
      <c r="CO84" s="32">
        <v>-74749.89</v>
      </c>
      <c r="CP84" s="33">
        <v>-69999.999999975</v>
      </c>
      <c r="CQ84" s="34">
        <v>-75000</v>
      </c>
      <c r="CR84" s="32">
        <v>0</v>
      </c>
      <c r="CS84" s="33">
        <v>0</v>
      </c>
      <c r="CT84" s="34">
        <v>0</v>
      </c>
      <c r="CU84" s="32">
        <v>-72001.539999999994</v>
      </c>
      <c r="CV84" s="33">
        <v>-69999.999999991996</v>
      </c>
      <c r="CW84" s="34">
        <v>-90000</v>
      </c>
      <c r="CX84" s="32">
        <v>-113681.46</v>
      </c>
      <c r="CY84" s="33">
        <v>-114999.999999996</v>
      </c>
      <c r="CZ84" s="34">
        <v>-120000</v>
      </c>
      <c r="DA84" s="32">
        <v>0</v>
      </c>
      <c r="DB84" s="33">
        <v>0</v>
      </c>
      <c r="DC84" s="34">
        <v>0</v>
      </c>
      <c r="DD84" s="32">
        <v>-1134.3599999999999</v>
      </c>
      <c r="DE84" s="33">
        <v>-1999.999999996</v>
      </c>
      <c r="DF84" s="34">
        <v>-2000</v>
      </c>
      <c r="DG84" s="32">
        <v>-9748.33</v>
      </c>
      <c r="DH84" s="33">
        <v>-9999.9999999930005</v>
      </c>
      <c r="DI84" s="34">
        <v>-7000</v>
      </c>
      <c r="DJ84" s="32">
        <v>0</v>
      </c>
      <c r="DK84" s="33">
        <v>0</v>
      </c>
      <c r="DL84" s="34">
        <v>0</v>
      </c>
      <c r="DM84" s="32">
        <v>-181.51</v>
      </c>
      <c r="DN84" s="33">
        <v>0</v>
      </c>
      <c r="DO84" s="34">
        <v>-500</v>
      </c>
      <c r="DP84" s="32">
        <v>-164.34</v>
      </c>
      <c r="DQ84" s="33">
        <v>0</v>
      </c>
      <c r="DR84" s="34">
        <v>0</v>
      </c>
      <c r="DS84" s="32">
        <v>0</v>
      </c>
      <c r="DT84" s="33">
        <v>0</v>
      </c>
      <c r="DU84" s="34">
        <v>0</v>
      </c>
      <c r="DV84" s="32">
        <v>-15.13</v>
      </c>
      <c r="DW84" s="33">
        <v>0</v>
      </c>
      <c r="DX84" s="34">
        <v>0</v>
      </c>
      <c r="DY84" s="32">
        <v>-6.29</v>
      </c>
      <c r="DZ84" s="33">
        <v>0</v>
      </c>
      <c r="EA84" s="34">
        <v>0</v>
      </c>
      <c r="EB84" s="32">
        <v>0</v>
      </c>
      <c r="EC84" s="33">
        <v>0</v>
      </c>
      <c r="ED84" s="34">
        <v>0</v>
      </c>
      <c r="EE84" s="32">
        <v>-2443156.69</v>
      </c>
      <c r="EF84" s="33">
        <v>-2449999.9999999902</v>
      </c>
      <c r="EG84" s="34">
        <v>-2700000</v>
      </c>
      <c r="EH84" s="32">
        <v>-65577.009999999995</v>
      </c>
      <c r="EI84" s="33">
        <v>-69999.999999987995</v>
      </c>
      <c r="EJ84" s="34">
        <v>-60065</v>
      </c>
      <c r="EK84" s="32">
        <v>-249994.89</v>
      </c>
      <c r="EL84" s="33">
        <v>-249999.99999998699</v>
      </c>
      <c r="EM84" s="34">
        <v>-276000</v>
      </c>
      <c r="EN84" s="32">
        <v>0</v>
      </c>
      <c r="EO84" s="33">
        <v>0</v>
      </c>
      <c r="EP84" s="34">
        <v>0</v>
      </c>
      <c r="EQ84" s="32">
        <v>0</v>
      </c>
      <c r="ER84" s="33">
        <v>0</v>
      </c>
      <c r="ES84" s="34">
        <v>0</v>
      </c>
      <c r="ET84" s="32">
        <v>0</v>
      </c>
      <c r="EU84" s="33">
        <v>0</v>
      </c>
      <c r="EV84" s="34">
        <v>0</v>
      </c>
      <c r="EW84" s="32">
        <v>-158945.60000000001</v>
      </c>
      <c r="EX84" s="33">
        <v>-159999.99999999601</v>
      </c>
      <c r="EY84" s="34">
        <v>-180000</v>
      </c>
      <c r="EZ84" s="32">
        <v>-1663.16</v>
      </c>
      <c r="FA84" s="33">
        <v>-2000</v>
      </c>
      <c r="FB84" s="34">
        <v>-2000</v>
      </c>
      <c r="FC84" s="32">
        <v>-34654.03</v>
      </c>
      <c r="FD84" s="33">
        <v>-40068.010495969</v>
      </c>
      <c r="FE84" s="34">
        <v>-48000</v>
      </c>
      <c r="FF84" s="32">
        <v>-8597.48</v>
      </c>
      <c r="FG84" s="33">
        <v>-10340.091123456001</v>
      </c>
      <c r="FH84" s="34">
        <v>-65463</v>
      </c>
      <c r="FI84" s="32">
        <v>0</v>
      </c>
      <c r="FJ84" s="33">
        <v>0</v>
      </c>
      <c r="FK84" s="34">
        <v>0</v>
      </c>
      <c r="FL84" s="32">
        <v>0</v>
      </c>
      <c r="FM84" s="33">
        <v>0</v>
      </c>
      <c r="FN84" s="34">
        <v>0</v>
      </c>
      <c r="FO84" s="32">
        <v>0</v>
      </c>
      <c r="FP84" s="33">
        <v>0</v>
      </c>
      <c r="FQ84" s="34">
        <v>0</v>
      </c>
      <c r="FR84" s="32">
        <v>0</v>
      </c>
      <c r="FS84" s="33">
        <v>0</v>
      </c>
      <c r="FT84" s="34">
        <v>0</v>
      </c>
      <c r="FU84" s="32">
        <v>0</v>
      </c>
      <c r="FV84" s="33">
        <v>0</v>
      </c>
      <c r="FW84" s="34">
        <v>0</v>
      </c>
      <c r="FX84" s="32">
        <v>0</v>
      </c>
      <c r="FY84" s="33">
        <v>219000</v>
      </c>
      <c r="FZ84" s="34">
        <v>0</v>
      </c>
      <c r="GA84" s="32">
        <v>0</v>
      </c>
      <c r="GB84" s="33">
        <v>0</v>
      </c>
      <c r="GC84" s="34">
        <v>0</v>
      </c>
      <c r="GD84" s="32">
        <v>0</v>
      </c>
      <c r="GE84" s="33">
        <v>0</v>
      </c>
      <c r="GF84" s="34">
        <v>0</v>
      </c>
      <c r="GG84" s="32">
        <v>0</v>
      </c>
      <c r="GH84" s="33">
        <v>0</v>
      </c>
      <c r="GI84" s="34">
        <v>0</v>
      </c>
      <c r="GJ84" s="32">
        <v>-11546.31</v>
      </c>
      <c r="GK84" s="33">
        <v>-6239.6912463813596</v>
      </c>
      <c r="GL84" s="34">
        <v>0</v>
      </c>
      <c r="GM84" s="32">
        <v>0</v>
      </c>
      <c r="GN84" s="33">
        <v>0</v>
      </c>
      <c r="GO84" s="34">
        <v>0</v>
      </c>
      <c r="GP84" s="32">
        <v>0</v>
      </c>
      <c r="GQ84" s="33">
        <v>0</v>
      </c>
      <c r="GR84" s="34">
        <v>0</v>
      </c>
      <c r="GS84" s="32">
        <v>0</v>
      </c>
      <c r="GT84" s="33">
        <v>0</v>
      </c>
      <c r="GU84" s="34">
        <v>0</v>
      </c>
      <c r="GV84" s="32">
        <v>0</v>
      </c>
      <c r="GW84" s="33">
        <v>0</v>
      </c>
      <c r="GX84" s="34">
        <v>0</v>
      </c>
      <c r="GY84" s="32">
        <v>0</v>
      </c>
      <c r="GZ84" s="33">
        <v>0</v>
      </c>
      <c r="HA84" s="34">
        <v>0</v>
      </c>
      <c r="HB84" s="32">
        <v>0</v>
      </c>
      <c r="HC84" s="33">
        <v>0</v>
      </c>
      <c r="HD84" s="34">
        <v>0</v>
      </c>
      <c r="HE84" s="32">
        <v>0</v>
      </c>
      <c r="HF84" s="33">
        <v>0</v>
      </c>
      <c r="HG84" s="34">
        <v>0</v>
      </c>
      <c r="HH84" s="32">
        <v>-106913.18</v>
      </c>
      <c r="HI84" s="33">
        <v>-59999.999999999003</v>
      </c>
      <c r="HJ84" s="34">
        <v>0</v>
      </c>
      <c r="HK84" s="32">
        <v>0</v>
      </c>
      <c r="HL84" s="33">
        <v>0</v>
      </c>
      <c r="HM84" s="34">
        <v>0</v>
      </c>
      <c r="HN84" s="32">
        <v>0</v>
      </c>
      <c r="HO84" s="33">
        <v>0</v>
      </c>
      <c r="HP84" s="34">
        <v>0</v>
      </c>
    </row>
    <row r="85" spans="1:224" x14ac:dyDescent="0.25">
      <c r="A85" s="9" t="s">
        <v>466</v>
      </c>
      <c r="B85" s="10" t="s">
        <v>467</v>
      </c>
      <c r="C85" s="32">
        <v>-13075164.6</v>
      </c>
      <c r="D85" s="33">
        <v>-13151958.6907572</v>
      </c>
      <c r="E85" s="34">
        <v>-14361805</v>
      </c>
      <c r="F85" s="32">
        <v>-108687.67</v>
      </c>
      <c r="G85" s="33">
        <v>-109999.99999998799</v>
      </c>
      <c r="H85" s="34">
        <v>-105000</v>
      </c>
      <c r="I85" s="32">
        <v>-34792.35</v>
      </c>
      <c r="J85" s="33">
        <v>-39799.999999986001</v>
      </c>
      <c r="K85" s="34">
        <v>-40000</v>
      </c>
      <c r="L85" s="32">
        <v>-21730.44</v>
      </c>
      <c r="M85" s="33">
        <v>-19999.999999992</v>
      </c>
      <c r="N85" s="34">
        <v>-32000</v>
      </c>
      <c r="O85" s="32">
        <v>-6129.16</v>
      </c>
      <c r="P85" s="33">
        <v>-9999.9999999880001</v>
      </c>
      <c r="Q85" s="34">
        <v>-10000</v>
      </c>
      <c r="R85" s="32">
        <v>-2489.6999999999998</v>
      </c>
      <c r="S85" s="33">
        <v>-1999.999999998</v>
      </c>
      <c r="T85" s="34">
        <v>-2000</v>
      </c>
      <c r="U85" s="32">
        <v>-1315923.6399999999</v>
      </c>
      <c r="V85" s="33">
        <v>-1599935.52999563</v>
      </c>
      <c r="W85" s="34">
        <v>-1700000</v>
      </c>
      <c r="X85" s="32">
        <v>-70981.69</v>
      </c>
      <c r="Y85" s="33">
        <v>-130199.999999981</v>
      </c>
      <c r="Z85" s="34">
        <v>-100000</v>
      </c>
      <c r="AA85" s="32">
        <v>-1292144.43</v>
      </c>
      <c r="AB85" s="33">
        <v>-1289999.99999998</v>
      </c>
      <c r="AC85" s="34">
        <v>-1500000</v>
      </c>
      <c r="AD85" s="32">
        <v>-208435.42</v>
      </c>
      <c r="AE85" s="33">
        <v>-209999.99999998999</v>
      </c>
      <c r="AF85" s="34">
        <v>-210000</v>
      </c>
      <c r="AG85" s="32">
        <v>-35743.449999999997</v>
      </c>
      <c r="AH85" s="33">
        <v>-49999.999999988999</v>
      </c>
      <c r="AI85" s="34">
        <v>-40000</v>
      </c>
      <c r="AJ85" s="32">
        <v>-3473415.59</v>
      </c>
      <c r="AK85" s="33">
        <v>-3500000</v>
      </c>
      <c r="AL85" s="34">
        <v>-3500000</v>
      </c>
      <c r="AM85" s="32">
        <v>-293583.51</v>
      </c>
      <c r="AN85" s="33">
        <v>-294999.999999994</v>
      </c>
      <c r="AO85" s="34">
        <v>-350000</v>
      </c>
      <c r="AP85" s="32">
        <v>-358678.18</v>
      </c>
      <c r="AQ85" s="33">
        <v>-384940.81591090001</v>
      </c>
      <c r="AR85" s="34">
        <v>-406941</v>
      </c>
      <c r="AS85" s="32">
        <v>-878190.58</v>
      </c>
      <c r="AT85" s="33">
        <v>-902999.99999999104</v>
      </c>
      <c r="AU85" s="34">
        <v>-950000</v>
      </c>
      <c r="AV85" s="32">
        <v>0</v>
      </c>
      <c r="AW85" s="33">
        <v>0</v>
      </c>
      <c r="AX85" s="34">
        <v>0</v>
      </c>
      <c r="AY85" s="32">
        <v>-31756</v>
      </c>
      <c r="AZ85" s="33">
        <v>-35999.999999984997</v>
      </c>
      <c r="BA85" s="34">
        <v>-32000</v>
      </c>
      <c r="BB85" s="32">
        <v>-1046.8900000000001</v>
      </c>
      <c r="BC85" s="33">
        <v>0</v>
      </c>
      <c r="BD85" s="34">
        <v>0</v>
      </c>
      <c r="BE85" s="32">
        <v>0</v>
      </c>
      <c r="BF85" s="33">
        <v>0</v>
      </c>
      <c r="BG85" s="34">
        <v>0</v>
      </c>
      <c r="BH85" s="32">
        <v>0</v>
      </c>
      <c r="BI85" s="33">
        <v>0</v>
      </c>
      <c r="BJ85" s="34">
        <v>0</v>
      </c>
      <c r="BK85" s="32">
        <v>-27546.98</v>
      </c>
      <c r="BL85" s="33">
        <v>-29999.999999995001</v>
      </c>
      <c r="BM85" s="34">
        <v>-28000</v>
      </c>
      <c r="BN85" s="32">
        <v>-16171.37</v>
      </c>
      <c r="BO85" s="33">
        <v>-19999.999999996999</v>
      </c>
      <c r="BP85" s="34">
        <v>-20000</v>
      </c>
      <c r="BQ85" s="32">
        <v>0</v>
      </c>
      <c r="BR85" s="33">
        <v>0</v>
      </c>
      <c r="BS85" s="34">
        <v>0</v>
      </c>
      <c r="BT85" s="32">
        <v>-21584.44</v>
      </c>
      <c r="BU85" s="33">
        <v>-19999.999999995998</v>
      </c>
      <c r="BV85" s="34">
        <v>-23000</v>
      </c>
      <c r="BW85" s="32">
        <v>-757757.18</v>
      </c>
      <c r="BX85" s="33">
        <v>-779999.99999998603</v>
      </c>
      <c r="BY85" s="34">
        <v>-780000</v>
      </c>
      <c r="BZ85" s="32">
        <v>-543.19000000000005</v>
      </c>
      <c r="CA85" s="33">
        <v>-1999.9999999920001</v>
      </c>
      <c r="CB85" s="34">
        <v>-3000</v>
      </c>
      <c r="CC85" s="32">
        <v>0</v>
      </c>
      <c r="CD85" s="33">
        <v>0</v>
      </c>
      <c r="CE85" s="34">
        <v>0</v>
      </c>
      <c r="CF85" s="32">
        <v>-768.4</v>
      </c>
      <c r="CG85" s="33">
        <v>-999.99999999600004</v>
      </c>
      <c r="CH85" s="34">
        <v>-1000</v>
      </c>
      <c r="CI85" s="32">
        <v>-64329.98</v>
      </c>
      <c r="CJ85" s="33">
        <v>-79739.418607141997</v>
      </c>
      <c r="CK85" s="34">
        <v>-83000</v>
      </c>
      <c r="CL85" s="32">
        <v>-1377.28</v>
      </c>
      <c r="CM85" s="33">
        <v>-2999.999999998</v>
      </c>
      <c r="CN85" s="34">
        <v>-3000</v>
      </c>
      <c r="CO85" s="32">
        <v>-59720.03</v>
      </c>
      <c r="CP85" s="33">
        <v>-59999.999999981002</v>
      </c>
      <c r="CQ85" s="34">
        <v>-85000</v>
      </c>
      <c r="CR85" s="32">
        <v>0</v>
      </c>
      <c r="CS85" s="33">
        <v>0</v>
      </c>
      <c r="CT85" s="34">
        <v>0</v>
      </c>
      <c r="CU85" s="32">
        <v>-82324.38</v>
      </c>
      <c r="CV85" s="33">
        <v>-64999.999999988002</v>
      </c>
      <c r="CW85" s="34">
        <v>-80000</v>
      </c>
      <c r="CX85" s="32">
        <v>0</v>
      </c>
      <c r="CY85" s="33">
        <v>0</v>
      </c>
      <c r="CZ85" s="34">
        <v>0</v>
      </c>
      <c r="DA85" s="32">
        <v>0</v>
      </c>
      <c r="DB85" s="33">
        <v>0</v>
      </c>
      <c r="DC85" s="34">
        <v>0</v>
      </c>
      <c r="DD85" s="32">
        <v>0</v>
      </c>
      <c r="DE85" s="33">
        <v>0</v>
      </c>
      <c r="DF85" s="34">
        <v>0</v>
      </c>
      <c r="DG85" s="32">
        <v>0</v>
      </c>
      <c r="DH85" s="33">
        <v>0</v>
      </c>
      <c r="DI85" s="34">
        <v>0</v>
      </c>
      <c r="DJ85" s="32">
        <v>0</v>
      </c>
      <c r="DK85" s="33">
        <v>0</v>
      </c>
      <c r="DL85" s="34">
        <v>0</v>
      </c>
      <c r="DM85" s="32">
        <v>-3722.9</v>
      </c>
      <c r="DN85" s="33">
        <v>-4999.999999998</v>
      </c>
      <c r="DO85" s="34">
        <v>-3300</v>
      </c>
      <c r="DP85" s="32">
        <v>-364.4</v>
      </c>
      <c r="DQ85" s="33">
        <v>0</v>
      </c>
      <c r="DR85" s="34">
        <v>0</v>
      </c>
      <c r="DS85" s="32">
        <v>0</v>
      </c>
      <c r="DT85" s="33">
        <v>0</v>
      </c>
      <c r="DU85" s="34">
        <v>0</v>
      </c>
      <c r="DV85" s="32">
        <v>0</v>
      </c>
      <c r="DW85" s="33">
        <v>0</v>
      </c>
      <c r="DX85" s="34">
        <v>0</v>
      </c>
      <c r="DY85" s="32">
        <v>0</v>
      </c>
      <c r="DZ85" s="33">
        <v>0</v>
      </c>
      <c r="EA85" s="34">
        <v>0</v>
      </c>
      <c r="EB85" s="32">
        <v>0</v>
      </c>
      <c r="EC85" s="33">
        <v>0</v>
      </c>
      <c r="ED85" s="34">
        <v>0</v>
      </c>
      <c r="EE85" s="32">
        <v>-3635467.7</v>
      </c>
      <c r="EF85" s="33">
        <v>-3515000</v>
      </c>
      <c r="EG85" s="34">
        <v>-4000000</v>
      </c>
      <c r="EH85" s="32">
        <v>-16600.439999999999</v>
      </c>
      <c r="EI85" s="33">
        <v>-14999.999999988</v>
      </c>
      <c r="EJ85" s="34">
        <v>-20075</v>
      </c>
      <c r="EK85" s="32">
        <v>-196133.69</v>
      </c>
      <c r="EL85" s="33">
        <v>-204999.999999983</v>
      </c>
      <c r="EM85" s="34">
        <v>-195000</v>
      </c>
      <c r="EN85" s="32">
        <v>0</v>
      </c>
      <c r="EO85" s="33">
        <v>0</v>
      </c>
      <c r="EP85" s="34">
        <v>0</v>
      </c>
      <c r="EQ85" s="32">
        <v>0</v>
      </c>
      <c r="ER85" s="33">
        <v>0</v>
      </c>
      <c r="ES85" s="34">
        <v>0</v>
      </c>
      <c r="ET85" s="32">
        <v>0</v>
      </c>
      <c r="EU85" s="33">
        <v>0</v>
      </c>
      <c r="EV85" s="34">
        <v>0</v>
      </c>
      <c r="EW85" s="32">
        <v>-10128.83</v>
      </c>
      <c r="EX85" s="33">
        <v>-9999.999999996</v>
      </c>
      <c r="EY85" s="34">
        <v>0</v>
      </c>
      <c r="EZ85" s="32">
        <v>-11170.49</v>
      </c>
      <c r="FA85" s="33">
        <v>-18286.977570300998</v>
      </c>
      <c r="FB85" s="34">
        <v>-30000</v>
      </c>
      <c r="FC85" s="32">
        <v>-14074.12</v>
      </c>
      <c r="FD85" s="33">
        <v>-14999.999999995</v>
      </c>
      <c r="FE85" s="34">
        <v>-8000</v>
      </c>
      <c r="FF85" s="32">
        <v>-19552.43</v>
      </c>
      <c r="FG85" s="33">
        <v>-20055.948673457999</v>
      </c>
      <c r="FH85" s="34">
        <v>-21489</v>
      </c>
      <c r="FI85" s="32">
        <v>0</v>
      </c>
      <c r="FJ85" s="33">
        <v>0</v>
      </c>
      <c r="FK85" s="34">
        <v>0</v>
      </c>
      <c r="FL85" s="32">
        <v>0</v>
      </c>
      <c r="FM85" s="33">
        <v>0</v>
      </c>
      <c r="FN85" s="34">
        <v>0</v>
      </c>
      <c r="FO85" s="32">
        <v>0</v>
      </c>
      <c r="FP85" s="33">
        <v>0</v>
      </c>
      <c r="FQ85" s="34">
        <v>0</v>
      </c>
      <c r="FR85" s="32">
        <v>0</v>
      </c>
      <c r="FS85" s="33">
        <v>0</v>
      </c>
      <c r="FT85" s="34">
        <v>0</v>
      </c>
      <c r="FU85" s="32">
        <v>0</v>
      </c>
      <c r="FV85" s="33">
        <v>0</v>
      </c>
      <c r="FW85" s="34">
        <v>0</v>
      </c>
      <c r="FX85" s="32">
        <v>0</v>
      </c>
      <c r="FY85" s="33">
        <v>293000</v>
      </c>
      <c r="FZ85" s="34">
        <v>0</v>
      </c>
      <c r="GA85" s="32">
        <v>0</v>
      </c>
      <c r="GB85" s="33">
        <v>0</v>
      </c>
      <c r="GC85" s="34">
        <v>0</v>
      </c>
      <c r="GD85" s="32">
        <v>0</v>
      </c>
      <c r="GE85" s="33">
        <v>0</v>
      </c>
      <c r="GF85" s="34">
        <v>0</v>
      </c>
      <c r="GG85" s="32">
        <v>0</v>
      </c>
      <c r="GH85" s="33">
        <v>0</v>
      </c>
      <c r="GI85" s="34">
        <v>0</v>
      </c>
      <c r="GJ85" s="32">
        <v>-2097.67</v>
      </c>
      <c r="GK85" s="33">
        <v>0</v>
      </c>
      <c r="GL85" s="34">
        <v>0</v>
      </c>
      <c r="GM85" s="32">
        <v>0</v>
      </c>
      <c r="GN85" s="33">
        <v>0</v>
      </c>
      <c r="GO85" s="34">
        <v>0</v>
      </c>
      <c r="GP85" s="32">
        <v>0</v>
      </c>
      <c r="GQ85" s="33">
        <v>0</v>
      </c>
      <c r="GR85" s="34">
        <v>0</v>
      </c>
      <c r="GS85" s="32">
        <v>0</v>
      </c>
      <c r="GT85" s="33">
        <v>0</v>
      </c>
      <c r="GU85" s="34">
        <v>0</v>
      </c>
      <c r="GV85" s="32">
        <v>0</v>
      </c>
      <c r="GW85" s="33">
        <v>0</v>
      </c>
      <c r="GX85" s="34">
        <v>0</v>
      </c>
      <c r="GY85" s="32">
        <v>0</v>
      </c>
      <c r="GZ85" s="33">
        <v>0</v>
      </c>
      <c r="HA85" s="34">
        <v>0</v>
      </c>
      <c r="HB85" s="32">
        <v>0</v>
      </c>
      <c r="HC85" s="33">
        <v>0</v>
      </c>
      <c r="HD85" s="34">
        <v>0</v>
      </c>
      <c r="HE85" s="32">
        <v>0</v>
      </c>
      <c r="HF85" s="33">
        <v>0</v>
      </c>
      <c r="HG85" s="34">
        <v>0</v>
      </c>
      <c r="HH85" s="32">
        <v>0</v>
      </c>
      <c r="HI85" s="33">
        <v>0</v>
      </c>
      <c r="HJ85" s="34">
        <v>0</v>
      </c>
      <c r="HK85" s="32">
        <v>0</v>
      </c>
      <c r="HL85" s="33">
        <v>0</v>
      </c>
      <c r="HM85" s="34">
        <v>0</v>
      </c>
      <c r="HN85" s="32">
        <v>0</v>
      </c>
      <c r="HO85" s="33">
        <v>0</v>
      </c>
      <c r="HP85" s="34">
        <v>0</v>
      </c>
    </row>
    <row r="86" spans="1:224" x14ac:dyDescent="0.25">
      <c r="A86" s="59" t="s">
        <v>468</v>
      </c>
      <c r="B86" s="60" t="s">
        <v>469</v>
      </c>
      <c r="C86" s="35">
        <v>-5772155.4400000004</v>
      </c>
      <c r="D86" s="36">
        <v>-5824090.7390892403</v>
      </c>
      <c r="E86" s="37">
        <v>-5451653.9999999804</v>
      </c>
      <c r="F86" s="35">
        <v>-224937.06</v>
      </c>
      <c r="G86" s="36">
        <v>-219999.999999967</v>
      </c>
      <c r="H86" s="37">
        <v>-260000</v>
      </c>
      <c r="I86" s="35">
        <v>-764462.68</v>
      </c>
      <c r="J86" s="36">
        <v>-874811.546172156</v>
      </c>
      <c r="K86" s="37">
        <v>-300000</v>
      </c>
      <c r="L86" s="35">
        <v>-234384.55</v>
      </c>
      <c r="M86" s="36">
        <v>-235494.36900258699</v>
      </c>
      <c r="N86" s="37">
        <v>-223494</v>
      </c>
      <c r="O86" s="35">
        <v>-230741.9</v>
      </c>
      <c r="P86" s="36">
        <v>-229999.99999996001</v>
      </c>
      <c r="Q86" s="37">
        <v>-212000</v>
      </c>
      <c r="R86" s="35">
        <v>-59894.09</v>
      </c>
      <c r="S86" s="36">
        <v>-26064.863576152002</v>
      </c>
      <c r="T86" s="37">
        <v>-26000</v>
      </c>
      <c r="U86" s="35">
        <v>-171321.93</v>
      </c>
      <c r="V86" s="36">
        <v>-211669.533460987</v>
      </c>
      <c r="W86" s="37">
        <v>-250000</v>
      </c>
      <c r="X86" s="35">
        <v>-161497.20000000001</v>
      </c>
      <c r="Y86" s="36">
        <v>-584947.20703197306</v>
      </c>
      <c r="Z86" s="37">
        <v>-500000</v>
      </c>
      <c r="AA86" s="35">
        <v>-306745.36</v>
      </c>
      <c r="AB86" s="36">
        <v>-299999.99999994697</v>
      </c>
      <c r="AC86" s="37">
        <v>-320000</v>
      </c>
      <c r="AD86" s="35">
        <v>-130690.51</v>
      </c>
      <c r="AE86" s="36">
        <v>-134999.99999998999</v>
      </c>
      <c r="AF86" s="37">
        <v>-135000</v>
      </c>
      <c r="AG86" s="35">
        <v>-224123.29</v>
      </c>
      <c r="AH86" s="36">
        <v>-239999.999999956</v>
      </c>
      <c r="AI86" s="37">
        <v>-240000</v>
      </c>
      <c r="AJ86" s="35">
        <v>-388570.58</v>
      </c>
      <c r="AK86" s="36">
        <v>-399999.99999996799</v>
      </c>
      <c r="AL86" s="37">
        <v>-400000</v>
      </c>
      <c r="AM86" s="35">
        <v>-142032.26999999999</v>
      </c>
      <c r="AN86" s="36">
        <v>-134999.99999998699</v>
      </c>
      <c r="AO86" s="37">
        <v>-130000</v>
      </c>
      <c r="AP86" s="35">
        <v>-159132.22</v>
      </c>
      <c r="AQ86" s="36">
        <v>-163058.96157387699</v>
      </c>
      <c r="AR86" s="37">
        <v>-179059</v>
      </c>
      <c r="AS86" s="35">
        <v>-22968.35</v>
      </c>
      <c r="AT86" s="36">
        <v>-22999.999999984</v>
      </c>
      <c r="AU86" s="37">
        <v>-25000</v>
      </c>
      <c r="AV86" s="35">
        <v>-2962</v>
      </c>
      <c r="AW86" s="36">
        <v>-2999.999999999</v>
      </c>
      <c r="AX86" s="37">
        <v>-3000</v>
      </c>
      <c r="AY86" s="35">
        <v>-84395.79</v>
      </c>
      <c r="AZ86" s="36">
        <v>-97161.917829774</v>
      </c>
      <c r="BA86" s="37">
        <v>-101000</v>
      </c>
      <c r="BB86" s="35">
        <v>-72382.960000000006</v>
      </c>
      <c r="BC86" s="36">
        <v>-74999.999999977998</v>
      </c>
      <c r="BD86" s="37">
        <v>-75000</v>
      </c>
      <c r="BE86" s="35">
        <v>-7277.82</v>
      </c>
      <c r="BF86" s="36">
        <v>-9999.9999999930005</v>
      </c>
      <c r="BG86" s="37">
        <v>-10000</v>
      </c>
      <c r="BH86" s="35">
        <v>-3396.79</v>
      </c>
      <c r="BI86" s="36">
        <v>-3999.9999999940001</v>
      </c>
      <c r="BJ86" s="37">
        <v>-4000</v>
      </c>
      <c r="BK86" s="35">
        <v>-22185.200000000001</v>
      </c>
      <c r="BL86" s="36">
        <v>-19999.999999992</v>
      </c>
      <c r="BM86" s="37">
        <v>-21000</v>
      </c>
      <c r="BN86" s="35">
        <v>-141744.70000000001</v>
      </c>
      <c r="BO86" s="36">
        <v>-140210.32053000599</v>
      </c>
      <c r="BP86" s="37">
        <v>-140210</v>
      </c>
      <c r="BQ86" s="35">
        <v>-36965.68</v>
      </c>
      <c r="BR86" s="36">
        <v>-36999.999999975997</v>
      </c>
      <c r="BS86" s="37">
        <v>-37000</v>
      </c>
      <c r="BT86" s="35">
        <v>-27127.86</v>
      </c>
      <c r="BU86" s="36">
        <v>-29999.999999995001</v>
      </c>
      <c r="BV86" s="37">
        <v>-30000</v>
      </c>
      <c r="BW86" s="35">
        <v>-100300.12</v>
      </c>
      <c r="BX86" s="36">
        <v>-89999.999999973006</v>
      </c>
      <c r="BY86" s="37">
        <v>-80000</v>
      </c>
      <c r="BZ86" s="35">
        <v>-88580.59</v>
      </c>
      <c r="CA86" s="36">
        <v>-79999.999999990003</v>
      </c>
      <c r="CB86" s="37">
        <v>-88000</v>
      </c>
      <c r="CC86" s="35">
        <v>-6420</v>
      </c>
      <c r="CD86" s="36">
        <v>-7492.8468027839999</v>
      </c>
      <c r="CE86" s="37">
        <v>-10000</v>
      </c>
      <c r="CF86" s="35">
        <v>-2996.64</v>
      </c>
      <c r="CG86" s="36">
        <v>-2999.9999999950001</v>
      </c>
      <c r="CH86" s="37">
        <v>-3000</v>
      </c>
      <c r="CI86" s="35">
        <v>-25026.799999999999</v>
      </c>
      <c r="CJ86" s="36">
        <v>-29999.999999994001</v>
      </c>
      <c r="CK86" s="37">
        <v>-30000</v>
      </c>
      <c r="CL86" s="35">
        <v>-80223.460000000006</v>
      </c>
      <c r="CM86" s="36">
        <v>-79999.999999984997</v>
      </c>
      <c r="CN86" s="37">
        <v>-80000</v>
      </c>
      <c r="CO86" s="35">
        <v>-182484.76</v>
      </c>
      <c r="CP86" s="36">
        <v>-184999.99999996999</v>
      </c>
      <c r="CQ86" s="37">
        <v>-185000</v>
      </c>
      <c r="CR86" s="35">
        <v>-5435.97</v>
      </c>
      <c r="CS86" s="36">
        <v>-4999.9999999940001</v>
      </c>
      <c r="CT86" s="37">
        <v>-5000</v>
      </c>
      <c r="CU86" s="35">
        <v>-93541.78</v>
      </c>
      <c r="CV86" s="36">
        <v>-89999.999999981999</v>
      </c>
      <c r="CW86" s="37">
        <v>-95000</v>
      </c>
      <c r="CX86" s="35">
        <v>-12194.62</v>
      </c>
      <c r="CY86" s="36">
        <v>-9999.9999999939992</v>
      </c>
      <c r="CZ86" s="37">
        <v>-10000</v>
      </c>
      <c r="DA86" s="35">
        <v>0</v>
      </c>
      <c r="DB86" s="36">
        <v>0</v>
      </c>
      <c r="DC86" s="37">
        <v>0</v>
      </c>
      <c r="DD86" s="35">
        <v>0</v>
      </c>
      <c r="DE86" s="36">
        <v>0</v>
      </c>
      <c r="DF86" s="37">
        <v>0</v>
      </c>
      <c r="DG86" s="35">
        <v>-2758.8</v>
      </c>
      <c r="DH86" s="36">
        <v>-11000</v>
      </c>
      <c r="DI86" s="37">
        <v>-13000</v>
      </c>
      <c r="DJ86" s="35">
        <v>0</v>
      </c>
      <c r="DK86" s="36">
        <v>0</v>
      </c>
      <c r="DL86" s="37">
        <v>0</v>
      </c>
      <c r="DM86" s="35">
        <v>-1081.76</v>
      </c>
      <c r="DN86" s="36">
        <v>-999.99999999800002</v>
      </c>
      <c r="DO86" s="37">
        <v>-2200</v>
      </c>
      <c r="DP86" s="35">
        <v>-1264.3900000000001</v>
      </c>
      <c r="DQ86" s="36">
        <v>-1999.999999999</v>
      </c>
      <c r="DR86" s="37">
        <v>0</v>
      </c>
      <c r="DS86" s="35">
        <v>0</v>
      </c>
      <c r="DT86" s="36">
        <v>0</v>
      </c>
      <c r="DU86" s="37">
        <v>0</v>
      </c>
      <c r="DV86" s="35">
        <v>0</v>
      </c>
      <c r="DW86" s="36">
        <v>0</v>
      </c>
      <c r="DX86" s="37">
        <v>0</v>
      </c>
      <c r="DY86" s="35">
        <v>0</v>
      </c>
      <c r="DZ86" s="36">
        <v>0</v>
      </c>
      <c r="EA86" s="37">
        <v>0</v>
      </c>
      <c r="EB86" s="35">
        <v>0</v>
      </c>
      <c r="EC86" s="36">
        <v>0</v>
      </c>
      <c r="ED86" s="37">
        <v>0</v>
      </c>
      <c r="EE86" s="35">
        <v>-964660.83</v>
      </c>
      <c r="EF86" s="36">
        <v>-719632.93539128103</v>
      </c>
      <c r="EG86" s="37">
        <v>-740000</v>
      </c>
      <c r="EH86" s="35">
        <v>-18161.95</v>
      </c>
      <c r="EI86" s="36">
        <v>-19999.999999995001</v>
      </c>
      <c r="EJ86" s="37">
        <v>-27123</v>
      </c>
      <c r="EK86" s="35">
        <v>-145180.16</v>
      </c>
      <c r="EL86" s="36">
        <v>-144999.999999978</v>
      </c>
      <c r="EM86" s="37">
        <v>-145000</v>
      </c>
      <c r="EN86" s="35">
        <v>0</v>
      </c>
      <c r="EO86" s="36">
        <v>0</v>
      </c>
      <c r="EP86" s="37">
        <v>0</v>
      </c>
      <c r="EQ86" s="35">
        <v>0</v>
      </c>
      <c r="ER86" s="36">
        <v>0</v>
      </c>
      <c r="ES86" s="37">
        <v>0</v>
      </c>
      <c r="ET86" s="35">
        <v>0</v>
      </c>
      <c r="EU86" s="36">
        <v>0</v>
      </c>
      <c r="EV86" s="37">
        <v>0</v>
      </c>
      <c r="EW86" s="35">
        <v>0</v>
      </c>
      <c r="EX86" s="36">
        <v>0</v>
      </c>
      <c r="EY86" s="37">
        <v>0</v>
      </c>
      <c r="EZ86" s="35">
        <v>0</v>
      </c>
      <c r="FA86" s="36">
        <v>0</v>
      </c>
      <c r="FB86" s="37">
        <v>0</v>
      </c>
      <c r="FC86" s="35">
        <v>-111237.89</v>
      </c>
      <c r="FD86" s="36">
        <v>-109999.999999994</v>
      </c>
      <c r="FE86" s="37">
        <v>-109000</v>
      </c>
      <c r="FF86" s="35">
        <v>-140746.4</v>
      </c>
      <c r="FG86" s="36">
        <v>-120146.237718146</v>
      </c>
      <c r="FH86" s="37">
        <v>-207568</v>
      </c>
      <c r="FI86" s="35">
        <v>0</v>
      </c>
      <c r="FJ86" s="36">
        <v>0</v>
      </c>
      <c r="FK86" s="37">
        <v>0</v>
      </c>
      <c r="FL86" s="35">
        <v>0</v>
      </c>
      <c r="FM86" s="36">
        <v>0</v>
      </c>
      <c r="FN86" s="37">
        <v>0</v>
      </c>
      <c r="FO86" s="35">
        <v>-1866.3</v>
      </c>
      <c r="FP86" s="36">
        <v>0</v>
      </c>
      <c r="FQ86" s="37">
        <v>0</v>
      </c>
      <c r="FR86" s="35">
        <v>0</v>
      </c>
      <c r="FS86" s="36">
        <v>0</v>
      </c>
      <c r="FT86" s="37">
        <v>0</v>
      </c>
      <c r="FU86" s="35">
        <v>0</v>
      </c>
      <c r="FV86" s="36">
        <v>0</v>
      </c>
      <c r="FW86" s="37">
        <v>0</v>
      </c>
      <c r="FX86" s="35">
        <v>0</v>
      </c>
      <c r="FY86" s="36">
        <v>251600</v>
      </c>
      <c r="FZ86" s="37">
        <v>0</v>
      </c>
      <c r="GA86" s="35">
        <v>0</v>
      </c>
      <c r="GB86" s="36">
        <v>0</v>
      </c>
      <c r="GC86" s="37">
        <v>0</v>
      </c>
      <c r="GD86" s="35">
        <v>0</v>
      </c>
      <c r="GE86" s="36">
        <v>0</v>
      </c>
      <c r="GF86" s="37">
        <v>0</v>
      </c>
      <c r="GG86" s="35">
        <v>0</v>
      </c>
      <c r="GH86" s="36">
        <v>0</v>
      </c>
      <c r="GI86" s="37">
        <v>0</v>
      </c>
      <c r="GJ86" s="35">
        <v>-168051.43</v>
      </c>
      <c r="GK86" s="36">
        <v>-170999.99999998801</v>
      </c>
      <c r="GL86" s="37">
        <v>0</v>
      </c>
      <c r="GM86" s="35">
        <v>0</v>
      </c>
      <c r="GN86" s="36">
        <v>0</v>
      </c>
      <c r="GO86" s="37">
        <v>0</v>
      </c>
      <c r="GP86" s="35">
        <v>0</v>
      </c>
      <c r="GQ86" s="36">
        <v>0</v>
      </c>
      <c r="GR86" s="37">
        <v>0</v>
      </c>
      <c r="GS86" s="35">
        <v>0</v>
      </c>
      <c r="GT86" s="36">
        <v>0</v>
      </c>
      <c r="GU86" s="37">
        <v>0</v>
      </c>
      <c r="GV86" s="35">
        <v>0</v>
      </c>
      <c r="GW86" s="36">
        <v>0</v>
      </c>
      <c r="GX86" s="37">
        <v>0</v>
      </c>
      <c r="GY86" s="35">
        <v>0</v>
      </c>
      <c r="GZ86" s="36">
        <v>0</v>
      </c>
      <c r="HA86" s="37">
        <v>0</v>
      </c>
      <c r="HB86" s="35">
        <v>0</v>
      </c>
      <c r="HC86" s="36">
        <v>0</v>
      </c>
      <c r="HD86" s="37">
        <v>0</v>
      </c>
      <c r="HE86" s="35">
        <v>0</v>
      </c>
      <c r="HF86" s="36">
        <v>0</v>
      </c>
      <c r="HG86" s="37">
        <v>0</v>
      </c>
      <c r="HH86" s="35">
        <v>0</v>
      </c>
      <c r="HI86" s="36">
        <v>0</v>
      </c>
      <c r="HJ86" s="37">
        <v>0</v>
      </c>
      <c r="HK86" s="35">
        <v>0</v>
      </c>
      <c r="HL86" s="36">
        <v>0</v>
      </c>
      <c r="HM86" s="37">
        <v>0</v>
      </c>
      <c r="HN86" s="35">
        <v>0</v>
      </c>
      <c r="HO86" s="36">
        <v>0</v>
      </c>
      <c r="HP86" s="37">
        <v>0</v>
      </c>
    </row>
    <row r="87" spans="1:224" x14ac:dyDescent="0.25">
      <c r="F87" s="48">
        <f>-F28</f>
        <v>299661396.18000001</v>
      </c>
      <c r="I87" s="14">
        <f t="shared" ref="I87" si="294">-I28</f>
        <v>16569628.92</v>
      </c>
      <c r="L87" s="14">
        <f t="shared" ref="L87" si="295">-L28</f>
        <v>15948432.619999999</v>
      </c>
      <c r="O87" s="14">
        <f t="shared" ref="O87" si="296">-O28</f>
        <v>20869902.329999998</v>
      </c>
      <c r="R87" s="14">
        <f t="shared" ref="R87" si="297">-R28</f>
        <v>8000989.1900000004</v>
      </c>
      <c r="U87" s="14">
        <f t="shared" ref="U87" si="298">-U28</f>
        <v>59913187.649999999</v>
      </c>
      <c r="X87" s="14">
        <f t="shared" ref="X87" si="299">-X28</f>
        <v>12788934.98</v>
      </c>
      <c r="AA87" s="14">
        <f t="shared" ref="AA87" si="300">-AA28</f>
        <v>12143355.439999999</v>
      </c>
      <c r="AD87" s="14">
        <f t="shared" ref="AD87" si="301">-AD28</f>
        <v>4256194.7</v>
      </c>
      <c r="AG87" s="14">
        <f t="shared" ref="AG87" si="302">-AG28</f>
        <v>6513154.6699999999</v>
      </c>
      <c r="AJ87" s="14">
        <f t="shared" ref="AJ87" si="303">-AJ28</f>
        <v>49646093.759999998</v>
      </c>
      <c r="AM87" s="14">
        <f t="shared" ref="AM87" si="304">-AM28</f>
        <v>22535132.98</v>
      </c>
      <c r="AP87" s="14">
        <f t="shared" ref="AP87" si="305">-AP28</f>
        <v>3361180.1</v>
      </c>
      <c r="AS87" s="14">
        <f t="shared" ref="AS87" si="306">-AS28</f>
        <v>10599073.710000001</v>
      </c>
      <c r="AV87" s="14">
        <f t="shared" ref="AV87" si="307">-AV28</f>
        <v>433755.29</v>
      </c>
      <c r="AY87" s="14">
        <f t="shared" ref="AY87" si="308">-AY28</f>
        <v>5990975.1000000099</v>
      </c>
      <c r="BB87" s="14">
        <f t="shared" ref="BB87" si="309">-BB28</f>
        <v>2304770.54</v>
      </c>
      <c r="BE87" s="14">
        <f t="shared" ref="BE87" si="310">-BE28</f>
        <v>95021.440000000002</v>
      </c>
      <c r="BH87" s="14">
        <f t="shared" ref="BH87" si="311">-BH28</f>
        <v>90680.07</v>
      </c>
      <c r="BK87" s="14">
        <f t="shared" ref="BK87" si="312">-BK28</f>
        <v>840127.35000000102</v>
      </c>
      <c r="BN87" s="14">
        <f t="shared" ref="BN87" si="313">-BN28</f>
        <v>4525177.3</v>
      </c>
      <c r="BQ87" s="14">
        <f t="shared" ref="BQ87" si="314">-BQ28</f>
        <v>2996710.59</v>
      </c>
      <c r="BT87" s="14">
        <f t="shared" ref="BT87" si="315">-BT28</f>
        <v>3616957.77</v>
      </c>
      <c r="BW87" s="14">
        <f t="shared" ref="BW87" si="316">-BW28</f>
        <v>3623727.68</v>
      </c>
      <c r="BZ87" s="14">
        <f t="shared" ref="BZ87" si="317">-BZ28</f>
        <v>281323.93</v>
      </c>
      <c r="CC87" s="14">
        <f t="shared" ref="CC87" si="318">-CC28</f>
        <v>88538.18</v>
      </c>
      <c r="CF87" s="14">
        <f t="shared" ref="CF87" si="319">-CF28</f>
        <v>4818810.4000000004</v>
      </c>
      <c r="CI87" s="14">
        <f t="shared" ref="CI87" si="320">-CI28</f>
        <v>2792720.83</v>
      </c>
      <c r="CL87" s="14">
        <f t="shared" ref="CL87" si="321">-CL28</f>
        <v>15697876.869999999</v>
      </c>
      <c r="CO87" s="14">
        <f t="shared" ref="CO87" si="322">-CO28</f>
        <v>36813631.859999999</v>
      </c>
      <c r="CR87" s="14">
        <f t="shared" ref="CR87" si="323">-CR28</f>
        <v>67008474.32</v>
      </c>
      <c r="CU87" s="14">
        <f t="shared" ref="CU87" si="324">-CU28</f>
        <v>52193499.25</v>
      </c>
      <c r="CX87" s="14">
        <f t="shared" ref="CX87" si="325">-CX28</f>
        <v>41296856.369999997</v>
      </c>
      <c r="DA87" s="14">
        <f t="shared" ref="DA87" si="326">-DA28</f>
        <v>0</v>
      </c>
      <c r="DD87" s="14">
        <f t="shared" ref="DD87" si="327">-DD28</f>
        <v>5337711.82</v>
      </c>
      <c r="DG87" s="14">
        <f t="shared" ref="DG87" si="328">-DG28</f>
        <v>1045869.46</v>
      </c>
      <c r="DJ87" s="14">
        <f t="shared" ref="DJ87" si="329">-DJ28</f>
        <v>47.94</v>
      </c>
      <c r="DM87" s="14">
        <f t="shared" ref="DM87" si="330">-DM28</f>
        <v>28949655.390000001</v>
      </c>
      <c r="DP87" s="14">
        <f t="shared" ref="DP87" si="331">-DP28</f>
        <v>27672354.140000001</v>
      </c>
      <c r="DS87" s="14">
        <f t="shared" ref="DS87" si="332">-DS28</f>
        <v>0</v>
      </c>
      <c r="DV87" s="14">
        <f t="shared" ref="DV87" si="333">-DV28</f>
        <v>7221688.7300000004</v>
      </c>
      <c r="DY87" s="14">
        <f t="shared" ref="DY87" si="334">-DY28</f>
        <v>9.9499999999999993</v>
      </c>
      <c r="EB87" s="14">
        <f t="shared" ref="EB87" si="335">-EB28</f>
        <v>92905.05</v>
      </c>
      <c r="EE87" s="14">
        <f t="shared" ref="EE87" si="336">-EE28</f>
        <v>13524953.91</v>
      </c>
      <c r="EH87" s="14">
        <f t="shared" ref="EH87" si="337">-EH28</f>
        <v>1929192.42</v>
      </c>
      <c r="EK87" s="14">
        <f t="shared" ref="EK87" si="338">-EK28</f>
        <v>36356426.390000001</v>
      </c>
      <c r="EN87" s="14">
        <f t="shared" ref="EN87" si="339">-EN28</f>
        <v>0</v>
      </c>
      <c r="EQ87" s="14">
        <f t="shared" ref="EQ87" si="340">-EQ28</f>
        <v>0</v>
      </c>
      <c r="ET87" s="14">
        <f t="shared" ref="ET87" si="341">-ET28</f>
        <v>55231.57</v>
      </c>
      <c r="EW87" s="14">
        <f t="shared" ref="EW87" si="342">-EW28</f>
        <v>24941.13</v>
      </c>
      <c r="EZ87" s="14">
        <f t="shared" ref="EZ87" si="343">-EZ28</f>
        <v>1223106.1200000001</v>
      </c>
      <c r="FC87" s="14">
        <f t="shared" ref="FC87" si="344">-FC28</f>
        <v>4667755.97</v>
      </c>
      <c r="FF87" s="14">
        <f t="shared" ref="FF87" si="345">-FF28</f>
        <v>4165642.61</v>
      </c>
      <c r="FI87" s="14">
        <f t="shared" ref="FI87" si="346">-FI28</f>
        <v>0</v>
      </c>
      <c r="FL87" s="14">
        <f t="shared" ref="FL87" si="347">-FL28</f>
        <v>780537.76</v>
      </c>
      <c r="FO87" s="14">
        <f t="shared" ref="FO87" si="348">-FO28</f>
        <v>4743512.9800000004</v>
      </c>
      <c r="FR87" s="14">
        <f t="shared" ref="FR87" si="349">-FR28</f>
        <v>367265.46</v>
      </c>
      <c r="FU87" s="14">
        <f t="shared" ref="FU87" si="350">-FU28</f>
        <v>0</v>
      </c>
      <c r="FX87" s="14">
        <f t="shared" ref="FX87" si="351">-FX28</f>
        <v>0</v>
      </c>
      <c r="GA87" s="14">
        <f t="shared" ref="GA87" si="352">-GA28</f>
        <v>0</v>
      </c>
      <c r="GD87" s="14">
        <f t="shared" ref="GD87" si="353">-GD28</f>
        <v>0</v>
      </c>
      <c r="GG87" s="14">
        <f t="shared" ref="GG87" si="354">-GG28</f>
        <v>0</v>
      </c>
      <c r="GJ87" s="14">
        <f t="shared" ref="GJ87" si="355">-GJ28</f>
        <v>0</v>
      </c>
      <c r="GM87" s="14">
        <f t="shared" ref="GM87" si="356">-GM28</f>
        <v>0</v>
      </c>
      <c r="GP87" s="14">
        <f t="shared" ref="GP87" si="357">-GP28</f>
        <v>0</v>
      </c>
      <c r="GS87" s="14">
        <f t="shared" ref="GS87" si="358">-GS28</f>
        <v>0</v>
      </c>
      <c r="GV87" s="14">
        <f t="shared" ref="GV87" si="359">-GV28</f>
        <v>0</v>
      </c>
      <c r="GY87" s="14">
        <f t="shared" ref="GY87" si="360">-GY28</f>
        <v>0</v>
      </c>
      <c r="HB87" s="14">
        <f t="shared" ref="HB87" si="361">-HB28</f>
        <v>0</v>
      </c>
      <c r="HE87" s="14">
        <f t="shared" ref="HE87" si="362">-HE28</f>
        <v>0</v>
      </c>
      <c r="HH87" s="14">
        <f t="shared" ref="HH87" si="363">-HH28</f>
        <v>0</v>
      </c>
      <c r="HK87" s="14">
        <f t="shared" ref="HK87" si="364">-HK28</f>
        <v>0</v>
      </c>
      <c r="HN87" s="14">
        <f t="shared" ref="HN87" si="365">-HN28</f>
        <v>0</v>
      </c>
    </row>
    <row r="88" spans="1:224" x14ac:dyDescent="0.25">
      <c r="F88" s="49" t="str">
        <f>F5</f>
        <v>I. interní klinika - kardiologická</v>
      </c>
      <c r="I88" s="14" t="str">
        <f t="shared" ref="I88" si="366">I5</f>
        <v>II. interní klinika gastroenterologie a geriatrie</v>
      </c>
      <c r="L88" s="14" t="str">
        <f t="shared" ref="L88" si="367">L5</f>
        <v>III. interní klinika - nefrologická, revmatologická a endokrinologická</v>
      </c>
      <c r="O88" s="14" t="str">
        <f t="shared" ref="O88" si="368">O5</f>
        <v>I. chirurgická klinika</v>
      </c>
      <c r="R88" s="14" t="str">
        <f t="shared" ref="R88" si="369">R5</f>
        <v>II. chirurgická klinika - cévně-transplantační</v>
      </c>
      <c r="U88" s="14" t="str">
        <f t="shared" ref="U88" si="370">U5</f>
        <v>Neurochirurgická klinika</v>
      </c>
      <c r="X88" s="14" t="str">
        <f t="shared" ref="X88" si="371">X5</f>
        <v>Klinika anesteziologie, resuscitace a intenzivní medicíny</v>
      </c>
      <c r="AA88" s="14" t="str">
        <f t="shared" ref="AA88" si="372">AA5</f>
        <v>Porodnicko-gynekologická klinika</v>
      </c>
      <c r="AD88" s="14" t="str">
        <f t="shared" ref="AD88" si="373">AD5</f>
        <v>Novorozenecké oddělení</v>
      </c>
      <c r="AG88" s="14" t="str">
        <f t="shared" ref="AG88" si="374">AG5</f>
        <v>Dětská klinika</v>
      </c>
      <c r="AJ88" s="14" t="str">
        <f t="shared" ref="AJ88" si="375">AJ5</f>
        <v>Ortopedická klinika</v>
      </c>
      <c r="AM88" s="14" t="str">
        <f t="shared" ref="AM88" si="376">AM5</f>
        <v>Urologická klinika</v>
      </c>
      <c r="AP88" s="14" t="str">
        <f t="shared" ref="AP88" si="377">AP5</f>
        <v>Otolaryngologická klinika</v>
      </c>
      <c r="AS88" s="14" t="str">
        <f t="shared" ref="AS88" si="378">AS5</f>
        <v>Oční klinika</v>
      </c>
      <c r="AV88" s="14" t="str">
        <f t="shared" ref="AV88" si="379">AV5</f>
        <v>Oddělení alergologie a kl. imun.</v>
      </c>
      <c r="AY88" s="14" t="str">
        <f t="shared" ref="AY88" si="380">AY5</f>
        <v>Klinika plicních nemocí a tuberkulózy</v>
      </c>
      <c r="BB88" s="14" t="str">
        <f t="shared" ref="BB88" si="381">BB5</f>
        <v>Neurologická klinika</v>
      </c>
      <c r="BE88" s="14" t="str">
        <f t="shared" ref="BE88" si="382">BE5</f>
        <v>Klinika psychiatrie</v>
      </c>
      <c r="BH88" s="14" t="str">
        <f t="shared" ref="BH88" si="383">BH5</f>
        <v>Klinika pracovního lékařství</v>
      </c>
      <c r="BK88" s="14" t="str">
        <f t="shared" ref="BK88" si="384">BK5</f>
        <v>Klinika chorob kožních a pohlavních</v>
      </c>
      <c r="BN88" s="14" t="str">
        <f t="shared" ref="BN88" si="385">BN5</f>
        <v>Onkologická klinika</v>
      </c>
      <c r="BQ88" s="14" t="str">
        <f t="shared" ref="BQ88" si="386">BQ5</f>
        <v>Klinika nukleární medicíny</v>
      </c>
      <c r="BT88" s="14" t="str">
        <f t="shared" ref="BT88" si="387">BT5</f>
        <v>Klinika zubního lékařství</v>
      </c>
      <c r="BW88" s="14" t="str">
        <f t="shared" ref="BW88" si="388">BW5</f>
        <v>Klinika ústní,čelistní a obličejové chirurgie</v>
      </c>
      <c r="BZ88" s="14" t="str">
        <f t="shared" ref="BZ88" si="389">BZ5</f>
        <v>Oddělení rehabilitace</v>
      </c>
      <c r="CC88" s="14" t="str">
        <f t="shared" ref="CC88" si="390">CC5</f>
        <v>Klinika tělovýchovného lékařství a kardiovaskulární rehabilitace</v>
      </c>
      <c r="CF88" s="14" t="str">
        <f t="shared" ref="CF88" si="391">CF5</f>
        <v>Ústav lékařské genetiky</v>
      </c>
      <c r="CI88" s="14" t="str">
        <f t="shared" ref="CI88" si="392">CI5</f>
        <v>Oddělení plastické a estetické chirurgie</v>
      </c>
      <c r="CL88" s="14" t="str">
        <f t="shared" ref="CL88" si="393">CL5</f>
        <v>Traumatologická klinika</v>
      </c>
      <c r="CO88" s="14" t="str">
        <f t="shared" ref="CO88" si="394">CO5</f>
        <v>Hemato-onkologická klinika</v>
      </c>
      <c r="CR88" s="14" t="str">
        <f t="shared" ref="CR88" si="395">CR5</f>
        <v>Oddělení klinické biochemie</v>
      </c>
      <c r="CU88" s="14" t="str">
        <f t="shared" ref="CU88" si="396">CU5</f>
        <v>Radiologická klinika</v>
      </c>
      <c r="CX88" s="14" t="str">
        <f t="shared" ref="CX88" si="397">CX5</f>
        <v>Transfuzní oddělení</v>
      </c>
      <c r="DA88" s="14" t="str">
        <f t="shared" ref="DA88" si="398">DA5</f>
        <v>Oddělení klinické logopedie</v>
      </c>
      <c r="DD88" s="14" t="str">
        <f t="shared" ref="DD88" si="399">DD5</f>
        <v>Ústav klinické a molekulární patologie</v>
      </c>
      <c r="DG88" s="14" t="str">
        <f t="shared" ref="DG88" si="400">DG5</f>
        <v>Ústav soudního lékařství a medicínského práva</v>
      </c>
      <c r="DJ88" s="14" t="str">
        <f t="shared" ref="DJ88" si="401">DJ5</f>
        <v>Oddělení klinické psychologie</v>
      </c>
      <c r="DM88" s="14" t="str">
        <f t="shared" ref="DM88" si="402">DM5</f>
        <v>Ústav mikrobiologie</v>
      </c>
      <c r="DP88" s="14" t="str">
        <f t="shared" ref="DP88" si="403">DP5</f>
        <v>Ústav imunologie</v>
      </c>
      <c r="DS88" s="14" t="str">
        <f t="shared" ref="DS88" si="404">DS5</f>
        <v>Ústav farmakologie</v>
      </c>
      <c r="DV88" s="14" t="str">
        <f t="shared" ref="DV88" si="405">DV5</f>
        <v>Laboratoř experimentální medicíny</v>
      </c>
      <c r="DY88" s="14" t="str">
        <f t="shared" ref="DY88" si="406">DY5</f>
        <v>Sociální oddělení</v>
      </c>
      <c r="EB88" s="14" t="str">
        <f t="shared" ref="EB88" si="407">EB5</f>
        <v>Transplantační centrum</v>
      </c>
      <c r="EE88" s="14" t="str">
        <f t="shared" ref="EE88" si="408">EE5</f>
        <v xml:space="preserve">Centrální operační sály </v>
      </c>
      <c r="EH88" s="14" t="str">
        <f t="shared" ref="EH88" si="409">EH5</f>
        <v>Lékárna</v>
      </c>
      <c r="EK88" s="14" t="str">
        <f t="shared" ref="EK88" si="410">EK5</f>
        <v>Kardiochirurgická klinika</v>
      </c>
      <c r="EN88" s="14" t="str">
        <f t="shared" ref="EN88" si="411">EN5</f>
        <v>NTMC - Národní telemedicínské centrum</v>
      </c>
      <c r="EQ88" s="14" t="str">
        <f t="shared" ref="EQ88" si="412">EQ5</f>
        <v>Oddělení lékařské fyziky a radiační ochrany</v>
      </c>
      <c r="ET88" s="14" t="str">
        <f t="shared" ref="ET88" si="413">ET5</f>
        <v>Oddělení nemocniční hygieny</v>
      </c>
      <c r="EW88" s="14" t="str">
        <f t="shared" ref="EW88" si="414">EW5</f>
        <v>Oddělení centrální sterilizace</v>
      </c>
      <c r="EZ88" s="14" t="str">
        <f t="shared" ref="EZ88" si="415">EZ5</f>
        <v>Nutriční ambulance</v>
      </c>
      <c r="FC88" s="14" t="str">
        <f t="shared" ref="FC88" si="416">FC5</f>
        <v>Oddělení intenzivní péče chirurgických oborů</v>
      </c>
      <c r="FF88" s="14" t="str">
        <f t="shared" ref="FF88" si="417">FF5</f>
        <v>Oddělení urgentního příjmu</v>
      </c>
      <c r="FI88" s="14" t="str">
        <f t="shared" ref="FI88" si="418">FI5</f>
        <v>Centrum CLINREC</v>
      </c>
      <c r="FL88" s="14" t="str">
        <f t="shared" ref="FL88" si="419">FL5</f>
        <v>Klinická hodnocení</v>
      </c>
      <c r="FO88" s="14" t="str">
        <f t="shared" ref="FO88" si="420">FO5</f>
        <v>Granty</v>
      </c>
      <c r="FR88" s="14" t="str">
        <f t="shared" ref="FR88" si="421">FR5</f>
        <v>Granty</v>
      </c>
      <c r="FU88" s="14" t="str">
        <f t="shared" ref="FU88" si="422">FU5</f>
        <v>Institucionální podpora</v>
      </c>
      <c r="FX88" s="14" t="str">
        <f t="shared" ref="FX88" si="423">FX5</f>
        <v>pomocná střediska</v>
      </c>
      <c r="GA88" s="14" t="str">
        <f t="shared" ref="GA88" si="424">GA5</f>
        <v>Úsek ředitele</v>
      </c>
      <c r="GD88" s="14" t="str">
        <f t="shared" ref="GD88" si="425">GD5</f>
        <v>Úsek léčebné péče</v>
      </c>
      <c r="GG88" s="14" t="str">
        <f t="shared" ref="GG88" si="426">GG5</f>
        <v>Útvar ekonomiky a zdravotních pojišťoven</v>
      </c>
      <c r="GJ88" s="14" t="str">
        <f t="shared" ref="GJ88" si="427">GJ5</f>
        <v>Útvar hospodářsko technické správy</v>
      </c>
      <c r="GM88" s="14" t="str">
        <f t="shared" ref="GM88" si="428">GM5</f>
        <v>Odbor investic</v>
      </c>
      <c r="GP88" s="14" t="str">
        <f t="shared" ref="GP88" si="429">GP5</f>
        <v>Personální úsek</v>
      </c>
      <c r="GS88" s="14" t="str">
        <f t="shared" ref="GS88" si="430">GS5</f>
        <v>Úsek informačních technologií</v>
      </c>
      <c r="GV88" s="14" t="str">
        <f t="shared" ref="GV88" si="431">GV5</f>
        <v>Obchodní úsek</v>
      </c>
      <c r="GY88" s="14" t="str">
        <f t="shared" ref="GY88" si="432">GY5</f>
        <v>Marketingové akce FNOL</v>
      </c>
      <c r="HB88" s="14" t="str">
        <f t="shared" ref="HB88" si="433">HB5</f>
        <v>Údržby, provozy</v>
      </c>
      <c r="HE88" s="14" t="str">
        <f t="shared" ref="HE88" si="434">HE5</f>
        <v>Stavby</v>
      </c>
      <c r="HH88" s="14" t="str">
        <f t="shared" ref="HH88" si="435">HH5</f>
        <v>Transfery MZ ČR + refundace</v>
      </c>
      <c r="HK88" s="14" t="str">
        <f t="shared" ref="HK88" si="436">HK5</f>
        <v>Pronájmy</v>
      </c>
      <c r="HN88" s="14" t="str">
        <f t="shared" ref="HN88" si="437">HN5</f>
        <v>Nezařazeno</v>
      </c>
    </row>
  </sheetData>
  <mergeCells count="74">
    <mergeCell ref="HK6:HM6"/>
    <mergeCell ref="HN6:HP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U6:W6"/>
    <mergeCell ref="X6:Z6"/>
    <mergeCell ref="AA6:AC6"/>
    <mergeCell ref="AD6:AF6"/>
    <mergeCell ref="AG6:AI6"/>
    <mergeCell ref="AJ6:AL6"/>
    <mergeCell ref="C6:E6"/>
    <mergeCell ref="F6:H6"/>
    <mergeCell ref="I6:K6"/>
    <mergeCell ref="L6:N6"/>
    <mergeCell ref="O6:Q6"/>
    <mergeCell ref="R6:T6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3C57D-9C10-4C59-935A-EC0BF253D796}">
  <dimension ref="A1:BC30"/>
  <sheetViews>
    <sheetView workbookViewId="0">
      <selection activeCell="A29" sqref="A29"/>
    </sheetView>
  </sheetViews>
  <sheetFormatPr defaultRowHeight="15" x14ac:dyDescent="0.25"/>
  <cols>
    <col min="1" max="1" width="15.7109375" customWidth="1"/>
    <col min="2" max="2" width="43.7109375" bestFit="1" customWidth="1"/>
    <col min="3" max="54" width="22.140625" bestFit="1" customWidth="1"/>
    <col min="55" max="55" width="14.42578125" bestFit="1" customWidth="1"/>
    <col min="56" max="106" width="15.7109375" customWidth="1"/>
    <col min="107" max="108" width="24.28515625" bestFit="1" customWidth="1"/>
    <col min="109" max="109" width="29.85546875" bestFit="1" customWidth="1"/>
    <col min="110" max="110" width="10.140625" bestFit="1" customWidth="1"/>
    <col min="111" max="112" width="38.5703125" bestFit="1" customWidth="1"/>
    <col min="113" max="113" width="44.140625" bestFit="1" customWidth="1"/>
    <col min="114" max="114" width="10.140625" bestFit="1" customWidth="1"/>
    <col min="115" max="116" width="24.140625" bestFit="1" customWidth="1"/>
    <col min="117" max="117" width="29.7109375" bestFit="1" customWidth="1"/>
    <col min="118" max="118" width="10.140625" bestFit="1" customWidth="1"/>
    <col min="119" max="120" width="28" bestFit="1" customWidth="1"/>
    <col min="121" max="121" width="33.42578125" bestFit="1" customWidth="1"/>
    <col min="122" max="122" width="10.140625" bestFit="1" customWidth="1"/>
    <col min="123" max="124" width="28.85546875" bestFit="1" customWidth="1"/>
    <col min="125" max="125" width="34.42578125" bestFit="1" customWidth="1"/>
    <col min="126" max="126" width="10.140625" bestFit="1" customWidth="1"/>
    <col min="127" max="128" width="20.5703125" bestFit="1" customWidth="1"/>
    <col min="129" max="129" width="26.140625" bestFit="1" customWidth="1"/>
    <col min="130" max="130" width="10.140625" bestFit="1" customWidth="1"/>
    <col min="131" max="132" width="20.7109375" bestFit="1" customWidth="1"/>
    <col min="133" max="133" width="26.28515625" bestFit="1" customWidth="1"/>
    <col min="134" max="134" width="10.140625" bestFit="1" customWidth="1"/>
    <col min="135" max="136" width="37.42578125" bestFit="1" customWidth="1"/>
    <col min="137" max="137" width="43" bestFit="1" customWidth="1"/>
    <col min="138" max="138" width="10.140625" bestFit="1" customWidth="1"/>
    <col min="139" max="140" width="45.28515625" bestFit="1" customWidth="1"/>
    <col min="141" max="141" width="50.85546875" bestFit="1" customWidth="1"/>
    <col min="142" max="142" width="10.140625" bestFit="1" customWidth="1"/>
    <col min="143" max="144" width="21" bestFit="1" customWidth="1"/>
    <col min="145" max="145" width="26.5703125" bestFit="1" customWidth="1"/>
    <col min="146" max="146" width="10.140625" bestFit="1" customWidth="1"/>
    <col min="147" max="148" width="18.5703125" bestFit="1" customWidth="1"/>
    <col min="149" max="149" width="24.140625" bestFit="1" customWidth="1"/>
    <col min="150" max="150" width="10.140625" bestFit="1" customWidth="1"/>
    <col min="151" max="152" width="34.7109375" bestFit="1" customWidth="1"/>
    <col min="153" max="153" width="40.28515625" bestFit="1" customWidth="1"/>
    <col min="154" max="154" width="10.140625" bestFit="1" customWidth="1"/>
    <col min="155" max="156" width="18.28515625" bestFit="1" customWidth="1"/>
    <col min="157" max="157" width="23.85546875" bestFit="1" customWidth="1"/>
    <col min="158" max="158" width="10.140625" bestFit="1" customWidth="1"/>
    <col min="159" max="160" width="23.42578125" bestFit="1" customWidth="1"/>
    <col min="161" max="161" width="28.85546875" bestFit="1" customWidth="1"/>
    <col min="162" max="162" width="10.140625" bestFit="1" customWidth="1"/>
    <col min="163" max="164" width="9.7109375" bestFit="1" customWidth="1"/>
    <col min="165" max="165" width="15.140625" bestFit="1" customWidth="1"/>
    <col min="166" max="166" width="10.140625" bestFit="1" customWidth="1"/>
    <col min="167" max="168" width="24.85546875" bestFit="1" customWidth="1"/>
    <col min="169" max="169" width="30.42578125" bestFit="1" customWidth="1"/>
    <col min="170" max="170" width="10.140625" bestFit="1" customWidth="1"/>
    <col min="171" max="172" width="29.42578125" bestFit="1" customWidth="1"/>
    <col min="173" max="173" width="35" bestFit="1" customWidth="1"/>
    <col min="174" max="174" width="10.140625" bestFit="1" customWidth="1"/>
    <col min="175" max="176" width="44" bestFit="1" customWidth="1"/>
    <col min="177" max="177" width="49.42578125" bestFit="1" customWidth="1"/>
    <col min="178" max="178" width="10.140625" bestFit="1" customWidth="1"/>
    <col min="179" max="180" width="28.28515625" bestFit="1" customWidth="1"/>
    <col min="181" max="181" width="33.85546875" bestFit="1" customWidth="1"/>
    <col min="182" max="182" width="10.140625" bestFit="1" customWidth="1"/>
    <col min="183" max="184" width="19.85546875" bestFit="1" customWidth="1"/>
    <col min="185" max="185" width="25.28515625" bestFit="1" customWidth="1"/>
    <col min="186" max="186" width="10.140625" bestFit="1" customWidth="1"/>
    <col min="187" max="188" width="8.85546875" bestFit="1" customWidth="1"/>
    <col min="189" max="189" width="14.28515625" bestFit="1" customWidth="1"/>
    <col min="190" max="190" width="10.140625" bestFit="1" customWidth="1"/>
    <col min="191" max="192" width="8.85546875" bestFit="1" customWidth="1"/>
    <col min="193" max="193" width="14.28515625" bestFit="1" customWidth="1"/>
    <col min="194" max="194" width="10.140625" bestFit="1" customWidth="1"/>
    <col min="195" max="196" width="19.7109375" bestFit="1" customWidth="1"/>
    <col min="197" max="197" width="25.140625" bestFit="1" customWidth="1"/>
    <col min="198" max="198" width="10.140625" bestFit="1" customWidth="1"/>
    <col min="199" max="200" width="6.42578125" bestFit="1" customWidth="1"/>
    <col min="201" max="201" width="11.42578125" bestFit="1" customWidth="1"/>
    <col min="202" max="202" width="10.140625" bestFit="1" customWidth="1"/>
    <col min="203" max="204" width="25.28515625" bestFit="1" customWidth="1"/>
    <col min="205" max="205" width="30.85546875" bestFit="1" customWidth="1"/>
    <col min="206" max="206" width="10.140625" bestFit="1" customWidth="1"/>
    <col min="207" max="208" width="28.5703125" bestFit="1" customWidth="1"/>
    <col min="209" max="209" width="34.140625" bestFit="1" customWidth="1"/>
    <col min="210" max="210" width="10.140625" bestFit="1" customWidth="1"/>
    <col min="211" max="211" width="12.140625" bestFit="1" customWidth="1"/>
    <col min="212" max="216" width="28.85546875" bestFit="1" customWidth="1"/>
    <col min="217" max="217" width="12.140625" bestFit="1" customWidth="1"/>
    <col min="218" max="218" width="31.140625" bestFit="1" customWidth="1"/>
    <col min="219" max="219" width="10.140625" bestFit="1" customWidth="1"/>
    <col min="220" max="222" width="23.42578125" bestFit="1" customWidth="1"/>
    <col min="223" max="223" width="12.140625" bestFit="1" customWidth="1"/>
    <col min="224" max="226" width="23.42578125" bestFit="1" customWidth="1"/>
    <col min="227" max="227" width="12.140625" bestFit="1" customWidth="1"/>
    <col min="228" max="228" width="18.7109375" bestFit="1" customWidth="1"/>
    <col min="229" max="229" width="10.140625" bestFit="1" customWidth="1"/>
    <col min="230" max="230" width="31.85546875" bestFit="1" customWidth="1"/>
    <col min="231" max="231" width="12.140625" bestFit="1" customWidth="1"/>
    <col min="232" max="232" width="17.42578125" bestFit="1" customWidth="1"/>
    <col min="233" max="233" width="12.140625" bestFit="1" customWidth="1"/>
    <col min="234" max="234" width="37.28515625" bestFit="1" customWidth="1"/>
    <col min="235" max="235" width="10.140625" bestFit="1" customWidth="1"/>
    <col min="236" max="242" width="36.42578125" bestFit="1" customWidth="1"/>
    <col min="243" max="243" width="12.140625" bestFit="1" customWidth="1"/>
    <col min="244" max="250" width="32" bestFit="1" customWidth="1"/>
    <col min="251" max="251" width="12.140625" bestFit="1" customWidth="1"/>
    <col min="252" max="252" width="41.85546875" bestFit="1" customWidth="1"/>
    <col min="253" max="253" width="10.140625" bestFit="1" customWidth="1"/>
    <col min="254" max="260" width="28.85546875" bestFit="1" customWidth="1"/>
    <col min="261" max="261" width="12.140625" bestFit="1" customWidth="1"/>
    <col min="262" max="268" width="28.85546875" bestFit="1" customWidth="1"/>
    <col min="269" max="269" width="12.140625" bestFit="1" customWidth="1"/>
    <col min="270" max="270" width="26.7109375" bestFit="1" customWidth="1"/>
    <col min="271" max="271" width="10.140625" bestFit="1" customWidth="1"/>
    <col min="272" max="275" width="26" bestFit="1" customWidth="1"/>
    <col min="276" max="276" width="12.140625" bestFit="1" customWidth="1"/>
    <col min="277" max="280" width="26" bestFit="1" customWidth="1"/>
    <col min="281" max="281" width="12.140625" bestFit="1" customWidth="1"/>
    <col min="282" max="282" width="24.7109375" bestFit="1" customWidth="1"/>
    <col min="283" max="283" width="10.140625" bestFit="1" customWidth="1"/>
    <col min="284" max="284" width="27.7109375" bestFit="1" customWidth="1"/>
    <col min="285" max="285" width="12.140625" bestFit="1" customWidth="1"/>
    <col min="286" max="286" width="17.42578125" bestFit="1" customWidth="1"/>
    <col min="287" max="287" width="12.140625" bestFit="1" customWidth="1"/>
    <col min="288" max="288" width="33.140625" bestFit="1" customWidth="1"/>
    <col min="289" max="289" width="10.140625" bestFit="1" customWidth="1"/>
    <col min="290" max="296" width="34.85546875" bestFit="1" customWidth="1"/>
    <col min="297" max="297" width="12.140625" bestFit="1" customWidth="1"/>
    <col min="298" max="304" width="26.140625" bestFit="1" customWidth="1"/>
    <col min="305" max="305" width="12.140625" bestFit="1" customWidth="1"/>
    <col min="306" max="306" width="40.42578125" bestFit="1" customWidth="1"/>
    <col min="307" max="307" width="10.140625" bestFit="1" customWidth="1"/>
    <col min="308" max="312" width="28.85546875" bestFit="1" customWidth="1"/>
    <col min="313" max="313" width="12.140625" bestFit="1" customWidth="1"/>
    <col min="314" max="318" width="28.85546875" bestFit="1" customWidth="1"/>
    <col min="319" max="319" width="12.140625" bestFit="1" customWidth="1"/>
    <col min="320" max="320" width="25.85546875" bestFit="1" customWidth="1"/>
    <col min="321" max="321" width="10.140625" bestFit="1" customWidth="1"/>
    <col min="322" max="325" width="32" bestFit="1" customWidth="1"/>
    <col min="326" max="326" width="12.140625" bestFit="1" customWidth="1"/>
    <col min="327" max="330" width="32" bestFit="1" customWidth="1"/>
    <col min="331" max="331" width="12.140625" bestFit="1" customWidth="1"/>
    <col min="332" max="332" width="32.28515625" bestFit="1" customWidth="1"/>
    <col min="333" max="333" width="10.140625" bestFit="1" customWidth="1"/>
    <col min="334" max="336" width="32" bestFit="1" customWidth="1"/>
    <col min="337" max="337" width="12.140625" bestFit="1" customWidth="1"/>
    <col min="338" max="340" width="32" bestFit="1" customWidth="1"/>
    <col min="341" max="341" width="12.140625" bestFit="1" customWidth="1"/>
    <col min="342" max="342" width="30.42578125" bestFit="1" customWidth="1"/>
    <col min="343" max="343" width="10.140625" bestFit="1" customWidth="1"/>
    <col min="344" max="348" width="41.5703125" bestFit="1" customWidth="1"/>
    <col min="349" max="349" width="12.140625" bestFit="1" customWidth="1"/>
    <col min="350" max="354" width="28.85546875" bestFit="1" customWidth="1"/>
    <col min="355" max="355" width="12.140625" bestFit="1" customWidth="1"/>
    <col min="356" max="356" width="47.140625" bestFit="1" customWidth="1"/>
    <col min="357" max="357" width="10.140625" bestFit="1" customWidth="1"/>
    <col min="358" max="361" width="26" bestFit="1" customWidth="1"/>
    <col min="362" max="362" width="12.140625" bestFit="1" customWidth="1"/>
    <col min="363" max="366" width="26" bestFit="1" customWidth="1"/>
    <col min="367" max="367" width="12.140625" bestFit="1" customWidth="1"/>
    <col min="368" max="368" width="28" bestFit="1" customWidth="1"/>
    <col min="369" max="369" width="10.140625" bestFit="1" customWidth="1"/>
    <col min="370" max="370" width="60.7109375" bestFit="1" customWidth="1"/>
    <col min="371" max="371" width="12.140625" bestFit="1" customWidth="1"/>
    <col min="372" max="372" width="17.42578125" bestFit="1" customWidth="1"/>
    <col min="373" max="373" width="12.140625" bestFit="1" customWidth="1"/>
    <col min="374" max="374" width="66.140625" bestFit="1" customWidth="1"/>
    <col min="375" max="375" width="10.140625" bestFit="1" customWidth="1"/>
    <col min="376" max="377" width="32" bestFit="1" customWidth="1"/>
    <col min="378" max="378" width="12.140625" bestFit="1" customWidth="1"/>
    <col min="379" max="380" width="32" bestFit="1" customWidth="1"/>
    <col min="381" max="381" width="12.140625" bestFit="1" customWidth="1"/>
    <col min="382" max="382" width="29.85546875" bestFit="1" customWidth="1"/>
    <col min="383" max="383" width="10.140625" bestFit="1" customWidth="1"/>
    <col min="384" max="385" width="38.5703125" bestFit="1" customWidth="1"/>
    <col min="386" max="386" width="12.140625" bestFit="1" customWidth="1"/>
    <col min="387" max="388" width="21.42578125" bestFit="1" customWidth="1"/>
    <col min="389" max="389" width="12.140625" bestFit="1" customWidth="1"/>
    <col min="390" max="390" width="44.140625" bestFit="1" customWidth="1"/>
    <col min="391" max="391" width="10.140625" bestFit="1" customWidth="1"/>
    <col min="392" max="397" width="28.85546875" bestFit="1" customWidth="1"/>
    <col min="398" max="398" width="12.140625" bestFit="1" customWidth="1"/>
    <col min="399" max="404" width="28.85546875" bestFit="1" customWidth="1"/>
    <col min="405" max="405" width="12.140625" bestFit="1" customWidth="1"/>
    <col min="406" max="406" width="29.7109375" bestFit="1" customWidth="1"/>
    <col min="407" max="407" width="10.140625" bestFit="1" customWidth="1"/>
    <col min="408" max="415" width="32" bestFit="1" customWidth="1"/>
    <col min="416" max="416" width="12.140625" bestFit="1" customWidth="1"/>
    <col min="417" max="424" width="32" bestFit="1" customWidth="1"/>
    <col min="425" max="425" width="12.140625" bestFit="1" customWidth="1"/>
    <col min="426" max="426" width="33.42578125" bestFit="1" customWidth="1"/>
    <col min="427" max="427" width="10.140625" bestFit="1" customWidth="1"/>
    <col min="428" max="429" width="32" bestFit="1" customWidth="1"/>
    <col min="430" max="430" width="12.140625" bestFit="1" customWidth="1"/>
    <col min="431" max="432" width="32" bestFit="1" customWidth="1"/>
    <col min="433" max="433" width="12.140625" bestFit="1" customWidth="1"/>
    <col min="434" max="434" width="34.42578125" bestFit="1" customWidth="1"/>
    <col min="435" max="435" width="10.140625" bestFit="1" customWidth="1"/>
    <col min="436" max="439" width="30" bestFit="1" customWidth="1"/>
    <col min="440" max="440" width="12.140625" bestFit="1" customWidth="1"/>
    <col min="441" max="444" width="30" bestFit="1" customWidth="1"/>
    <col min="445" max="445" width="12.140625" bestFit="1" customWidth="1"/>
    <col min="446" max="446" width="26.140625" bestFit="1" customWidth="1"/>
    <col min="447" max="447" width="10.140625" bestFit="1" customWidth="1"/>
    <col min="448" max="449" width="32" bestFit="1" customWidth="1"/>
    <col min="450" max="450" width="12.140625" bestFit="1" customWidth="1"/>
    <col min="451" max="452" width="32" bestFit="1" customWidth="1"/>
    <col min="453" max="453" width="12.140625" bestFit="1" customWidth="1"/>
    <col min="454" max="454" width="26.28515625" bestFit="1" customWidth="1"/>
    <col min="455" max="455" width="10.140625" bestFit="1" customWidth="1"/>
    <col min="456" max="457" width="37.42578125" bestFit="1" customWidth="1"/>
    <col min="458" max="458" width="12.140625" bestFit="1" customWidth="1"/>
    <col min="459" max="460" width="32" bestFit="1" customWidth="1"/>
    <col min="461" max="461" width="12.140625" bestFit="1" customWidth="1"/>
    <col min="462" max="462" width="43" bestFit="1" customWidth="1"/>
    <col min="463" max="463" width="10.140625" bestFit="1" customWidth="1"/>
    <col min="464" max="464" width="45.28515625" bestFit="1" customWidth="1"/>
    <col min="465" max="465" width="12.140625" bestFit="1" customWidth="1"/>
    <col min="466" max="466" width="17.42578125" bestFit="1" customWidth="1"/>
    <col min="467" max="467" width="12.140625" bestFit="1" customWidth="1"/>
    <col min="468" max="468" width="50.85546875" bestFit="1" customWidth="1"/>
    <col min="469" max="469" width="10.140625" bestFit="1" customWidth="1"/>
    <col min="470" max="472" width="32" bestFit="1" customWidth="1"/>
    <col min="473" max="473" width="12.140625" bestFit="1" customWidth="1"/>
    <col min="474" max="476" width="32" bestFit="1" customWidth="1"/>
    <col min="477" max="477" width="12.140625" bestFit="1" customWidth="1"/>
    <col min="478" max="478" width="26.5703125" bestFit="1" customWidth="1"/>
    <col min="479" max="479" width="10.140625" bestFit="1" customWidth="1"/>
    <col min="480" max="482" width="32" bestFit="1" customWidth="1"/>
    <col min="483" max="483" width="12.140625" bestFit="1" customWidth="1"/>
    <col min="484" max="486" width="32" bestFit="1" customWidth="1"/>
    <col min="487" max="487" width="12.140625" bestFit="1" customWidth="1"/>
    <col min="488" max="488" width="24.140625" bestFit="1" customWidth="1"/>
    <col min="489" max="489" width="10.140625" bestFit="1" customWidth="1"/>
    <col min="490" max="492" width="34.7109375" bestFit="1" customWidth="1"/>
    <col min="493" max="493" width="12.140625" bestFit="1" customWidth="1"/>
    <col min="494" max="496" width="23.42578125" bestFit="1" customWidth="1"/>
    <col min="497" max="497" width="12.140625" bestFit="1" customWidth="1"/>
    <col min="498" max="498" width="40.28515625" bestFit="1" customWidth="1"/>
    <col min="499" max="499" width="10.140625" bestFit="1" customWidth="1"/>
    <col min="500" max="500" width="18.28515625" bestFit="1" customWidth="1"/>
    <col min="501" max="501" width="12.140625" bestFit="1" customWidth="1"/>
    <col min="502" max="502" width="17.42578125" bestFit="1" customWidth="1"/>
    <col min="503" max="503" width="12.140625" bestFit="1" customWidth="1"/>
    <col min="504" max="504" width="23.85546875" bestFit="1" customWidth="1"/>
    <col min="505" max="505" width="10.140625" bestFit="1" customWidth="1"/>
    <col min="506" max="507" width="23.42578125" bestFit="1" customWidth="1"/>
    <col min="508" max="508" width="12.140625" bestFit="1" customWidth="1"/>
    <col min="509" max="510" width="21.42578125" bestFit="1" customWidth="1"/>
    <col min="511" max="511" width="12.140625" bestFit="1" customWidth="1"/>
    <col min="512" max="512" width="28.85546875" bestFit="1" customWidth="1"/>
    <col min="513" max="513" width="10.140625" bestFit="1" customWidth="1"/>
    <col min="514" max="515" width="32" bestFit="1" customWidth="1"/>
    <col min="516" max="516" width="12.140625" bestFit="1" customWidth="1"/>
    <col min="517" max="518" width="32" bestFit="1" customWidth="1"/>
    <col min="519" max="519" width="12.140625" bestFit="1" customWidth="1"/>
    <col min="520" max="520" width="15.140625" bestFit="1" customWidth="1"/>
    <col min="521" max="521" width="10.140625" bestFit="1" customWidth="1"/>
    <col min="522" max="528" width="28.85546875" bestFit="1" customWidth="1"/>
    <col min="529" max="529" width="12.140625" bestFit="1" customWidth="1"/>
    <col min="530" max="536" width="28.85546875" bestFit="1" customWidth="1"/>
    <col min="537" max="537" width="12.140625" bestFit="1" customWidth="1"/>
    <col min="538" max="538" width="30.42578125" bestFit="1" customWidth="1"/>
    <col min="539" max="539" width="10.140625" bestFit="1" customWidth="1"/>
    <col min="540" max="540" width="29.42578125" bestFit="1" customWidth="1"/>
    <col min="541" max="541" width="12.140625" bestFit="1" customWidth="1"/>
    <col min="542" max="542" width="17.42578125" bestFit="1" customWidth="1"/>
    <col min="543" max="543" width="12.140625" bestFit="1" customWidth="1"/>
    <col min="544" max="544" width="35" bestFit="1" customWidth="1"/>
    <col min="545" max="545" width="10.140625" bestFit="1" customWidth="1"/>
    <col min="546" max="550" width="44" bestFit="1" customWidth="1"/>
    <col min="551" max="551" width="12.140625" bestFit="1" customWidth="1"/>
    <col min="552" max="556" width="28.85546875" bestFit="1" customWidth="1"/>
    <col min="557" max="557" width="12.140625" bestFit="1" customWidth="1"/>
    <col min="558" max="558" width="49.42578125" bestFit="1" customWidth="1"/>
    <col min="559" max="559" width="10.140625" bestFit="1" customWidth="1"/>
    <col min="560" max="562" width="28.28515625" bestFit="1" customWidth="1"/>
    <col min="563" max="563" width="12.140625" bestFit="1" customWidth="1"/>
    <col min="564" max="566" width="23.42578125" bestFit="1" customWidth="1"/>
    <col min="567" max="567" width="12.140625" bestFit="1" customWidth="1"/>
    <col min="568" max="568" width="33.85546875" bestFit="1" customWidth="1"/>
    <col min="569" max="569" width="10.140625" bestFit="1" customWidth="1"/>
    <col min="570" max="571" width="19.85546875" bestFit="1" customWidth="1"/>
    <col min="572" max="572" width="12.140625" bestFit="1" customWidth="1"/>
    <col min="573" max="574" width="17.42578125" bestFit="1" customWidth="1"/>
    <col min="575" max="575" width="12.140625" bestFit="1" customWidth="1"/>
    <col min="576" max="576" width="25.28515625" bestFit="1" customWidth="1"/>
    <col min="577" max="577" width="10.140625" bestFit="1" customWidth="1"/>
    <col min="578" max="580" width="32" bestFit="1" customWidth="1"/>
    <col min="581" max="581" width="12.140625" bestFit="1" customWidth="1"/>
    <col min="582" max="584" width="32" bestFit="1" customWidth="1"/>
    <col min="585" max="585" width="12.140625" bestFit="1" customWidth="1"/>
    <col min="586" max="586" width="14.28515625" bestFit="1" customWidth="1"/>
    <col min="587" max="587" width="10.140625" bestFit="1" customWidth="1"/>
    <col min="588" max="588" width="17.42578125" bestFit="1" customWidth="1"/>
    <col min="589" max="589" width="12.140625" bestFit="1" customWidth="1"/>
    <col min="590" max="590" width="17.42578125" bestFit="1" customWidth="1"/>
    <col min="591" max="591" width="12.140625" bestFit="1" customWidth="1"/>
    <col min="592" max="592" width="14.28515625" bestFit="1" customWidth="1"/>
    <col min="593" max="593" width="10.140625" bestFit="1" customWidth="1"/>
    <col min="594" max="594" width="19.7109375" bestFit="1" customWidth="1"/>
    <col min="595" max="595" width="12.140625" bestFit="1" customWidth="1"/>
    <col min="596" max="596" width="9.85546875" bestFit="1" customWidth="1"/>
    <col min="597" max="597" width="12.140625" bestFit="1" customWidth="1"/>
    <col min="598" max="598" width="25.140625" bestFit="1" customWidth="1"/>
    <col min="599" max="599" width="10.140625" bestFit="1" customWidth="1"/>
    <col min="600" max="601" width="26" bestFit="1" customWidth="1"/>
    <col min="602" max="602" width="12.140625" bestFit="1" customWidth="1"/>
    <col min="603" max="604" width="26" bestFit="1" customWidth="1"/>
    <col min="605" max="605" width="12.140625" bestFit="1" customWidth="1"/>
    <col min="606" max="606" width="11.42578125" bestFit="1" customWidth="1"/>
    <col min="607" max="607" width="10.140625" bestFit="1" customWidth="1"/>
    <col min="608" max="608" width="25.28515625" bestFit="1" customWidth="1"/>
    <col min="609" max="609" width="12.140625" bestFit="1" customWidth="1"/>
    <col min="610" max="610" width="17.42578125" bestFit="1" customWidth="1"/>
    <col min="611" max="611" width="12.140625" bestFit="1" customWidth="1"/>
    <col min="612" max="612" width="30.85546875" bestFit="1" customWidth="1"/>
    <col min="613" max="613" width="10.140625" bestFit="1" customWidth="1"/>
    <col min="614" max="614" width="28.5703125" bestFit="1" customWidth="1"/>
    <col min="615" max="615" width="12.140625" bestFit="1" customWidth="1"/>
    <col min="616" max="616" width="17.42578125" bestFit="1" customWidth="1"/>
    <col min="617" max="617" width="12.140625" bestFit="1" customWidth="1"/>
    <col min="618" max="618" width="34.140625" bestFit="1" customWidth="1"/>
    <col min="619" max="619" width="10.140625" bestFit="1" customWidth="1"/>
  </cols>
  <sheetData>
    <row r="1" spans="1:55" x14ac:dyDescent="0.25">
      <c r="A1" s="5" t="s">
        <v>0</v>
      </c>
      <c r="B1" t="s">
        <v>152</v>
      </c>
    </row>
    <row r="3" spans="1:55" x14ac:dyDescent="0.25">
      <c r="A3" s="5" t="s">
        <v>153</v>
      </c>
      <c r="C3" s="5" t="s">
        <v>1</v>
      </c>
      <c r="D3" s="5" t="s">
        <v>2</v>
      </c>
    </row>
    <row r="4" spans="1:55" x14ac:dyDescent="0.25">
      <c r="C4" t="s">
        <v>10</v>
      </c>
      <c r="D4" t="s">
        <v>32</v>
      </c>
      <c r="E4" t="s">
        <v>36</v>
      </c>
      <c r="F4" t="s">
        <v>39</v>
      </c>
      <c r="G4" t="s">
        <v>41</v>
      </c>
      <c r="H4" t="s">
        <v>43</v>
      </c>
      <c r="I4" t="s">
        <v>45</v>
      </c>
      <c r="J4" t="s">
        <v>47</v>
      </c>
      <c r="K4" t="s">
        <v>49</v>
      </c>
      <c r="L4" t="s">
        <v>53</v>
      </c>
      <c r="M4" t="s">
        <v>59</v>
      </c>
      <c r="N4" t="s">
        <v>61</v>
      </c>
      <c r="O4" t="s">
        <v>63</v>
      </c>
      <c r="P4" t="s">
        <v>65</v>
      </c>
      <c r="Q4" t="s">
        <v>67</v>
      </c>
      <c r="R4" t="s">
        <v>69</v>
      </c>
      <c r="S4" t="s">
        <v>71</v>
      </c>
      <c r="T4" t="s">
        <v>73</v>
      </c>
      <c r="U4" t="s">
        <v>75</v>
      </c>
      <c r="V4" t="s">
        <v>77</v>
      </c>
      <c r="W4" t="s">
        <v>83</v>
      </c>
      <c r="X4" t="s">
        <v>85</v>
      </c>
      <c r="Y4" t="s">
        <v>89</v>
      </c>
      <c r="Z4" t="s">
        <v>91</v>
      </c>
      <c r="AA4" t="s">
        <v>93</v>
      </c>
      <c r="AB4" t="s">
        <v>95</v>
      </c>
      <c r="AC4" t="s">
        <v>97</v>
      </c>
      <c r="AD4" t="s">
        <v>99</v>
      </c>
      <c r="AE4" t="s">
        <v>101</v>
      </c>
      <c r="AF4" t="s">
        <v>103</v>
      </c>
      <c r="AG4" t="s">
        <v>105</v>
      </c>
      <c r="AH4" t="s">
        <v>107</v>
      </c>
      <c r="AI4" t="s">
        <v>109</v>
      </c>
      <c r="AJ4" t="s">
        <v>113</v>
      </c>
      <c r="AK4" t="s">
        <v>115</v>
      </c>
      <c r="AL4" t="s">
        <v>117</v>
      </c>
      <c r="AM4" t="s">
        <v>119</v>
      </c>
      <c r="AN4" t="s">
        <v>121</v>
      </c>
      <c r="AO4" t="s">
        <v>123</v>
      </c>
      <c r="AP4" t="s">
        <v>125</v>
      </c>
      <c r="AQ4" t="s">
        <v>127</v>
      </c>
      <c r="AR4" t="s">
        <v>129</v>
      </c>
      <c r="AS4" t="s">
        <v>133</v>
      </c>
      <c r="AT4" t="s">
        <v>135</v>
      </c>
      <c r="AU4" t="s">
        <v>137</v>
      </c>
      <c r="AV4" t="s">
        <v>139</v>
      </c>
      <c r="AW4" t="s">
        <v>141</v>
      </c>
      <c r="AX4" t="s">
        <v>143</v>
      </c>
      <c r="AY4" t="s">
        <v>144</v>
      </c>
      <c r="AZ4" t="s">
        <v>146</v>
      </c>
      <c r="BA4" t="s">
        <v>148</v>
      </c>
      <c r="BB4" t="s">
        <v>150</v>
      </c>
      <c r="BC4" t="s">
        <v>155</v>
      </c>
    </row>
    <row r="5" spans="1:55" ht="60.75" customHeight="1" x14ac:dyDescent="0.25">
      <c r="A5" s="64" t="s">
        <v>3</v>
      </c>
      <c r="B5" s="64" t="s">
        <v>4</v>
      </c>
      <c r="C5" s="65" t="s">
        <v>11</v>
      </c>
      <c r="D5" s="65" t="s">
        <v>33</v>
      </c>
      <c r="E5" s="65" t="s">
        <v>37</v>
      </c>
      <c r="F5" s="65" t="s">
        <v>40</v>
      </c>
      <c r="G5" s="65" t="s">
        <v>42</v>
      </c>
      <c r="H5" s="65" t="s">
        <v>44</v>
      </c>
      <c r="I5" s="65" t="s">
        <v>46</v>
      </c>
      <c r="J5" s="65" t="s">
        <v>48</v>
      </c>
      <c r="K5" s="65" t="s">
        <v>50</v>
      </c>
      <c r="L5" s="65" t="s">
        <v>54</v>
      </c>
      <c r="M5" s="65" t="s">
        <v>60</v>
      </c>
      <c r="N5" s="65" t="s">
        <v>62</v>
      </c>
      <c r="O5" s="65" t="s">
        <v>64</v>
      </c>
      <c r="P5" s="65" t="s">
        <v>66</v>
      </c>
      <c r="Q5" s="65" t="s">
        <v>68</v>
      </c>
      <c r="R5" s="65" t="s">
        <v>70</v>
      </c>
      <c r="S5" s="65" t="s">
        <v>72</v>
      </c>
      <c r="T5" s="65" t="s">
        <v>74</v>
      </c>
      <c r="U5" s="65" t="s">
        <v>76</v>
      </c>
      <c r="V5" s="65" t="s">
        <v>78</v>
      </c>
      <c r="W5" s="65" t="s">
        <v>84</v>
      </c>
      <c r="X5" s="65" t="s">
        <v>86</v>
      </c>
      <c r="Y5" s="65" t="s">
        <v>90</v>
      </c>
      <c r="Z5" s="65" t="s">
        <v>92</v>
      </c>
      <c r="AA5" s="65" t="s">
        <v>94</v>
      </c>
      <c r="AB5" s="65" t="s">
        <v>96</v>
      </c>
      <c r="AC5" s="65" t="s">
        <v>98</v>
      </c>
      <c r="AD5" s="65" t="s">
        <v>100</v>
      </c>
      <c r="AE5" s="65" t="s">
        <v>102</v>
      </c>
      <c r="AF5" s="65" t="s">
        <v>104</v>
      </c>
      <c r="AG5" s="65" t="s">
        <v>106</v>
      </c>
      <c r="AH5" s="65" t="s">
        <v>108</v>
      </c>
      <c r="AI5" s="65" t="s">
        <v>110</v>
      </c>
      <c r="AJ5" s="65" t="s">
        <v>114</v>
      </c>
      <c r="AK5" s="65" t="s">
        <v>116</v>
      </c>
      <c r="AL5" s="65" t="s">
        <v>118</v>
      </c>
      <c r="AM5" s="65" t="s">
        <v>120</v>
      </c>
      <c r="AN5" s="65" t="s">
        <v>122</v>
      </c>
      <c r="AO5" s="65" t="s">
        <v>124</v>
      </c>
      <c r="AP5" s="65" t="s">
        <v>126</v>
      </c>
      <c r="AQ5" s="65" t="s">
        <v>128</v>
      </c>
      <c r="AR5" s="65" t="s">
        <v>130</v>
      </c>
      <c r="AS5" s="65" t="s">
        <v>134</v>
      </c>
      <c r="AT5" s="65" t="s">
        <v>136</v>
      </c>
      <c r="AU5" s="65" t="s">
        <v>138</v>
      </c>
      <c r="AV5" s="65" t="s">
        <v>140</v>
      </c>
      <c r="AW5" s="65" t="s">
        <v>142</v>
      </c>
      <c r="AX5" s="65" t="s">
        <v>142</v>
      </c>
      <c r="AY5" s="65" t="s">
        <v>145</v>
      </c>
      <c r="AZ5" s="65" t="s">
        <v>147</v>
      </c>
      <c r="BA5" s="65" t="s">
        <v>149</v>
      </c>
      <c r="BB5" s="65" t="s">
        <v>151</v>
      </c>
    </row>
    <row r="6" spans="1:55" ht="42.75" customHeight="1" x14ac:dyDescent="0.25">
      <c r="A6" t="s">
        <v>38</v>
      </c>
      <c r="C6" s="6"/>
      <c r="D6" s="6"/>
      <c r="E6" s="6">
        <v>1481218.5658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>
        <v>0</v>
      </c>
      <c r="AW6" s="6"/>
      <c r="AX6" s="6"/>
      <c r="AY6" s="6">
        <v>17638238.7608</v>
      </c>
      <c r="AZ6" s="6"/>
      <c r="BA6" s="6"/>
      <c r="BB6" s="6"/>
      <c r="BC6" s="6">
        <v>19119457.3266</v>
      </c>
    </row>
    <row r="7" spans="1:55" x14ac:dyDescent="0.25">
      <c r="A7" t="s">
        <v>12</v>
      </c>
      <c r="B7" t="s">
        <v>13</v>
      </c>
      <c r="C7" s="6">
        <v>4114882.9769000001</v>
      </c>
      <c r="D7" s="6">
        <v>6182243.2693999996</v>
      </c>
      <c r="E7" s="6">
        <v>15465854.9507</v>
      </c>
      <c r="F7" s="6">
        <v>3910794.2069999999</v>
      </c>
      <c r="G7" s="6">
        <v>3204472.0200999998</v>
      </c>
      <c r="H7" s="6">
        <v>4147790.8185000001</v>
      </c>
      <c r="I7" s="6">
        <v>15466742.9123</v>
      </c>
      <c r="J7" s="6">
        <v>7371637.5723000001</v>
      </c>
      <c r="K7" s="6">
        <v>1554705.5290999999</v>
      </c>
      <c r="L7" s="6">
        <v>7584672.5494999997</v>
      </c>
      <c r="M7" s="6">
        <v>2438873.3766999999</v>
      </c>
      <c r="N7" s="6">
        <v>3452846.9298</v>
      </c>
      <c r="O7" s="6">
        <v>874746.87459999998</v>
      </c>
      <c r="P7" s="6">
        <v>960703.29469999997</v>
      </c>
      <c r="Q7" s="6">
        <v>77548.865300000005</v>
      </c>
      <c r="R7" s="6">
        <v>6266679.6163999997</v>
      </c>
      <c r="S7" s="6">
        <v>3806674.2793999999</v>
      </c>
      <c r="T7" s="6">
        <v>3137995.9372</v>
      </c>
      <c r="U7" s="6">
        <v>1320592.3085</v>
      </c>
      <c r="V7" s="6">
        <v>927959.5919</v>
      </c>
      <c r="W7" s="6">
        <v>40629855.134800002</v>
      </c>
      <c r="X7" s="6">
        <v>82456.802899999995</v>
      </c>
      <c r="Y7" s="6">
        <v>215320.90179999999</v>
      </c>
      <c r="Z7" s="6">
        <v>861205.61979999999</v>
      </c>
      <c r="AA7" s="6">
        <v>562975.21360000002</v>
      </c>
      <c r="AB7" s="6">
        <v>10669.9501</v>
      </c>
      <c r="AC7" s="6">
        <v>9132.1268</v>
      </c>
      <c r="AD7" s="6">
        <v>178304.80489999999</v>
      </c>
      <c r="AE7" s="6">
        <v>947122.99080000003</v>
      </c>
      <c r="AF7" s="6">
        <v>31759279.278299998</v>
      </c>
      <c r="AG7" s="6">
        <v>6062.5824000000002</v>
      </c>
      <c r="AH7" s="6">
        <v>321243.1741</v>
      </c>
      <c r="AI7" s="6">
        <v>51110.678</v>
      </c>
      <c r="AJ7" s="6">
        <v>164422.8872</v>
      </c>
      <c r="AK7" s="6">
        <v>10682.785</v>
      </c>
      <c r="AL7" s="6">
        <v>15803.0628</v>
      </c>
      <c r="AM7" s="6">
        <v>8804.8518000000004</v>
      </c>
      <c r="AN7" s="6">
        <v>17151.956699999999</v>
      </c>
      <c r="AO7" s="6">
        <v>242.78</v>
      </c>
      <c r="AP7" s="6">
        <v>896332.08900000004</v>
      </c>
      <c r="AQ7" s="6">
        <v>43730.196799999998</v>
      </c>
      <c r="AR7" s="6">
        <v>7408725.2368999999</v>
      </c>
      <c r="AS7" s="6">
        <v>2381.4171000000001</v>
      </c>
      <c r="AT7" s="6">
        <v>4007147.0976999998</v>
      </c>
      <c r="AU7" s="6">
        <v>1853155.5427000001</v>
      </c>
      <c r="AV7" s="6">
        <v>11331.0213</v>
      </c>
      <c r="AW7" s="6">
        <v>6497.06</v>
      </c>
      <c r="AX7" s="6">
        <v>-1270.8567</v>
      </c>
      <c r="AY7" s="6"/>
      <c r="AZ7" s="6">
        <v>10072.4437</v>
      </c>
      <c r="BA7" s="6">
        <v>14783.372499999999</v>
      </c>
      <c r="BB7" s="6">
        <v>4285.5214999999998</v>
      </c>
      <c r="BC7" s="6">
        <v>182377435.60459995</v>
      </c>
    </row>
    <row r="8" spans="1:55" x14ac:dyDescent="0.25">
      <c r="A8" t="s">
        <v>14</v>
      </c>
      <c r="B8" t="s">
        <v>15</v>
      </c>
      <c r="C8" s="6">
        <v>162802.57930000001</v>
      </c>
      <c r="D8" s="6">
        <v>1346629.6927</v>
      </c>
      <c r="E8" s="6">
        <v>209083.68369999999</v>
      </c>
      <c r="F8" s="6">
        <v>1672458.2774</v>
      </c>
      <c r="G8" s="6">
        <v>150356.2801</v>
      </c>
      <c r="H8" s="6">
        <v>116712.0297</v>
      </c>
      <c r="I8" s="6">
        <v>603113.59400000004</v>
      </c>
      <c r="J8" s="6">
        <v>47875.724699999999</v>
      </c>
      <c r="K8" s="6">
        <v>10902.442499999999</v>
      </c>
      <c r="L8" s="6">
        <v>430549.08429999999</v>
      </c>
      <c r="M8" s="6">
        <v>9285.7556000000004</v>
      </c>
      <c r="N8" s="6">
        <v>32003.353999999999</v>
      </c>
      <c r="O8" s="6">
        <v>41195.422500000001</v>
      </c>
      <c r="P8" s="6"/>
      <c r="Q8" s="6"/>
      <c r="R8" s="6">
        <v>208872.87270000001</v>
      </c>
      <c r="S8" s="6">
        <v>84992.715299999996</v>
      </c>
      <c r="T8" s="6"/>
      <c r="U8" s="6"/>
      <c r="V8" s="6"/>
      <c r="W8" s="6">
        <v>327083.11499999999</v>
      </c>
      <c r="X8" s="6"/>
      <c r="Y8" s="6"/>
      <c r="Z8" s="6">
        <v>2513.7399999999998</v>
      </c>
      <c r="AA8" s="6"/>
      <c r="AB8" s="6"/>
      <c r="AC8" s="6"/>
      <c r="AD8" s="6"/>
      <c r="AE8" s="6">
        <v>14494.3238</v>
      </c>
      <c r="AF8" s="6">
        <v>451498.77140000003</v>
      </c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>
        <v>447847.22499999998</v>
      </c>
      <c r="AS8" s="6"/>
      <c r="AT8" s="6">
        <v>1801676.4856</v>
      </c>
      <c r="AU8" s="6"/>
      <c r="AV8" s="6"/>
      <c r="AW8" s="6"/>
      <c r="AX8" s="6"/>
      <c r="AY8" s="6"/>
      <c r="AZ8" s="6"/>
      <c r="BA8" s="6"/>
      <c r="BB8" s="6"/>
      <c r="BC8" s="6">
        <v>8171947.169300002</v>
      </c>
    </row>
    <row r="9" spans="1:55" x14ac:dyDescent="0.25">
      <c r="A9" t="s">
        <v>51</v>
      </c>
      <c r="B9" t="s">
        <v>52</v>
      </c>
      <c r="C9" s="6"/>
      <c r="D9" s="6"/>
      <c r="E9" s="6"/>
      <c r="F9" s="6"/>
      <c r="G9" s="6"/>
      <c r="H9" s="6"/>
      <c r="I9" s="6"/>
      <c r="J9" s="6"/>
      <c r="K9" s="6">
        <v>610964.91680000001</v>
      </c>
      <c r="L9" s="6">
        <v>145038.97880000001</v>
      </c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>
        <v>756003.89560000005</v>
      </c>
    </row>
    <row r="10" spans="1:55" x14ac:dyDescent="0.25">
      <c r="A10" t="s">
        <v>87</v>
      </c>
      <c r="B10" t="s">
        <v>88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>
        <v>25368515.020799998</v>
      </c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>
        <v>25368515.020799998</v>
      </c>
    </row>
    <row r="11" spans="1:55" x14ac:dyDescent="0.25">
      <c r="A11" t="s">
        <v>16</v>
      </c>
      <c r="B11" t="s">
        <v>17</v>
      </c>
      <c r="C11" s="6">
        <v>98561.546700000006</v>
      </c>
      <c r="D11" s="6">
        <v>572388.53659999999</v>
      </c>
      <c r="E11" s="6">
        <v>90338.741099999999</v>
      </c>
      <c r="F11" s="6">
        <v>245934.3046</v>
      </c>
      <c r="G11" s="6">
        <v>13844.579400000001</v>
      </c>
      <c r="H11" s="6">
        <v>78948.524999999994</v>
      </c>
      <c r="I11" s="6">
        <v>723768.85230000003</v>
      </c>
      <c r="J11" s="6">
        <v>13855.009099999999</v>
      </c>
      <c r="K11" s="6">
        <v>188940.75580000001</v>
      </c>
      <c r="L11" s="6">
        <v>439004.6813</v>
      </c>
      <c r="M11" s="6">
        <v>52545.720099999999</v>
      </c>
      <c r="N11" s="6">
        <v>11490.944600000001</v>
      </c>
      <c r="O11" s="6">
        <v>49195.313999999998</v>
      </c>
      <c r="P11" s="6"/>
      <c r="Q11" s="6"/>
      <c r="R11" s="6">
        <v>170440.28159999999</v>
      </c>
      <c r="S11" s="6">
        <v>126689.51</v>
      </c>
      <c r="T11" s="6">
        <v>5749.2834000000003</v>
      </c>
      <c r="U11" s="6"/>
      <c r="V11" s="6">
        <v>2324.7957999999999</v>
      </c>
      <c r="W11" s="6">
        <v>229122.71460000001</v>
      </c>
      <c r="X11" s="6"/>
      <c r="Y11" s="6"/>
      <c r="Z11" s="6">
        <v>53429.2356</v>
      </c>
      <c r="AA11" s="6">
        <v>2055.9389999999999</v>
      </c>
      <c r="AB11" s="6"/>
      <c r="AC11" s="6"/>
      <c r="AD11" s="6"/>
      <c r="AE11" s="6">
        <v>2483.6651999999999</v>
      </c>
      <c r="AF11" s="6">
        <v>79006.905499999993</v>
      </c>
      <c r="AG11" s="6"/>
      <c r="AH11" s="6">
        <v>1356.48</v>
      </c>
      <c r="AI11" s="6"/>
      <c r="AJ11" s="6"/>
      <c r="AK11" s="6"/>
      <c r="AL11" s="6"/>
      <c r="AM11" s="6"/>
      <c r="AN11" s="6"/>
      <c r="AO11" s="6"/>
      <c r="AP11" s="6"/>
      <c r="AQ11" s="6"/>
      <c r="AR11" s="6">
        <v>91175.540999999997</v>
      </c>
      <c r="AS11" s="6"/>
      <c r="AT11" s="6">
        <v>192488.6079</v>
      </c>
      <c r="AU11" s="6"/>
      <c r="AV11" s="6"/>
      <c r="AW11" s="6">
        <v>1987.2</v>
      </c>
      <c r="AX11" s="6"/>
      <c r="AY11" s="6"/>
      <c r="AZ11" s="6">
        <v>0</v>
      </c>
      <c r="BA11" s="6"/>
      <c r="BB11" s="6"/>
      <c r="BC11" s="6">
        <v>3537127.6701999996</v>
      </c>
    </row>
    <row r="12" spans="1:55" x14ac:dyDescent="0.25">
      <c r="A12" t="s">
        <v>55</v>
      </c>
      <c r="B12" t="s">
        <v>56</v>
      </c>
      <c r="C12" s="6"/>
      <c r="D12" s="6"/>
      <c r="E12" s="6"/>
      <c r="F12" s="6"/>
      <c r="G12" s="6"/>
      <c r="H12" s="6"/>
      <c r="I12" s="6"/>
      <c r="J12" s="6"/>
      <c r="K12" s="6"/>
      <c r="L12" s="6">
        <v>1827316.7376999999</v>
      </c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>
        <v>149549.36869999999</v>
      </c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>
        <v>4292.8599999999997</v>
      </c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>
        <v>1981158.9664</v>
      </c>
    </row>
    <row r="13" spans="1:55" x14ac:dyDescent="0.25">
      <c r="A13" t="s">
        <v>18</v>
      </c>
      <c r="B13" t="s">
        <v>19</v>
      </c>
      <c r="C13" s="6">
        <v>1610335.6151999999</v>
      </c>
      <c r="D13" s="6">
        <v>66971.157000000007</v>
      </c>
      <c r="E13" s="6"/>
      <c r="F13" s="6"/>
      <c r="G13" s="6">
        <v>98061.126000000004</v>
      </c>
      <c r="H13" s="6">
        <v>1170073.8544000001</v>
      </c>
      <c r="I13" s="6"/>
      <c r="J13" s="6"/>
      <c r="K13" s="6"/>
      <c r="L13" s="6"/>
      <c r="M13" s="6"/>
      <c r="N13" s="6">
        <v>70900.189799999993</v>
      </c>
      <c r="O13" s="6"/>
      <c r="P13" s="6"/>
      <c r="Q13" s="6"/>
      <c r="R13" s="6"/>
      <c r="S13" s="6"/>
      <c r="T13" s="6"/>
      <c r="U13" s="6"/>
      <c r="V13" s="6"/>
      <c r="W13" s="6"/>
      <c r="X13" s="6">
        <v>1965530.3751999999</v>
      </c>
      <c r="Y13" s="6"/>
      <c r="Z13" s="6"/>
      <c r="AA13" s="6"/>
      <c r="AB13" s="6"/>
      <c r="AC13" s="6"/>
      <c r="AD13" s="6"/>
      <c r="AE13" s="6"/>
      <c r="AF13" s="6"/>
      <c r="AG13" s="6"/>
      <c r="AH13" s="6">
        <v>6948599.3102000002</v>
      </c>
      <c r="AI13" s="6"/>
      <c r="AJ13" s="6"/>
      <c r="AK13" s="6"/>
      <c r="AL13" s="6"/>
      <c r="AM13" s="6">
        <v>4285.1701999999996</v>
      </c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>
        <v>11934756.797999999</v>
      </c>
    </row>
    <row r="14" spans="1:55" x14ac:dyDescent="0.25">
      <c r="A14" t="s">
        <v>57</v>
      </c>
      <c r="B14" t="s">
        <v>58</v>
      </c>
      <c r="C14" s="6"/>
      <c r="D14" s="6"/>
      <c r="E14" s="6"/>
      <c r="F14" s="6"/>
      <c r="G14" s="6"/>
      <c r="H14" s="6"/>
      <c r="I14" s="6"/>
      <c r="J14" s="6"/>
      <c r="K14" s="6"/>
      <c r="L14" s="6">
        <v>110279.15399999999</v>
      </c>
      <c r="M14" s="6"/>
      <c r="N14" s="6">
        <v>87613.495200000005</v>
      </c>
      <c r="O14" s="6"/>
      <c r="P14" s="6"/>
      <c r="Q14" s="6"/>
      <c r="R14" s="6"/>
      <c r="S14" s="6">
        <v>8373245.6553999996</v>
      </c>
      <c r="T14" s="6"/>
      <c r="U14" s="6"/>
      <c r="V14" s="6">
        <v>209655.5773</v>
      </c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>
        <v>8780793.8819000013</v>
      </c>
    </row>
    <row r="15" spans="1:55" x14ac:dyDescent="0.25">
      <c r="A15" t="s">
        <v>20</v>
      </c>
      <c r="B15" t="s">
        <v>21</v>
      </c>
      <c r="C15" s="6">
        <v>10536.86</v>
      </c>
      <c r="D15" s="6"/>
      <c r="E15" s="6"/>
      <c r="F15" s="6"/>
      <c r="G15" s="6">
        <v>50614.251199999999</v>
      </c>
      <c r="H15" s="6"/>
      <c r="I15" s="6">
        <v>59996.880899999996</v>
      </c>
      <c r="J15" s="6"/>
      <c r="K15" s="6"/>
      <c r="L15" s="6">
        <v>26252.601200000001</v>
      </c>
      <c r="M15" s="6"/>
      <c r="N15" s="6"/>
      <c r="O15" s="6"/>
      <c r="P15" s="6"/>
      <c r="Q15" s="6"/>
      <c r="R15" s="6">
        <v>85120.579500000007</v>
      </c>
      <c r="S15" s="6">
        <v>3192368.3972</v>
      </c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>
        <v>17849.440900000001</v>
      </c>
      <c r="AF15" s="6">
        <v>14616.99</v>
      </c>
      <c r="AG15" s="6"/>
      <c r="AH15" s="6">
        <v>9744.66</v>
      </c>
      <c r="AI15" s="6"/>
      <c r="AJ15" s="6"/>
      <c r="AK15" s="6"/>
      <c r="AL15" s="6"/>
      <c r="AM15" s="6"/>
      <c r="AN15" s="6"/>
      <c r="AO15" s="6"/>
      <c r="AP15" s="6"/>
      <c r="AQ15" s="6"/>
      <c r="AR15" s="6">
        <v>10536.86</v>
      </c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>
        <v>3477637.5208999999</v>
      </c>
    </row>
    <row r="16" spans="1:55" x14ac:dyDescent="0.25">
      <c r="A16" t="s">
        <v>22</v>
      </c>
      <c r="B16" t="s">
        <v>23</v>
      </c>
      <c r="C16" s="6">
        <v>598414.46259999997</v>
      </c>
      <c r="D16" s="6">
        <v>2258151.9736000001</v>
      </c>
      <c r="E16" s="6">
        <v>1454238.4789</v>
      </c>
      <c r="F16" s="6">
        <v>1604308.058</v>
      </c>
      <c r="G16" s="6">
        <v>123835.4621</v>
      </c>
      <c r="H16" s="6">
        <v>507404.24699999997</v>
      </c>
      <c r="I16" s="6">
        <v>1679093.9774</v>
      </c>
      <c r="J16" s="6">
        <v>419536.83</v>
      </c>
      <c r="K16" s="6">
        <v>92727.820900000006</v>
      </c>
      <c r="L16" s="6">
        <v>885885.40379999997</v>
      </c>
      <c r="M16" s="6">
        <v>740606.52960000001</v>
      </c>
      <c r="N16" s="6">
        <v>353836.50339999999</v>
      </c>
      <c r="O16" s="6">
        <v>213811.28539999999</v>
      </c>
      <c r="P16" s="6">
        <v>143801.2991</v>
      </c>
      <c r="Q16" s="6"/>
      <c r="R16" s="6">
        <v>1443123.8178999999</v>
      </c>
      <c r="S16" s="6">
        <v>686111.13340000005</v>
      </c>
      <c r="T16" s="6">
        <v>20255.454900000001</v>
      </c>
      <c r="U16" s="6"/>
      <c r="V16" s="6">
        <v>171733.57199999999</v>
      </c>
      <c r="W16" s="6">
        <v>440612.52360000001</v>
      </c>
      <c r="X16" s="6"/>
      <c r="Y16" s="6">
        <v>1673.6447000000001</v>
      </c>
      <c r="Z16" s="6">
        <v>254745.10219999999</v>
      </c>
      <c r="AA16" s="6">
        <v>24727.412899999999</v>
      </c>
      <c r="AB16" s="6"/>
      <c r="AC16" s="6"/>
      <c r="AD16" s="6">
        <v>20808.520400000001</v>
      </c>
      <c r="AE16" s="6">
        <v>330103.2144</v>
      </c>
      <c r="AF16" s="6">
        <v>3463721.71</v>
      </c>
      <c r="AG16" s="6"/>
      <c r="AH16" s="6"/>
      <c r="AI16" s="6"/>
      <c r="AJ16" s="6"/>
      <c r="AK16" s="6"/>
      <c r="AL16" s="6">
        <v>2238.9681</v>
      </c>
      <c r="AM16" s="6"/>
      <c r="AN16" s="6">
        <v>925.83</v>
      </c>
      <c r="AO16" s="6"/>
      <c r="AP16" s="6">
        <v>18860.258900000001</v>
      </c>
      <c r="AQ16" s="6"/>
      <c r="AR16" s="6">
        <v>453384.66649999999</v>
      </c>
      <c r="AS16" s="6"/>
      <c r="AT16" s="6">
        <v>839275.49380000005</v>
      </c>
      <c r="AU16" s="6">
        <v>79066.220600000001</v>
      </c>
      <c r="AV16" s="6"/>
      <c r="AW16" s="6"/>
      <c r="AX16" s="6"/>
      <c r="AY16" s="6"/>
      <c r="AZ16" s="6"/>
      <c r="BA16" s="6"/>
      <c r="BB16" s="6"/>
      <c r="BC16" s="6">
        <v>19327019.876100004</v>
      </c>
    </row>
    <row r="17" spans="1:55" x14ac:dyDescent="0.25">
      <c r="A17" t="s">
        <v>24</v>
      </c>
      <c r="B17" t="s">
        <v>25</v>
      </c>
      <c r="C17" s="6">
        <v>123665.1749</v>
      </c>
      <c r="D17" s="6">
        <v>372134.20299999998</v>
      </c>
      <c r="E17" s="6">
        <v>171183.23869999999</v>
      </c>
      <c r="F17" s="6">
        <v>452354.14169999998</v>
      </c>
      <c r="G17" s="6">
        <v>9515.5275999999994</v>
      </c>
      <c r="H17" s="6">
        <v>8489.0396000000001</v>
      </c>
      <c r="I17" s="6">
        <v>878323.17680000002</v>
      </c>
      <c r="J17" s="6">
        <v>25375.8478</v>
      </c>
      <c r="K17" s="6">
        <v>1324.6088</v>
      </c>
      <c r="L17" s="6">
        <v>355534.22019999998</v>
      </c>
      <c r="M17" s="6">
        <v>12933.406000000001</v>
      </c>
      <c r="N17" s="6">
        <v>24116.5062</v>
      </c>
      <c r="O17" s="6">
        <v>1546.9267</v>
      </c>
      <c r="P17" s="6">
        <v>6959.3692000000001</v>
      </c>
      <c r="Q17" s="6"/>
      <c r="R17" s="6">
        <v>524948.68460000004</v>
      </c>
      <c r="S17" s="6">
        <v>110752.0589</v>
      </c>
      <c r="T17" s="6">
        <v>1202.1164000000001</v>
      </c>
      <c r="U17" s="6"/>
      <c r="V17" s="6">
        <v>43817.210299999999</v>
      </c>
      <c r="W17" s="6">
        <v>77996.249200000006</v>
      </c>
      <c r="X17" s="6"/>
      <c r="Y17" s="6"/>
      <c r="Z17" s="6">
        <v>45361</v>
      </c>
      <c r="AA17" s="6">
        <v>159.5</v>
      </c>
      <c r="AB17" s="6"/>
      <c r="AC17" s="6"/>
      <c r="AD17" s="6"/>
      <c r="AE17" s="6">
        <v>5489.6064999999999</v>
      </c>
      <c r="AF17" s="6">
        <v>6829683.1298000002</v>
      </c>
      <c r="AG17" s="6"/>
      <c r="AH17" s="6"/>
      <c r="AI17" s="6"/>
      <c r="AJ17" s="6"/>
      <c r="AK17" s="6"/>
      <c r="AL17" s="6"/>
      <c r="AM17" s="6"/>
      <c r="AN17" s="6">
        <v>529.6</v>
      </c>
      <c r="AO17" s="6"/>
      <c r="AP17" s="6"/>
      <c r="AQ17" s="6"/>
      <c r="AR17" s="6">
        <v>21036.517599999999</v>
      </c>
      <c r="AS17" s="6"/>
      <c r="AT17" s="6">
        <v>368956.2303</v>
      </c>
      <c r="AU17" s="6">
        <v>375.65440000000001</v>
      </c>
      <c r="AV17" s="6"/>
      <c r="AW17" s="6"/>
      <c r="AX17" s="6"/>
      <c r="AY17" s="6"/>
      <c r="AZ17" s="6"/>
      <c r="BA17" s="6"/>
      <c r="BB17" s="6"/>
      <c r="BC17" s="6">
        <v>10473762.9452</v>
      </c>
    </row>
    <row r="18" spans="1:55" x14ac:dyDescent="0.25">
      <c r="A18" t="s">
        <v>79</v>
      </c>
      <c r="B18" t="s">
        <v>80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>
        <v>7260</v>
      </c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>
        <v>7260</v>
      </c>
    </row>
    <row r="19" spans="1:55" x14ac:dyDescent="0.25">
      <c r="A19" t="s">
        <v>155</v>
      </c>
      <c r="C19" s="6">
        <v>6719199.2156000007</v>
      </c>
      <c r="D19" s="6">
        <v>10798518.832299998</v>
      </c>
      <c r="E19" s="6">
        <v>18871917.658899996</v>
      </c>
      <c r="F19" s="6">
        <v>7885848.9887000006</v>
      </c>
      <c r="G19" s="6">
        <v>3650699.2465000004</v>
      </c>
      <c r="H19" s="6">
        <v>6029418.5142000001</v>
      </c>
      <c r="I19" s="6">
        <v>19411039.393700004</v>
      </c>
      <c r="J19" s="6">
        <v>7878280.9839000003</v>
      </c>
      <c r="K19" s="6">
        <v>2459566.0738999997</v>
      </c>
      <c r="L19" s="6">
        <v>11804533.410799999</v>
      </c>
      <c r="M19" s="6">
        <v>3254244.7879999997</v>
      </c>
      <c r="N19" s="6">
        <v>4032807.923</v>
      </c>
      <c r="O19" s="6">
        <v>1180495.8232</v>
      </c>
      <c r="P19" s="6">
        <v>1111463.963</v>
      </c>
      <c r="Q19" s="6">
        <v>77548.865300000005</v>
      </c>
      <c r="R19" s="6">
        <v>8699185.8527000006</v>
      </c>
      <c r="S19" s="6">
        <v>16380833.749599999</v>
      </c>
      <c r="T19" s="6">
        <v>3165202.7919000001</v>
      </c>
      <c r="U19" s="6">
        <v>1320592.3085</v>
      </c>
      <c r="V19" s="6">
        <v>1362750.7472999997</v>
      </c>
      <c r="W19" s="6">
        <v>41704669.737199999</v>
      </c>
      <c r="X19" s="6">
        <v>27416502.198899999</v>
      </c>
      <c r="Y19" s="6">
        <v>216994.5465</v>
      </c>
      <c r="Z19" s="6">
        <v>1217254.6976000001</v>
      </c>
      <c r="AA19" s="6">
        <v>589918.06550000003</v>
      </c>
      <c r="AB19" s="6">
        <v>10669.9501</v>
      </c>
      <c r="AC19" s="6">
        <v>9132.1268</v>
      </c>
      <c r="AD19" s="6">
        <v>199113.3253</v>
      </c>
      <c r="AE19" s="6">
        <v>1317543.2416000001</v>
      </c>
      <c r="AF19" s="6">
        <v>42747356.153699994</v>
      </c>
      <c r="AG19" s="6">
        <v>6062.5824000000002</v>
      </c>
      <c r="AH19" s="6">
        <v>7280943.6243000003</v>
      </c>
      <c r="AI19" s="6">
        <v>51110.678</v>
      </c>
      <c r="AJ19" s="6">
        <v>164422.8872</v>
      </c>
      <c r="AK19" s="6">
        <v>10682.785</v>
      </c>
      <c r="AL19" s="6">
        <v>18042.030899999998</v>
      </c>
      <c r="AM19" s="6">
        <v>13090.022000000001</v>
      </c>
      <c r="AN19" s="6">
        <v>18607.386699999999</v>
      </c>
      <c r="AO19" s="6">
        <v>242.78</v>
      </c>
      <c r="AP19" s="6">
        <v>915192.34790000005</v>
      </c>
      <c r="AQ19" s="6">
        <v>43730.196799999998</v>
      </c>
      <c r="AR19" s="6">
        <v>8436998.9069999997</v>
      </c>
      <c r="AS19" s="6">
        <v>2381.4171000000001</v>
      </c>
      <c r="AT19" s="6">
        <v>7209543.9153000005</v>
      </c>
      <c r="AU19" s="6">
        <v>1932597.4177000003</v>
      </c>
      <c r="AV19" s="6">
        <v>11331.0213</v>
      </c>
      <c r="AW19" s="6">
        <v>8484.26</v>
      </c>
      <c r="AX19" s="6">
        <v>-1270.8567</v>
      </c>
      <c r="AY19" s="6">
        <v>17638238.7608</v>
      </c>
      <c r="AZ19" s="6">
        <v>10072.4437</v>
      </c>
      <c r="BA19" s="6">
        <v>14783.372499999999</v>
      </c>
      <c r="BB19" s="6">
        <v>4285.5214999999998</v>
      </c>
      <c r="BC19" s="6">
        <v>295312876.67559999</v>
      </c>
    </row>
    <row r="24" spans="1:55" x14ac:dyDescent="0.25">
      <c r="A24" t="s">
        <v>156</v>
      </c>
    </row>
    <row r="25" spans="1:55" x14ac:dyDescent="0.25">
      <c r="A25" s="11" t="s">
        <v>158</v>
      </c>
      <c r="B25" s="11" t="s">
        <v>159</v>
      </c>
    </row>
    <row r="26" spans="1:55" x14ac:dyDescent="0.25">
      <c r="A26" s="11" t="s">
        <v>160</v>
      </c>
      <c r="B26" s="11" t="s">
        <v>161</v>
      </c>
    </row>
    <row r="27" spans="1:55" x14ac:dyDescent="0.25">
      <c r="A27" s="12" t="s">
        <v>162</v>
      </c>
      <c r="B27" s="11" t="s">
        <v>163</v>
      </c>
    </row>
    <row r="30" spans="1:55" x14ac:dyDescent="0.25">
      <c r="A30" s="77" t="s">
        <v>519</v>
      </c>
      <c r="B30" s="77" t="s">
        <v>476</v>
      </c>
      <c r="C30" s="6">
        <v>7600000</v>
      </c>
      <c r="D30" s="6">
        <v>12125000</v>
      </c>
      <c r="E30" s="6">
        <v>20155000</v>
      </c>
      <c r="F30" s="6">
        <v>9000000</v>
      </c>
      <c r="G30" s="6">
        <v>4090000</v>
      </c>
      <c r="H30" s="6">
        <v>7000000</v>
      </c>
      <c r="I30" s="6">
        <v>24630000</v>
      </c>
      <c r="J30" s="6">
        <v>9890000</v>
      </c>
      <c r="K30" s="6">
        <v>3030000</v>
      </c>
      <c r="L30" s="6">
        <v>21335000</v>
      </c>
      <c r="M30" s="6">
        <v>3800000</v>
      </c>
      <c r="N30" s="6">
        <v>4300000</v>
      </c>
      <c r="O30" s="6">
        <v>1430000</v>
      </c>
      <c r="P30" s="6">
        <v>1240000</v>
      </c>
      <c r="Q30" s="6">
        <v>4000000</v>
      </c>
      <c r="R30" s="6">
        <v>9400000</v>
      </c>
      <c r="S30" s="6">
        <v>28500000</v>
      </c>
      <c r="T30" s="6">
        <v>3334000</v>
      </c>
      <c r="U30" s="6">
        <v>700000</v>
      </c>
      <c r="V30" s="6">
        <v>1554000</v>
      </c>
      <c r="W30" s="6">
        <v>38000000</v>
      </c>
      <c r="X30" s="6">
        <v>28105000</v>
      </c>
      <c r="Y30" s="6">
        <v>383000</v>
      </c>
      <c r="Z30" s="6">
        <v>1500000</v>
      </c>
      <c r="AA30" s="6">
        <v>660000</v>
      </c>
      <c r="AB30" s="6">
        <v>17000</v>
      </c>
      <c r="AC30" s="6">
        <v>40000</v>
      </c>
      <c r="AD30" s="6">
        <v>210000</v>
      </c>
      <c r="AE30" s="6">
        <v>1939000</v>
      </c>
      <c r="AF30" s="6">
        <v>76200000</v>
      </c>
      <c r="AG30" s="6">
        <v>10000</v>
      </c>
      <c r="AH30" s="6">
        <v>7500000</v>
      </c>
      <c r="AI30" s="6">
        <v>120000</v>
      </c>
      <c r="AJ30" s="6">
        <v>180000</v>
      </c>
      <c r="AK30" s="6">
        <v>12000</v>
      </c>
      <c r="AL30" s="6">
        <v>34300</v>
      </c>
      <c r="AM30" s="6">
        <v>22000</v>
      </c>
      <c r="AN30" s="6">
        <v>30000</v>
      </c>
      <c r="AO30" s="6">
        <v>0</v>
      </c>
      <c r="AP30" s="6">
        <v>1040000</v>
      </c>
      <c r="AQ30" s="6">
        <v>80000</v>
      </c>
      <c r="AR30" s="6">
        <v>11100000</v>
      </c>
      <c r="AS30" s="6">
        <v>50000</v>
      </c>
      <c r="AT30" s="6">
        <v>10000000</v>
      </c>
      <c r="AU30" s="6">
        <v>2291441</v>
      </c>
      <c r="AV30" s="6"/>
      <c r="AW30" s="6"/>
      <c r="AX30" s="6"/>
      <c r="AY30" s="6">
        <v>23362259</v>
      </c>
      <c r="AZ30" s="6"/>
      <c r="BA30" s="6"/>
      <c r="BB30" s="6"/>
      <c r="BC30" s="6">
        <f>SUM(C30:BB30)</f>
        <v>379999000</v>
      </c>
    </row>
  </sheetData>
  <pageMargins left="0.7" right="0.7" top="0.78740157499999996" bottom="0.78740157499999996" header="0.3" footer="0.3"/>
  <pageSetup paperSize="9" orientation="portrait" verticalDpi="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934F2-1551-44D2-BA92-E18DE2041C65}">
  <dimension ref="A4:P24"/>
  <sheetViews>
    <sheetView workbookViewId="0">
      <selection activeCell="P23" sqref="P23"/>
    </sheetView>
  </sheetViews>
  <sheetFormatPr defaultRowHeight="15" x14ac:dyDescent="0.25"/>
  <cols>
    <col min="1" max="1" width="8.28515625" customWidth="1"/>
    <col min="2" max="2" width="49.85546875" customWidth="1"/>
    <col min="3" max="11" width="0" hidden="1" customWidth="1"/>
    <col min="12" max="12" width="3.42578125" customWidth="1"/>
    <col min="13" max="16" width="17.5703125" customWidth="1"/>
  </cols>
  <sheetData>
    <row r="4" spans="1:16" ht="15.75" x14ac:dyDescent="0.25">
      <c r="C4" s="78" t="s">
        <v>477</v>
      </c>
      <c r="D4" s="78"/>
      <c r="E4" s="79"/>
      <c r="F4" s="80"/>
      <c r="G4" s="80"/>
      <c r="H4" s="80"/>
      <c r="I4" s="80"/>
      <c r="J4" s="80"/>
      <c r="K4" s="80"/>
      <c r="M4" s="81" t="s">
        <v>478</v>
      </c>
      <c r="N4" s="81"/>
      <c r="O4" s="81"/>
      <c r="P4" s="81"/>
    </row>
    <row r="5" spans="1:16" x14ac:dyDescent="0.25">
      <c r="C5" s="80"/>
      <c r="D5" s="80"/>
      <c r="E5" s="80"/>
      <c r="F5" s="80"/>
      <c r="G5" s="80"/>
      <c r="H5" s="82" t="s">
        <v>479</v>
      </c>
      <c r="I5" s="82"/>
      <c r="J5" s="82"/>
      <c r="K5" s="82"/>
      <c r="M5" s="81"/>
      <c r="N5" s="81"/>
      <c r="O5" s="81"/>
      <c r="P5" s="81"/>
    </row>
    <row r="6" spans="1:16" ht="135" x14ac:dyDescent="0.25">
      <c r="A6" t="s">
        <v>154</v>
      </c>
      <c r="B6" t="s">
        <v>480</v>
      </c>
      <c r="C6" s="83" t="s">
        <v>481</v>
      </c>
      <c r="D6" s="83" t="s">
        <v>482</v>
      </c>
      <c r="E6" s="83" t="s">
        <v>483</v>
      </c>
      <c r="F6" s="83" t="s">
        <v>484</v>
      </c>
      <c r="G6" s="83" t="s">
        <v>485</v>
      </c>
      <c r="H6" s="83" t="s">
        <v>486</v>
      </c>
      <c r="I6" s="84" t="s">
        <v>487</v>
      </c>
      <c r="J6" s="83" t="s">
        <v>488</v>
      </c>
      <c r="K6" s="83" t="s">
        <v>489</v>
      </c>
      <c r="M6" s="85" t="s">
        <v>490</v>
      </c>
      <c r="N6" s="85" t="s">
        <v>491</v>
      </c>
      <c r="O6" s="86" t="s">
        <v>492</v>
      </c>
      <c r="P6" s="86" t="s">
        <v>493</v>
      </c>
    </row>
    <row r="7" spans="1:16" x14ac:dyDescent="0.25">
      <c r="A7" s="7">
        <v>1</v>
      </c>
      <c r="B7" s="89" t="s">
        <v>11</v>
      </c>
      <c r="C7" s="90">
        <v>78257977.990000218</v>
      </c>
      <c r="D7" s="91">
        <v>73027285.985620856</v>
      </c>
      <c r="E7" s="91">
        <v>73027285.985620856</v>
      </c>
      <c r="F7" s="91">
        <v>35453898.525620788</v>
      </c>
      <c r="G7" s="91">
        <v>35453898.525620788</v>
      </c>
      <c r="H7" s="91">
        <v>-5230687.3043793282</v>
      </c>
      <c r="I7" s="91">
        <v>-5230687.3043793282</v>
      </c>
      <c r="J7" s="91">
        <v>-42804079.464379407</v>
      </c>
      <c r="K7" s="92">
        <v>-42804079.464379407</v>
      </c>
      <c r="M7" s="87">
        <v>-42804079.464379407</v>
      </c>
      <c r="N7" s="88">
        <v>-51364895.357255287</v>
      </c>
      <c r="O7" s="87">
        <v>93909573.588000268</v>
      </c>
      <c r="P7" s="88">
        <v>42544678.230744943</v>
      </c>
    </row>
    <row r="8" spans="1:16" x14ac:dyDescent="0.25">
      <c r="A8" s="93">
        <v>2</v>
      </c>
      <c r="B8" s="89" t="s">
        <v>33</v>
      </c>
      <c r="C8" s="90">
        <v>31271433.469999999</v>
      </c>
      <c r="D8" s="91">
        <v>29300785.545000006</v>
      </c>
      <c r="E8" s="91">
        <v>27665515.635000005</v>
      </c>
      <c r="F8" s="91">
        <v>24621379.224999983</v>
      </c>
      <c r="G8" s="91">
        <v>25230206.506999958</v>
      </c>
      <c r="H8" s="91">
        <v>-3605917.8750000079</v>
      </c>
      <c r="I8" s="91">
        <v>-3605917.8750000079</v>
      </c>
      <c r="J8" s="91">
        <v>-6650054.2450000066</v>
      </c>
      <c r="K8" s="92">
        <v>-6041226.9629999995</v>
      </c>
      <c r="M8" s="87">
        <v>-6041226.9629999995</v>
      </c>
      <c r="N8" s="88">
        <v>-7249472.3555999994</v>
      </c>
      <c r="O8" s="87">
        <v>37525720.163999997</v>
      </c>
      <c r="P8" s="88">
        <v>30276247.808399953</v>
      </c>
    </row>
    <row r="9" spans="1:16" x14ac:dyDescent="0.25">
      <c r="A9" s="93">
        <v>3</v>
      </c>
      <c r="B9" s="94" t="s">
        <v>37</v>
      </c>
      <c r="C9" s="95">
        <v>51183959.689999893</v>
      </c>
      <c r="D9" s="96">
        <v>42931658.91528216</v>
      </c>
      <c r="E9" s="96">
        <v>42931658.91528216</v>
      </c>
      <c r="F9" s="96">
        <v>37579337.230482146</v>
      </c>
      <c r="G9" s="96">
        <v>38714032.931282155</v>
      </c>
      <c r="H9" s="96">
        <v>-8252387.7420178391</v>
      </c>
      <c r="I9" s="96">
        <v>-8252387.7420178391</v>
      </c>
      <c r="J9" s="96">
        <v>-13604622.459517824</v>
      </c>
      <c r="K9" s="97">
        <v>-12469926.758717822</v>
      </c>
      <c r="M9" s="87">
        <v>-12469926.758717822</v>
      </c>
      <c r="N9" s="88">
        <v>-14963912.110461386</v>
      </c>
      <c r="O9" s="87">
        <v>61420751.627999879</v>
      </c>
      <c r="P9" s="88">
        <v>46456839.517538585</v>
      </c>
    </row>
    <row r="10" spans="1:16" x14ac:dyDescent="0.25">
      <c r="A10" s="93">
        <v>4</v>
      </c>
      <c r="B10" s="94" t="s">
        <v>40</v>
      </c>
      <c r="C10" s="95">
        <v>-2.9103830456733704E-11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2.1827872842550278E-11</v>
      </c>
      <c r="K10" s="97">
        <v>2.1827872842550278E-11</v>
      </c>
      <c r="M10" s="87">
        <v>2.1827872842550278E-11</v>
      </c>
      <c r="N10" s="88">
        <v>2.6193447411060331E-11</v>
      </c>
      <c r="O10" s="87">
        <v>-3.4924596548080443E-11</v>
      </c>
      <c r="P10" s="88">
        <v>0</v>
      </c>
    </row>
    <row r="11" spans="1:16" x14ac:dyDescent="0.25">
      <c r="A11" s="93">
        <v>5</v>
      </c>
      <c r="B11" s="94" t="s">
        <v>42</v>
      </c>
      <c r="C11" s="95">
        <v>78826.98</v>
      </c>
      <c r="D11" s="96">
        <v>78826.979002245993</v>
      </c>
      <c r="E11" s="96">
        <v>78826.979002245993</v>
      </c>
      <c r="F11" s="96">
        <v>78826.979002245993</v>
      </c>
      <c r="G11" s="96">
        <v>78826.979002245993</v>
      </c>
      <c r="H11" s="96">
        <v>-9.9775400303769857E-4</v>
      </c>
      <c r="I11" s="96">
        <v>-9.9775400303769857E-4</v>
      </c>
      <c r="J11" s="96">
        <v>-9.9775400303769857E-4</v>
      </c>
      <c r="K11" s="97">
        <v>-9.9775400303769857E-4</v>
      </c>
      <c r="M11" s="87">
        <v>-9.9775400303769857E-4</v>
      </c>
      <c r="N11" s="88">
        <v>-1.1973048036452382E-3</v>
      </c>
      <c r="O11" s="87">
        <v>94592.376000000004</v>
      </c>
      <c r="P11" s="88">
        <v>94592.374802695194</v>
      </c>
    </row>
    <row r="12" spans="1:16" x14ac:dyDescent="0.25">
      <c r="A12" s="93">
        <v>9</v>
      </c>
      <c r="B12" s="94" t="s">
        <v>50</v>
      </c>
      <c r="C12" s="95">
        <v>1525152.4000000001</v>
      </c>
      <c r="D12" s="96">
        <v>1514811.5499999998</v>
      </c>
      <c r="E12" s="96">
        <v>1514811.5499999998</v>
      </c>
      <c r="F12" s="96">
        <v>1514811.5499999998</v>
      </c>
      <c r="G12" s="96">
        <v>1514811.5499999998</v>
      </c>
      <c r="H12" s="96">
        <v>-10340.850000000009</v>
      </c>
      <c r="I12" s="96">
        <v>-10340.850000000009</v>
      </c>
      <c r="J12" s="96">
        <v>-10340.850000000035</v>
      </c>
      <c r="K12" s="97">
        <v>-10340.850000000035</v>
      </c>
      <c r="M12" s="87">
        <v>-10340.850000000035</v>
      </c>
      <c r="N12" s="88">
        <v>-12409.020000000042</v>
      </c>
      <c r="O12" s="87">
        <v>1830182.8800000001</v>
      </c>
      <c r="P12" s="88">
        <v>1817773.8599999999</v>
      </c>
    </row>
    <row r="13" spans="1:16" x14ac:dyDescent="0.25">
      <c r="A13" s="93">
        <v>10</v>
      </c>
      <c r="B13" s="94" t="s">
        <v>54</v>
      </c>
      <c r="C13" s="95">
        <v>12800191.35999997</v>
      </c>
      <c r="D13" s="96">
        <v>13368545.443799974</v>
      </c>
      <c r="E13" s="96">
        <v>11555181.89379997</v>
      </c>
      <c r="F13" s="96">
        <v>10162792.398000002</v>
      </c>
      <c r="G13" s="96">
        <v>11555181.89379997</v>
      </c>
      <c r="H13" s="96">
        <v>-1244961.9799999995</v>
      </c>
      <c r="I13" s="96">
        <v>-1244961.9799999995</v>
      </c>
      <c r="J13" s="96">
        <v>-2637398.9620000036</v>
      </c>
      <c r="K13" s="97">
        <v>-1245009.4661999994</v>
      </c>
      <c r="M13" s="87">
        <v>-1245009.4661999994</v>
      </c>
      <c r="N13" s="88">
        <v>-1494011.3594399993</v>
      </c>
      <c r="O13" s="87">
        <v>15360229.631999964</v>
      </c>
      <c r="P13" s="88">
        <v>13866218.272559965</v>
      </c>
    </row>
    <row r="14" spans="1:16" x14ac:dyDescent="0.25">
      <c r="A14" s="93">
        <v>14</v>
      </c>
      <c r="B14" s="94" t="s">
        <v>66</v>
      </c>
      <c r="C14" s="95">
        <v>41344464.379999995</v>
      </c>
      <c r="D14" s="96">
        <v>39578242.596470617</v>
      </c>
      <c r="E14" s="96">
        <v>39578242.596470617</v>
      </c>
      <c r="F14" s="96">
        <v>39379402.596470617</v>
      </c>
      <c r="G14" s="96">
        <v>39419170.596470617</v>
      </c>
      <c r="H14" s="96">
        <v>-1766223.1735293765</v>
      </c>
      <c r="I14" s="96">
        <v>-1766223.1735293765</v>
      </c>
      <c r="J14" s="96">
        <v>-1965061.7835293764</v>
      </c>
      <c r="K14" s="97">
        <v>-1925293.7835293764</v>
      </c>
      <c r="M14" s="87">
        <v>-1925293.7835293764</v>
      </c>
      <c r="N14" s="88">
        <v>-2310352.5402352517</v>
      </c>
      <c r="O14" s="87">
        <v>49613357.255999997</v>
      </c>
      <c r="P14" s="88">
        <v>47303004.715764739</v>
      </c>
    </row>
    <row r="15" spans="1:16" x14ac:dyDescent="0.25">
      <c r="A15" s="93">
        <v>15</v>
      </c>
      <c r="B15" s="94" t="s">
        <v>68</v>
      </c>
      <c r="C15" s="95">
        <v>6157041.3200000003</v>
      </c>
      <c r="D15" s="96">
        <v>6131339.9000000004</v>
      </c>
      <c r="E15" s="96">
        <v>6131339.9000000004</v>
      </c>
      <c r="F15" s="96">
        <v>6131339.9000000004</v>
      </c>
      <c r="G15" s="96">
        <v>6131339.9000000004</v>
      </c>
      <c r="H15" s="96">
        <v>-25701.420000000006</v>
      </c>
      <c r="I15" s="96">
        <v>-25701.420000000006</v>
      </c>
      <c r="J15" s="96">
        <v>-25701.419999999904</v>
      </c>
      <c r="K15" s="97">
        <v>-25701.419999999904</v>
      </c>
      <c r="M15" s="87">
        <v>-25701.419999999904</v>
      </c>
      <c r="N15" s="88">
        <v>-30841.703999999881</v>
      </c>
      <c r="O15" s="87">
        <v>7388449.5840000007</v>
      </c>
      <c r="P15" s="88">
        <v>7357607.8800000008</v>
      </c>
    </row>
    <row r="16" spans="1:16" x14ac:dyDescent="0.25">
      <c r="A16" s="93">
        <v>16</v>
      </c>
      <c r="B16" s="94" t="s">
        <v>70</v>
      </c>
      <c r="C16" s="95">
        <v>80791822.179999858</v>
      </c>
      <c r="D16" s="96">
        <v>78873469.861768574</v>
      </c>
      <c r="E16" s="96">
        <v>78747207.90176858</v>
      </c>
      <c r="F16" s="96">
        <v>78272464.401768625</v>
      </c>
      <c r="G16" s="96">
        <v>78367413.101768613</v>
      </c>
      <c r="H16" s="96">
        <v>-2047621.8026306303</v>
      </c>
      <c r="I16" s="96">
        <v>-2047621.8026306303</v>
      </c>
      <c r="J16" s="96">
        <v>-2519357.7782306871</v>
      </c>
      <c r="K16" s="97">
        <v>-2424409.0782306851</v>
      </c>
      <c r="M16" s="87">
        <v>-2424409.0782306851</v>
      </c>
      <c r="N16" s="88">
        <v>-2909290.8938768222</v>
      </c>
      <c r="O16" s="87">
        <v>96950186.615999833</v>
      </c>
      <c r="P16" s="88">
        <v>94040895.722122341</v>
      </c>
    </row>
    <row r="17" spans="1:16" x14ac:dyDescent="0.25">
      <c r="A17" s="93">
        <v>17</v>
      </c>
      <c r="B17" s="94" t="s">
        <v>72</v>
      </c>
      <c r="C17" s="95">
        <v>225003921.04000562</v>
      </c>
      <c r="D17" s="96">
        <v>221023469.53986984</v>
      </c>
      <c r="E17" s="96">
        <v>215491918.41986638</v>
      </c>
      <c r="F17" s="96">
        <v>215236064.63986644</v>
      </c>
      <c r="G17" s="96">
        <v>215491918.41986638</v>
      </c>
      <c r="H17" s="96">
        <v>-3980447.8601307161</v>
      </c>
      <c r="I17" s="96">
        <v>-9511998.980130896</v>
      </c>
      <c r="J17" s="96">
        <v>-9767856.4001309648</v>
      </c>
      <c r="K17" s="97">
        <v>-9512002.6201309673</v>
      </c>
      <c r="M17" s="87">
        <v>-9512002.6201309673</v>
      </c>
      <c r="N17" s="88">
        <v>-11414403.14415716</v>
      </c>
      <c r="O17" s="87">
        <v>270004705.2480067</v>
      </c>
      <c r="P17" s="88">
        <v>258590302.1038397</v>
      </c>
    </row>
    <row r="18" spans="1:16" x14ac:dyDescent="0.25">
      <c r="A18" s="93">
        <v>20</v>
      </c>
      <c r="B18" s="94" t="s">
        <v>78</v>
      </c>
      <c r="C18" s="95">
        <v>29095805.340000074</v>
      </c>
      <c r="D18" s="96">
        <v>29441554.19333344</v>
      </c>
      <c r="E18" s="96">
        <v>29107966.613333441</v>
      </c>
      <c r="F18" s="96">
        <v>27913886.933333434</v>
      </c>
      <c r="G18" s="96">
        <v>28152702.869333431</v>
      </c>
      <c r="H18" s="96">
        <v>12161.293333335299</v>
      </c>
      <c r="I18" s="96">
        <v>12161.293333335299</v>
      </c>
      <c r="J18" s="96">
        <v>-1181918.4066666604</v>
      </c>
      <c r="K18" s="97">
        <v>-943102.47066665988</v>
      </c>
      <c r="M18" s="87">
        <v>-943102.47066665988</v>
      </c>
      <c r="N18" s="88">
        <v>-1131722.9647999918</v>
      </c>
      <c r="O18" s="87">
        <v>34914966.408000089</v>
      </c>
      <c r="P18" s="88">
        <v>33783243.443200119</v>
      </c>
    </row>
    <row r="19" spans="1:16" x14ac:dyDescent="0.25">
      <c r="A19" s="93">
        <v>21</v>
      </c>
      <c r="B19" s="94" t="s">
        <v>84</v>
      </c>
      <c r="C19" s="95">
        <v>263916428.7799975</v>
      </c>
      <c r="D19" s="96">
        <v>254642676.3808769</v>
      </c>
      <c r="E19" s="96">
        <v>236163033.68227047</v>
      </c>
      <c r="F19" s="96">
        <v>231419050.72998974</v>
      </c>
      <c r="G19" s="96">
        <v>234977037.94420096</v>
      </c>
      <c r="H19" s="96">
        <v>-9364066.5091249365</v>
      </c>
      <c r="I19" s="96">
        <v>-27764882.228725929</v>
      </c>
      <c r="J19" s="96">
        <v>-32497378.050006505</v>
      </c>
      <c r="K19" s="97">
        <v>-28939390.835796423</v>
      </c>
      <c r="M19" s="87">
        <v>-28939390.835796423</v>
      </c>
      <c r="N19" s="88">
        <v>-34727269.002955705</v>
      </c>
      <c r="O19" s="87">
        <v>316699714.53599703</v>
      </c>
      <c r="P19" s="88">
        <v>281972445.53304112</v>
      </c>
    </row>
    <row r="20" spans="1:16" x14ac:dyDescent="0.25">
      <c r="A20" s="93">
        <v>22</v>
      </c>
      <c r="B20" s="94" t="s">
        <v>86</v>
      </c>
      <c r="C20" s="95">
        <v>523458.28</v>
      </c>
      <c r="D20" s="96">
        <v>517915.83199999994</v>
      </c>
      <c r="E20" s="96">
        <v>517915.83199999994</v>
      </c>
      <c r="F20" s="96">
        <v>517915.83199999994</v>
      </c>
      <c r="G20" s="96">
        <v>517915.83199999994</v>
      </c>
      <c r="H20" s="96">
        <v>-5542.5080000000235</v>
      </c>
      <c r="I20" s="96">
        <v>-5542.5080000000235</v>
      </c>
      <c r="J20" s="96">
        <v>-5542.4480000000185</v>
      </c>
      <c r="K20" s="97">
        <v>-5542.4480000000185</v>
      </c>
      <c r="M20" s="87">
        <v>-5542.4480000000185</v>
      </c>
      <c r="N20" s="88">
        <v>-6650.937600000022</v>
      </c>
      <c r="O20" s="87">
        <v>628149.93599999999</v>
      </c>
      <c r="P20" s="88">
        <v>621498.99839999992</v>
      </c>
    </row>
    <row r="21" spans="1:16" x14ac:dyDescent="0.25">
      <c r="A21" s="93">
        <v>29</v>
      </c>
      <c r="B21" s="94" t="s">
        <v>100</v>
      </c>
      <c r="C21" s="95">
        <v>155040</v>
      </c>
      <c r="D21" s="96">
        <v>150830.96</v>
      </c>
      <c r="E21" s="96">
        <v>150830.96</v>
      </c>
      <c r="F21" s="96">
        <v>150830.96</v>
      </c>
      <c r="G21" s="96">
        <v>150830.96</v>
      </c>
      <c r="H21" s="96">
        <v>-4209.0300000000061</v>
      </c>
      <c r="I21" s="96">
        <v>-4209.0300000000061</v>
      </c>
      <c r="J21" s="96">
        <v>-4209.0400000000081</v>
      </c>
      <c r="K21" s="97">
        <v>-4209.0400000000081</v>
      </c>
      <c r="M21" s="87">
        <v>-4209.0400000000081</v>
      </c>
      <c r="N21" s="88">
        <v>-5050.84800000001</v>
      </c>
      <c r="O21" s="87">
        <v>186048</v>
      </c>
      <c r="P21" s="88">
        <v>180997.152</v>
      </c>
    </row>
    <row r="22" spans="1:16" x14ac:dyDescent="0.25">
      <c r="A22" s="93">
        <v>32</v>
      </c>
      <c r="B22" s="94" t="s">
        <v>104</v>
      </c>
      <c r="C22" s="95">
        <v>222831673.72000346</v>
      </c>
      <c r="D22" s="96">
        <v>219583308.50250757</v>
      </c>
      <c r="E22" s="96">
        <v>217963674.44950765</v>
      </c>
      <c r="F22" s="96">
        <v>202413008.80256501</v>
      </c>
      <c r="G22" s="96">
        <v>202413008.80256501</v>
      </c>
      <c r="H22" s="96">
        <v>-4538086.8720947467</v>
      </c>
      <c r="I22" s="96">
        <v>-4873599.1850947626</v>
      </c>
      <c r="J22" s="96">
        <v>-20418664.91743708</v>
      </c>
      <c r="K22" s="97">
        <v>-20418664.91743708</v>
      </c>
      <c r="M22" s="87">
        <v>-20418664.91743708</v>
      </c>
      <c r="N22" s="88">
        <v>-24502397.900924496</v>
      </c>
      <c r="O22" s="87">
        <v>267398008.46400413</v>
      </c>
      <c r="P22" s="88">
        <v>242895610.56307802</v>
      </c>
    </row>
    <row r="23" spans="1:16" x14ac:dyDescent="0.25">
      <c r="A23" s="93">
        <v>33</v>
      </c>
      <c r="B23" s="94" t="s">
        <v>106</v>
      </c>
      <c r="C23" s="95">
        <v>0</v>
      </c>
      <c r="D23" s="96">
        <v>0</v>
      </c>
      <c r="E23" s="96">
        <v>0</v>
      </c>
      <c r="F23" s="96">
        <v>0</v>
      </c>
      <c r="G23" s="96">
        <v>0</v>
      </c>
      <c r="H23" s="96">
        <v>0</v>
      </c>
      <c r="I23" s="96">
        <v>0</v>
      </c>
      <c r="J23" s="96">
        <v>0</v>
      </c>
      <c r="K23" s="97">
        <v>0</v>
      </c>
      <c r="M23" s="87">
        <v>0</v>
      </c>
      <c r="N23" s="88">
        <v>0</v>
      </c>
      <c r="O23" s="87">
        <v>0</v>
      </c>
      <c r="P23" s="88">
        <v>0</v>
      </c>
    </row>
    <row r="24" spans="1:16" x14ac:dyDescent="0.25">
      <c r="A24" s="98">
        <v>44</v>
      </c>
      <c r="B24" s="94" t="s">
        <v>122</v>
      </c>
      <c r="C24" s="95">
        <v>82874</v>
      </c>
      <c r="D24" s="96">
        <v>67163.03</v>
      </c>
      <c r="E24" s="96">
        <v>67163.03</v>
      </c>
      <c r="F24" s="96">
        <v>57595.076000000001</v>
      </c>
      <c r="G24" s="96">
        <v>64771.041500000007</v>
      </c>
      <c r="H24" s="96">
        <v>-15710.970000000001</v>
      </c>
      <c r="I24" s="96">
        <v>-15710.970000000001</v>
      </c>
      <c r="J24" s="96">
        <v>-25278.924000000003</v>
      </c>
      <c r="K24" s="97">
        <v>-18102.958500000004</v>
      </c>
      <c r="M24" s="87">
        <v>-18102.958500000004</v>
      </c>
      <c r="N24" s="88">
        <v>-21723.550200000005</v>
      </c>
      <c r="O24" s="87">
        <v>99448.8</v>
      </c>
      <c r="P24" s="88">
        <v>77725.24980000002</v>
      </c>
    </row>
  </sheetData>
  <mergeCells count="3">
    <mergeCell ref="C4:D4"/>
    <mergeCell ref="M4:P5"/>
    <mergeCell ref="H5:K5"/>
  </mergeCells>
  <conditionalFormatting sqref="M7:N24">
    <cfRule type="expression" dxfId="1" priority="1">
      <formula>M7&lt;0</formula>
    </cfRule>
    <cfRule type="expression" dxfId="0" priority="2">
      <formula>M7&gt;0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CL</vt:lpstr>
      <vt:lpstr>léky bez CL a §16</vt:lpstr>
      <vt:lpstr>diff model MAK- ROF</vt:lpstr>
      <vt:lpstr>§16</vt:lpstr>
      <vt:lpstr>03_12RepPrimariatAnalytikaQ</vt:lpstr>
      <vt:lpstr>BP 2020 v.I dle HAZ - MAT.</vt:lpstr>
      <vt:lpstr>pom</vt:lpstr>
      <vt:lpstr>model_MAK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Foks</dc:creator>
  <cp:lastModifiedBy>Uživatel systému Windows</cp:lastModifiedBy>
  <dcterms:created xsi:type="dcterms:W3CDTF">2020-01-01T17:17:50Z</dcterms:created>
  <dcterms:modified xsi:type="dcterms:W3CDTF">2020-01-02T13:27:49Z</dcterms:modified>
</cp:coreProperties>
</file>