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Knápek Martin\"/>
    </mc:Choice>
  </mc:AlternateContent>
  <bookViews>
    <workbookView xWindow="0" yWindow="0" windowWidth="28800" windowHeight="12435"/>
  </bookViews>
  <sheets>
    <sheet name="List1" sheetId="1" r:id="rId1"/>
  </sheets>
  <definedNames>
    <definedName name="_xlnm.Print_Area" localSheetId="0">List1!$C$1:$K$48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47" i="1"/>
  <c r="F44" i="1"/>
  <c r="F43" i="1"/>
  <c r="F42" i="1"/>
  <c r="F37" i="1"/>
  <c r="F36" i="1"/>
  <c r="F35" i="1"/>
  <c r="F34" i="1"/>
  <c r="F32" i="1"/>
  <c r="F30" i="1"/>
</calcChain>
</file>

<file path=xl/sharedStrings.xml><?xml version="1.0" encoding="utf-8"?>
<sst xmlns="http://schemas.openxmlformats.org/spreadsheetml/2006/main" count="40" uniqueCount="39">
  <si>
    <t xml:space="preserve">IMPLANTACE ARYTMICKÉHO ZÁZNAMNÍKU EKG, EXPLANTACE A VYHODNOCENÍ ZÁZNAMNÍKU  </t>
  </si>
  <si>
    <t xml:space="preserve"> </t>
  </si>
  <si>
    <t>Hospitalizace CM</t>
  </si>
  <si>
    <t>při ZUM od 18.541- do 166.873</t>
  </si>
  <si>
    <t>DRG Baze</t>
  </si>
  <si>
    <t>Jiné perkutánní kardiovaskulární výkony bez aktuního IM</t>
  </si>
  <si>
    <t>při délce hosp. mezi 1-9 dny (ALOS 3)</t>
  </si>
  <si>
    <t>ZUM :</t>
  </si>
  <si>
    <t>Kód výkonu 17633</t>
  </si>
  <si>
    <t>Skutečnost 2018</t>
  </si>
  <si>
    <t>Plán 2019</t>
  </si>
  <si>
    <t>Adresný bonus</t>
  </si>
  <si>
    <t>Neadresný bonus</t>
  </si>
  <si>
    <t>Předp. fakturační cena záznamíku</t>
  </si>
  <si>
    <t>Skutečnost 2017</t>
  </si>
  <si>
    <t>Předp. počet implantací</t>
  </si>
  <si>
    <t>Předp. celkový fakturační objem (po odečtení adresného bonusu)</t>
  </si>
  <si>
    <t>Předp. celkový objem neadresných bonusů</t>
  </si>
  <si>
    <t>EFEKTIVNÍ NÁKLADY CELKEM</t>
  </si>
  <si>
    <t>NÁKLADY- účet 501 - ZM (Z544, úč. 5015012 ?)</t>
  </si>
  <si>
    <t>ZÁZNAMNÍK EKG implantabilní - shrnutí předp. dopadů</t>
  </si>
  <si>
    <t>Celkový CM</t>
  </si>
  <si>
    <t>Body kódu 17633</t>
  </si>
  <si>
    <t>(nejednalo by se o nárůstový CM, ale o náhradu CM z úspory za KS)</t>
  </si>
  <si>
    <t>snížení rozpočtu ve prospěch účtu 505012 - Podkožní monitory (Z544)</t>
  </si>
  <si>
    <t>Účet kardiostimulátory Z 50115001 (Z517)  - rozpočet výchozí</t>
  </si>
  <si>
    <t>Účet kardiostimulátory Z 50115001 (Z517)  - po úpravě</t>
  </si>
  <si>
    <t>Navýšení na účtu 505012 - Podkožní monitory (Z544)</t>
  </si>
  <si>
    <t>VÝNOSY - bonusy - účet 649</t>
  </si>
  <si>
    <t>Navýšen plánu výnosů - bonusy - účet 649</t>
  </si>
  <si>
    <t>DOPAD do hospodaření</t>
  </si>
  <si>
    <t>IK. ROZPOČET - návrh úprav</t>
  </si>
  <si>
    <t>BONUSY - rozpočet</t>
  </si>
  <si>
    <t>MODELACE dopadu implantace 30 ks záznamíků v hospitalizaci                                                                                                                                                                                                                    do nákladů kliniky a výnosů FNOL z bonusů dle níže uvedených podmínek</t>
  </si>
  <si>
    <t>doplnit Č. Merta</t>
  </si>
  <si>
    <r>
      <t xml:space="preserve">Předp. efektivní cena záznamníku </t>
    </r>
    <r>
      <rPr>
        <b/>
        <sz val="12"/>
        <color rgb="FFC00000"/>
        <rFont val="Calibri"/>
        <family val="2"/>
        <charset val="238"/>
        <scheme val="minor"/>
      </rPr>
      <t>vč. DPH</t>
    </r>
  </si>
  <si>
    <t>Pozn,. Pozor na DPH - o jakou cenu v EUR se jedná??</t>
  </si>
  <si>
    <t>DOPLNIT resp. vybrat Č. MERTA</t>
  </si>
  <si>
    <t>Pozn. v minulosti FNOL dohledány záznamníky za 73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</si>
</sst>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#,##0\ [$€-1]"/>
    <numFmt numFmtId="170" formatCode="#,##0\ &quot;Kč&quot;"/>
    <numFmt numFmtId="171" formatCode="0.000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i/>
      <sz val="9"/>
      <color rgb="FFC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70" fontId="0" fillId="0" borderId="0" xfId="0" applyNumberFormat="1"/>
    <xf numFmtId="171" fontId="0" fillId="0" borderId="0" xfId="0" applyNumberFormat="1"/>
    <xf numFmtId="3" fontId="2" fillId="0" borderId="0" xfId="0" applyNumberFormat="1" applyFont="1"/>
    <xf numFmtId="170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70" fontId="3" fillId="0" borderId="0" xfId="0" applyNumberFormat="1" applyFont="1"/>
    <xf numFmtId="170" fontId="4" fillId="0" borderId="0" xfId="0" applyNumberFormat="1" applyFont="1"/>
    <xf numFmtId="0" fontId="5" fillId="0" borderId="0" xfId="0" applyFont="1"/>
    <xf numFmtId="170" fontId="5" fillId="0" borderId="0" xfId="0" applyNumberFormat="1" applyFont="1"/>
    <xf numFmtId="0" fontId="8" fillId="5" borderId="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9" fillId="4" borderId="4" xfId="0" applyFont="1" applyFill="1" applyBorder="1"/>
    <xf numFmtId="0" fontId="9" fillId="4" borderId="5" xfId="0" applyFont="1" applyFill="1" applyBorder="1"/>
    <xf numFmtId="0" fontId="9" fillId="4" borderId="7" xfId="0" applyFont="1" applyFill="1" applyBorder="1"/>
    <xf numFmtId="0" fontId="9" fillId="4" borderId="0" xfId="0" applyFont="1" applyFill="1" applyBorder="1"/>
    <xf numFmtId="0" fontId="9" fillId="4" borderId="10" xfId="0" applyFont="1" applyFill="1" applyBorder="1"/>
    <xf numFmtId="170" fontId="9" fillId="4" borderId="0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170" fontId="10" fillId="2" borderId="6" xfId="0" applyNumberFormat="1" applyFont="1" applyFill="1" applyBorder="1" applyAlignment="1">
      <alignment horizontal="left" vertical="center"/>
    </xf>
    <xf numFmtId="170" fontId="10" fillId="2" borderId="8" xfId="0" applyNumberFormat="1" applyFont="1" applyFill="1" applyBorder="1" applyAlignment="1">
      <alignment horizontal="left" vertical="center"/>
    </xf>
    <xf numFmtId="170" fontId="10" fillId="2" borderId="11" xfId="0" applyNumberFormat="1" applyFont="1" applyFill="1" applyBorder="1" applyAlignment="1">
      <alignment horizontal="left" vertical="center"/>
    </xf>
    <xf numFmtId="0" fontId="12" fillId="7" borderId="0" xfId="0" applyFont="1" applyFill="1"/>
    <xf numFmtId="170" fontId="12" fillId="7" borderId="0" xfId="0" applyNumberFormat="1" applyFont="1" applyFill="1"/>
    <xf numFmtId="0" fontId="13" fillId="8" borderId="0" xfId="0" applyFont="1" applyFill="1"/>
    <xf numFmtId="170" fontId="13" fillId="8" borderId="0" xfId="0" applyNumberFormat="1" applyFont="1" applyFill="1"/>
    <xf numFmtId="0" fontId="3" fillId="3" borderId="0" xfId="0" applyFont="1" applyFill="1"/>
    <xf numFmtId="0" fontId="4" fillId="3" borderId="0" xfId="0" applyFont="1" applyFill="1"/>
    <xf numFmtId="170" fontId="3" fillId="3" borderId="0" xfId="0" applyNumberFormat="1" applyFont="1" applyFill="1"/>
    <xf numFmtId="168" fontId="14" fillId="2" borderId="0" xfId="0" applyNumberFormat="1" applyFont="1" applyFill="1" applyBorder="1"/>
    <xf numFmtId="170" fontId="10" fillId="2" borderId="5" xfId="0" applyNumberFormat="1" applyFont="1" applyFill="1" applyBorder="1"/>
    <xf numFmtId="170" fontId="9" fillId="2" borderId="0" xfId="0" applyNumberFormat="1" applyFont="1" applyFill="1" applyBorder="1"/>
    <xf numFmtId="170" fontId="0" fillId="4" borderId="10" xfId="0" applyNumberFormat="1" applyFont="1" applyFill="1" applyBorder="1"/>
    <xf numFmtId="0" fontId="0" fillId="4" borderId="9" xfId="0" applyFont="1" applyFill="1" applyBorder="1"/>
    <xf numFmtId="170" fontId="15" fillId="0" borderId="7" xfId="0" applyNumberFormat="1" applyFont="1" applyBorder="1" applyAlignment="1">
      <alignment horizontal="left" wrapText="1"/>
    </xf>
    <xf numFmtId="170" fontId="15" fillId="0" borderId="0" xfId="0" applyNumberFormat="1" applyFont="1" applyAlignment="1">
      <alignment horizontal="left" wrapText="1"/>
    </xf>
    <xf numFmtId="0" fontId="16" fillId="6" borderId="0" xfId="0" applyFont="1" applyFill="1"/>
    <xf numFmtId="170" fontId="16" fillId="6" borderId="0" xfId="0" applyNumberFormat="1" applyFont="1" applyFill="1"/>
    <xf numFmtId="0" fontId="6" fillId="0" borderId="0" xfId="0" applyFont="1"/>
    <xf numFmtId="170" fontId="17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50A47.394756B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107951</xdr:colOff>
      <xdr:row>8</xdr:row>
      <xdr:rowOff>73025</xdr:rowOff>
    </xdr:from>
    <xdr:to>
      <xdr:col>10</xdr:col>
      <xdr:colOff>301626</xdr:colOff>
      <xdr:row>24</xdr:row>
      <xdr:rowOff>71364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002" t="36301" r="30825" b="32955"/>
        <a:stretch/>
      </xdr:blipFill>
      <xdr:spPr>
        <a:xfrm>
          <a:off x="1314451" y="2009775"/>
          <a:ext cx="9480550" cy="3046339"/>
        </a:xfrm>
        <a:prstGeom prst="rect">
          <a:avLst/>
        </a:prstGeom>
      </xdr:spPr>
    </xdr:pic>
    <xdr:clientData/>
  </xdr:twoCellAnchor>
  <xdr:twoCellAnchor>
    <xdr:from>
      <xdr:col>19</xdr:col>
      <xdr:colOff>66674</xdr:colOff>
      <xdr:row>2</xdr:row>
      <xdr:rowOff>171450</xdr:rowOff>
    </xdr:from>
    <xdr:to>
      <xdr:col>26</xdr:col>
      <xdr:colOff>397553</xdr:colOff>
      <xdr:row>16</xdr:row>
      <xdr:rowOff>19050</xdr:rowOff>
    </xdr:to>
    <xdr:pic>
      <xdr:nvPicPr>
        <xdr:cNvPr id="4" name="obrázek 1" descr="cid:image001.png@01D50A47.394756B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" t="4908" r="61686" b="60462"/>
        <a:stretch/>
      </xdr:blipFill>
      <xdr:spPr bwMode="auto">
        <a:xfrm>
          <a:off x="12572999" y="552450"/>
          <a:ext cx="4598079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48"/>
  <sheetViews>
    <sheetView showGridLines="0" tabSelected="1" zoomScaleNormal="100" workbookViewId="0">
      <selection activeCell="Z30" sqref="Z30"/>
    </sheetView>
  </sheetViews>
  <sheetFormatPr defaultRowHeight="15" x14ac:dyDescent="0.25"/>
  <cols>
    <col min="3" max="3" width="26.42578125" bestFit="1" customWidth="1"/>
    <col min="4" max="4" width="13.42578125" customWidth="1"/>
    <col min="5" max="5" width="24.28515625" customWidth="1"/>
    <col min="6" max="6" width="20.28515625" customWidth="1"/>
    <col min="7" max="7" width="19" customWidth="1"/>
    <col min="8" max="8" width="17.85546875" customWidth="1"/>
  </cols>
  <sheetData>
    <row r="1" spans="3:15" ht="36" customHeight="1" x14ac:dyDescent="0.25">
      <c r="C1" s="21" t="s">
        <v>0</v>
      </c>
      <c r="D1" s="21"/>
      <c r="E1" s="21"/>
      <c r="F1" s="21"/>
      <c r="G1" s="21"/>
      <c r="H1" s="21"/>
      <c r="I1" s="21"/>
      <c r="J1" s="21"/>
      <c r="K1" s="21"/>
    </row>
    <row r="2" spans="3:15" ht="35.25" customHeight="1" x14ac:dyDescent="0.3">
      <c r="C2" s="18" t="s">
        <v>33</v>
      </c>
      <c r="D2" s="19"/>
      <c r="E2" s="19"/>
      <c r="F2" s="19"/>
      <c r="G2" s="19"/>
      <c r="H2" s="19"/>
      <c r="I2" s="19"/>
      <c r="J2" s="19"/>
      <c r="K2" s="20"/>
    </row>
    <row r="4" spans="3:15" ht="15.75" x14ac:dyDescent="0.25">
      <c r="C4" s="5" t="s">
        <v>8</v>
      </c>
      <c r="D4" s="4" t="s">
        <v>0</v>
      </c>
    </row>
    <row r="5" spans="3:15" ht="15.75" x14ac:dyDescent="0.25">
      <c r="C5" s="4" t="s">
        <v>22</v>
      </c>
      <c r="D5" s="9">
        <v>2828</v>
      </c>
      <c r="N5" s="2"/>
      <c r="O5" s="3"/>
    </row>
    <row r="6" spans="3:15" ht="15.75" x14ac:dyDescent="0.25">
      <c r="C6" s="4" t="s">
        <v>4</v>
      </c>
      <c r="D6" t="s">
        <v>5</v>
      </c>
    </row>
    <row r="7" spans="3:15" ht="15.75" x14ac:dyDescent="0.25">
      <c r="C7" s="4" t="s">
        <v>2</v>
      </c>
      <c r="D7" s="2" t="s">
        <v>3</v>
      </c>
      <c r="E7" s="2"/>
      <c r="F7" t="s">
        <v>6</v>
      </c>
      <c r="H7" s="4">
        <v>2.4</v>
      </c>
    </row>
    <row r="8" spans="3:15" ht="15.75" x14ac:dyDescent="0.25">
      <c r="C8" s="4" t="s">
        <v>7</v>
      </c>
      <c r="D8" s="28" t="s">
        <v>37</v>
      </c>
      <c r="E8" s="29"/>
    </row>
    <row r="10" spans="3:15" ht="15.75" x14ac:dyDescent="0.25">
      <c r="C10" s="2"/>
      <c r="D10" s="2"/>
    </row>
    <row r="11" spans="3:15" ht="13.5" customHeight="1" x14ac:dyDescent="0.25"/>
    <row r="22" spans="3:11" x14ac:dyDescent="0.25">
      <c r="C22" s="1"/>
    </row>
    <row r="23" spans="3:11" x14ac:dyDescent="0.25">
      <c r="C23" t="s">
        <v>1</v>
      </c>
    </row>
    <row r="27" spans="3:11" ht="15.75" x14ac:dyDescent="0.25">
      <c r="C27" s="4" t="s">
        <v>20</v>
      </c>
      <c r="D27" s="4"/>
      <c r="E27" s="4"/>
      <c r="H27" s="7"/>
    </row>
    <row r="28" spans="3:11" x14ac:dyDescent="0.25">
      <c r="F28" s="7"/>
      <c r="G28" s="7"/>
      <c r="H28" s="7"/>
    </row>
    <row r="29" spans="3:11" ht="15.75" x14ac:dyDescent="0.25">
      <c r="C29" s="22" t="s">
        <v>13</v>
      </c>
      <c r="D29" s="23"/>
      <c r="E29" s="23"/>
      <c r="F29" s="41">
        <v>54999</v>
      </c>
      <c r="G29" s="30" t="s">
        <v>34</v>
      </c>
      <c r="H29" s="50" t="s">
        <v>38</v>
      </c>
    </row>
    <row r="30" spans="3:11" ht="15.75" x14ac:dyDescent="0.25">
      <c r="C30" s="24" t="s">
        <v>35</v>
      </c>
      <c r="D30" s="25"/>
      <c r="E30" s="40">
        <v>650</v>
      </c>
      <c r="F30" s="27">
        <f>E30*26</f>
        <v>16900</v>
      </c>
      <c r="G30" s="31"/>
      <c r="H30" s="45" t="s">
        <v>36</v>
      </c>
      <c r="I30" s="46"/>
      <c r="J30" s="46"/>
      <c r="K30" s="46"/>
    </row>
    <row r="31" spans="3:11" x14ac:dyDescent="0.25">
      <c r="C31" s="24" t="s">
        <v>11</v>
      </c>
      <c r="D31" s="25"/>
      <c r="E31" s="25"/>
      <c r="F31" s="42"/>
      <c r="G31" s="31"/>
      <c r="H31" s="45"/>
      <c r="I31" s="46"/>
      <c r="J31" s="46"/>
      <c r="K31" s="46"/>
    </row>
    <row r="32" spans="3:11" x14ac:dyDescent="0.25">
      <c r="C32" s="44" t="s">
        <v>12</v>
      </c>
      <c r="D32" s="26"/>
      <c r="E32" s="26"/>
      <c r="F32" s="43">
        <f>F29-F30-F31</f>
        <v>38099</v>
      </c>
      <c r="G32" s="32"/>
      <c r="H32" s="7"/>
    </row>
    <row r="33" spans="3:8" x14ac:dyDescent="0.25">
      <c r="C33" t="s">
        <v>15</v>
      </c>
      <c r="F33">
        <v>30</v>
      </c>
    </row>
    <row r="34" spans="3:8" x14ac:dyDescent="0.25">
      <c r="C34" t="s">
        <v>16</v>
      </c>
      <c r="F34" s="7">
        <f>(F29-F31)*F33</f>
        <v>1649970</v>
      </c>
      <c r="G34" t="s">
        <v>19</v>
      </c>
    </row>
    <row r="35" spans="3:8" x14ac:dyDescent="0.25">
      <c r="C35" s="16" t="s">
        <v>17</v>
      </c>
      <c r="D35" s="16"/>
      <c r="E35" s="16"/>
      <c r="F35" s="17">
        <f>F32*F33</f>
        <v>1142970</v>
      </c>
      <c r="G35" s="16" t="s">
        <v>28</v>
      </c>
      <c r="H35" s="16"/>
    </row>
    <row r="36" spans="3:8" x14ac:dyDescent="0.25">
      <c r="C36" t="s">
        <v>18</v>
      </c>
      <c r="F36" s="7">
        <f>F34-F35</f>
        <v>507000</v>
      </c>
      <c r="G36" s="7"/>
    </row>
    <row r="37" spans="3:8" x14ac:dyDescent="0.25">
      <c r="C37" t="s">
        <v>21</v>
      </c>
      <c r="F37" s="8">
        <f>H7*F33</f>
        <v>72</v>
      </c>
      <c r="G37" t="s">
        <v>23</v>
      </c>
    </row>
    <row r="39" spans="3:8" ht="15.75" x14ac:dyDescent="0.25">
      <c r="C39" s="4" t="s">
        <v>31</v>
      </c>
    </row>
    <row r="40" spans="3:8" ht="15.75" x14ac:dyDescent="0.25">
      <c r="F40" s="11" t="s">
        <v>10</v>
      </c>
      <c r="G40" s="6" t="s">
        <v>9</v>
      </c>
      <c r="H40" s="6" t="s">
        <v>14</v>
      </c>
    </row>
    <row r="41" spans="3:8" ht="15.75" x14ac:dyDescent="0.25">
      <c r="C41" s="12" t="s">
        <v>25</v>
      </c>
      <c r="D41" s="13"/>
      <c r="E41" s="13"/>
      <c r="F41" s="14">
        <v>25800000</v>
      </c>
      <c r="G41" s="15">
        <v>24668302000</v>
      </c>
      <c r="H41" s="15">
        <v>22720686</v>
      </c>
    </row>
    <row r="42" spans="3:8" x14ac:dyDescent="0.25">
      <c r="C42" s="13" t="s">
        <v>24</v>
      </c>
      <c r="D42" s="13"/>
      <c r="E42" s="13"/>
      <c r="F42" s="15">
        <f>-F36</f>
        <v>-507000</v>
      </c>
      <c r="G42" s="13"/>
      <c r="H42" s="13"/>
    </row>
    <row r="43" spans="3:8" ht="15.75" x14ac:dyDescent="0.25">
      <c r="C43" s="37" t="s">
        <v>26</v>
      </c>
      <c r="D43" s="38"/>
      <c r="E43" s="38"/>
      <c r="F43" s="39">
        <f>F41+F42</f>
        <v>25293000</v>
      </c>
      <c r="G43" s="13"/>
      <c r="H43" s="13"/>
    </row>
    <row r="44" spans="3:8" ht="15.75" x14ac:dyDescent="0.25">
      <c r="C44" s="35" t="s">
        <v>27</v>
      </c>
      <c r="D44" s="35"/>
      <c r="E44" s="35"/>
      <c r="F44" s="36">
        <f>F34</f>
        <v>1649970</v>
      </c>
    </row>
    <row r="45" spans="3:8" ht="15.75" x14ac:dyDescent="0.25">
      <c r="C45" s="4"/>
      <c r="D45" s="4"/>
      <c r="E45" s="4"/>
      <c r="F45" s="10"/>
    </row>
    <row r="46" spans="3:8" ht="15.75" x14ac:dyDescent="0.25">
      <c r="C46" s="4" t="s">
        <v>32</v>
      </c>
      <c r="D46" s="4"/>
      <c r="E46" s="4"/>
      <c r="F46" s="10"/>
    </row>
    <row r="47" spans="3:8" s="49" customFormat="1" ht="18.75" x14ac:dyDescent="0.3">
      <c r="C47" s="47" t="s">
        <v>29</v>
      </c>
      <c r="D47" s="47"/>
      <c r="E47" s="47"/>
      <c r="F47" s="48">
        <f>F35</f>
        <v>1142970</v>
      </c>
    </row>
    <row r="48" spans="3:8" ht="15.75" x14ac:dyDescent="0.25">
      <c r="C48" s="33" t="s">
        <v>30</v>
      </c>
      <c r="D48" s="33"/>
      <c r="E48" s="33"/>
      <c r="F48" s="34">
        <f>F44+F42-F47</f>
        <v>0</v>
      </c>
    </row>
  </sheetData>
  <mergeCells count="4">
    <mergeCell ref="C1:K1"/>
    <mergeCell ref="C2:K2"/>
    <mergeCell ref="G29:G32"/>
    <mergeCell ref="H30:K31"/>
  </mergeCells>
  <pageMargins left="0.7" right="0.7" top="0.78740157499999996" bottom="0.78740157499999996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Knápek Martin, Ing.</dc:creator>
  <cp:lastModifiedBy>Knápek Martin, Ing.</cp:lastModifiedBy>
  <dcterms:created xsi:type="dcterms:W3CDTF">2019-05-14T09:06:57Z</dcterms:created>
  <dcterms:modified xsi:type="dcterms:W3CDTF">2019-05-14T10:31:15Z</dcterms:modified>
</cp:coreProperties>
</file>