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90" yWindow="-15" windowWidth="18705" windowHeight="13890" tabRatio="695"/>
  </bookViews>
  <sheets>
    <sheet name="CaseMix" sheetId="9" r:id="rId1"/>
    <sheet name="CM_total" sheetId="27" r:id="rId2"/>
    <sheet name="CM_alfa" sheetId="24" r:id="rId3"/>
    <sheet name="CM_vyjm." sheetId="25" r:id="rId4"/>
    <sheet name="CM_vyjmute_z_pausalu" sheetId="28" r:id="rId5"/>
  </sheets>
  <definedNames>
    <definedName name="_xlnm.Print_Area" localSheetId="0">CaseMix!$A$1:$M$37</definedName>
  </definedNames>
  <calcPr calcId="125725"/>
</workbook>
</file>

<file path=xl/calcChain.xml><?xml version="1.0" encoding="utf-8"?>
<calcChain xmlns="http://schemas.openxmlformats.org/spreadsheetml/2006/main">
  <c r="H13" i="9"/>
  <c r="I13" s="1"/>
  <c r="G13"/>
  <c r="F13"/>
  <c r="D13"/>
  <c r="C13"/>
  <c r="B13"/>
  <c r="I12"/>
  <c r="E12"/>
  <c r="I11"/>
  <c r="E11"/>
  <c r="I10"/>
  <c r="E10"/>
  <c r="I9"/>
  <c r="E9"/>
  <c r="I8"/>
  <c r="E8"/>
  <c r="I7"/>
  <c r="E7"/>
  <c r="I6"/>
  <c r="E6"/>
  <c r="I5"/>
  <c r="E5"/>
  <c r="P6" i="27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5"/>
  <c r="M6" i="9"/>
  <c r="M7"/>
  <c r="M8"/>
  <c r="M9"/>
  <c r="M10"/>
  <c r="M11"/>
  <c r="M12"/>
  <c r="M5"/>
  <c r="L18"/>
  <c r="M18"/>
  <c r="L19"/>
  <c r="M19"/>
  <c r="L20"/>
  <c r="M20"/>
  <c r="L21"/>
  <c r="M21"/>
  <c r="L22"/>
  <c r="M22"/>
  <c r="L23"/>
  <c r="M23"/>
  <c r="M17"/>
  <c r="L17"/>
  <c r="H34" i="28"/>
  <c r="F34"/>
  <c r="G34"/>
  <c r="C34"/>
  <c r="H34" i="25"/>
  <c r="F34"/>
  <c r="G34"/>
  <c r="C34"/>
  <c r="H34" i="24"/>
  <c r="F34"/>
  <c r="G34"/>
  <c r="D34"/>
  <c r="B34"/>
  <c r="C34"/>
  <c r="H34" i="27"/>
  <c r="F34"/>
  <c r="G34"/>
  <c r="I33" i="28"/>
  <c r="E33"/>
  <c r="I32"/>
  <c r="E32"/>
  <c r="I31"/>
  <c r="I30"/>
  <c r="I29"/>
  <c r="I28"/>
  <c r="I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I5"/>
  <c r="I33" i="25"/>
  <c r="E33"/>
  <c r="I32"/>
  <c r="E32"/>
  <c r="I31"/>
  <c r="I30"/>
  <c r="I29"/>
  <c r="I28"/>
  <c r="E28"/>
  <c r="I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I33" i="24"/>
  <c r="E33"/>
  <c r="I32"/>
  <c r="E32"/>
  <c r="I31"/>
  <c r="E31"/>
  <c r="I30"/>
  <c r="E30"/>
  <c r="I29"/>
  <c r="E29"/>
  <c r="I28"/>
  <c r="E28"/>
  <c r="I27"/>
  <c r="E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E5"/>
  <c r="K33" i="27"/>
  <c r="J33"/>
  <c r="I33"/>
  <c r="E33"/>
  <c r="K32"/>
  <c r="J32"/>
  <c r="I32"/>
  <c r="E32"/>
  <c r="K31"/>
  <c r="J31"/>
  <c r="I31"/>
  <c r="E31"/>
  <c r="K30"/>
  <c r="J30"/>
  <c r="I30"/>
  <c r="E30"/>
  <c r="K29"/>
  <c r="J29"/>
  <c r="I29"/>
  <c r="E29"/>
  <c r="K28"/>
  <c r="J28"/>
  <c r="I28"/>
  <c r="E28"/>
  <c r="K27"/>
  <c r="J27"/>
  <c r="I27"/>
  <c r="E27"/>
  <c r="K26"/>
  <c r="J26"/>
  <c r="I26"/>
  <c r="E26"/>
  <c r="K25"/>
  <c r="J25"/>
  <c r="I25"/>
  <c r="E25"/>
  <c r="K24"/>
  <c r="J24"/>
  <c r="I24"/>
  <c r="E24"/>
  <c r="K23"/>
  <c r="J23"/>
  <c r="I23"/>
  <c r="E23"/>
  <c r="K22"/>
  <c r="J22"/>
  <c r="I22"/>
  <c r="E22"/>
  <c r="K21"/>
  <c r="J21"/>
  <c r="I21"/>
  <c r="E21"/>
  <c r="K20"/>
  <c r="J20"/>
  <c r="I20"/>
  <c r="E20"/>
  <c r="K19"/>
  <c r="J19"/>
  <c r="I19"/>
  <c r="E19"/>
  <c r="K18"/>
  <c r="J18"/>
  <c r="I18"/>
  <c r="E18"/>
  <c r="K17"/>
  <c r="J17"/>
  <c r="I17"/>
  <c r="E17"/>
  <c r="K16"/>
  <c r="J16"/>
  <c r="I16"/>
  <c r="E16"/>
  <c r="K15"/>
  <c r="J15"/>
  <c r="I15"/>
  <c r="E15"/>
  <c r="K14"/>
  <c r="J14"/>
  <c r="I14"/>
  <c r="E14"/>
  <c r="K13"/>
  <c r="J13"/>
  <c r="I13"/>
  <c r="E13"/>
  <c r="K12"/>
  <c r="J12"/>
  <c r="I12"/>
  <c r="E12"/>
  <c r="K11"/>
  <c r="J11"/>
  <c r="I11"/>
  <c r="E11"/>
  <c r="K10"/>
  <c r="J10"/>
  <c r="I10"/>
  <c r="E10"/>
  <c r="K9"/>
  <c r="J9"/>
  <c r="I9"/>
  <c r="E9"/>
  <c r="K8"/>
  <c r="J8"/>
  <c r="I8"/>
  <c r="E8"/>
  <c r="K7"/>
  <c r="J7"/>
  <c r="I7"/>
  <c r="E7"/>
  <c r="K6"/>
  <c r="J6"/>
  <c r="I6"/>
  <c r="E6"/>
  <c r="K5"/>
  <c r="J5"/>
  <c r="I5"/>
  <c r="E5"/>
  <c r="H49" i="9"/>
  <c r="F49"/>
  <c r="G49"/>
  <c r="B49"/>
  <c r="I48"/>
  <c r="I47"/>
  <c r="I46"/>
  <c r="I45"/>
  <c r="I44"/>
  <c r="I43"/>
  <c r="E43"/>
  <c r="I42"/>
  <c r="I41"/>
  <c r="E48"/>
  <c r="E47"/>
  <c r="E46"/>
  <c r="E45"/>
  <c r="E44"/>
  <c r="E42"/>
  <c r="E41"/>
  <c r="H37"/>
  <c r="F37"/>
  <c r="I37"/>
  <c r="G37"/>
  <c r="I36"/>
  <c r="E36"/>
  <c r="I35"/>
  <c r="E35"/>
  <c r="I34"/>
  <c r="E34"/>
  <c r="I33"/>
  <c r="E33"/>
  <c r="I32"/>
  <c r="E32"/>
  <c r="I31"/>
  <c r="E31"/>
  <c r="I30"/>
  <c r="E30"/>
  <c r="I29"/>
  <c r="E29"/>
  <c r="H25"/>
  <c r="I25" s="1"/>
  <c r="F25"/>
  <c r="G25"/>
  <c r="I24"/>
  <c r="E24"/>
  <c r="I23"/>
  <c r="E23"/>
  <c r="I22"/>
  <c r="E22"/>
  <c r="I21"/>
  <c r="E21"/>
  <c r="I20"/>
  <c r="E20"/>
  <c r="I19"/>
  <c r="E19"/>
  <c r="I18"/>
  <c r="E18"/>
  <c r="I17"/>
  <c r="E17"/>
  <c r="J6"/>
  <c r="L6" s="1"/>
  <c r="J7"/>
  <c r="L7" s="1"/>
  <c r="J8"/>
  <c r="L8" s="1"/>
  <c r="J9"/>
  <c r="L9" s="1"/>
  <c r="J10"/>
  <c r="L10" s="1"/>
  <c r="J11"/>
  <c r="L11" s="1"/>
  <c r="J12"/>
  <c r="L12" s="1"/>
  <c r="J5"/>
  <c r="L5" s="1"/>
  <c r="L31" i="27"/>
  <c r="M31" s="1"/>
  <c r="O31" s="1"/>
  <c r="L30"/>
  <c r="M30" s="1"/>
  <c r="O30" s="1"/>
  <c r="L29"/>
  <c r="M29" s="1"/>
  <c r="O29" s="1"/>
  <c r="L28"/>
  <c r="M28" s="1"/>
  <c r="O28" s="1"/>
  <c r="L27"/>
  <c r="M27"/>
  <c r="O27" s="1"/>
  <c r="L26"/>
  <c r="M26" s="1"/>
  <c r="O26" s="1"/>
  <c r="L25"/>
  <c r="M25"/>
  <c r="O25" s="1"/>
  <c r="L24"/>
  <c r="M24" s="1"/>
  <c r="O24" s="1"/>
  <c r="L23"/>
  <c r="M23"/>
  <c r="O23" s="1"/>
  <c r="L22"/>
  <c r="M22" s="1"/>
  <c r="O22" s="1"/>
  <c r="L21"/>
  <c r="M21"/>
  <c r="O21" s="1"/>
  <c r="L20"/>
  <c r="M20" s="1"/>
  <c r="O20" s="1"/>
  <c r="L19"/>
  <c r="M19" s="1"/>
  <c r="O19" s="1"/>
  <c r="L18"/>
  <c r="M18"/>
  <c r="O18" s="1"/>
  <c r="L17"/>
  <c r="M17" s="1"/>
  <c r="O17" s="1"/>
  <c r="L16"/>
  <c r="M16" s="1"/>
  <c r="O16" s="1"/>
  <c r="L15"/>
  <c r="M15" s="1"/>
  <c r="O15" s="1"/>
  <c r="L14"/>
  <c r="M14" s="1"/>
  <c r="O14" s="1"/>
  <c r="L13"/>
  <c r="M13" s="1"/>
  <c r="O13" s="1"/>
  <c r="L12"/>
  <c r="M12" s="1"/>
  <c r="O12" s="1"/>
  <c r="L11"/>
  <c r="M11" s="1"/>
  <c r="O11" s="1"/>
  <c r="L10"/>
  <c r="M10" s="1"/>
  <c r="O10" s="1"/>
  <c r="L9"/>
  <c r="M9" s="1"/>
  <c r="O9" s="1"/>
  <c r="L8"/>
  <c r="M8" s="1"/>
  <c r="O8" s="1"/>
  <c r="L7"/>
  <c r="M7" s="1"/>
  <c r="O7" s="1"/>
  <c r="L6"/>
  <c r="M6" s="1"/>
  <c r="O6" s="1"/>
  <c r="D37" i="9"/>
  <c r="E37" s="1"/>
  <c r="C37"/>
  <c r="B37"/>
  <c r="D25"/>
  <c r="C25"/>
  <c r="B25"/>
  <c r="C49"/>
  <c r="D34" i="28"/>
  <c r="E6"/>
  <c r="E27"/>
  <c r="E28"/>
  <c r="E30"/>
  <c r="E31"/>
  <c r="B34"/>
  <c r="E29"/>
  <c r="M33" i="27"/>
  <c r="O33" s="1"/>
  <c r="M32"/>
  <c r="O32" s="1"/>
  <c r="N34"/>
  <c r="K13" i="9"/>
  <c r="D34" i="27"/>
  <c r="B34"/>
  <c r="L5"/>
  <c r="M5" s="1"/>
  <c r="O5" s="1"/>
  <c r="C34"/>
  <c r="B34" i="25"/>
  <c r="D34"/>
  <c r="E27"/>
  <c r="E29"/>
  <c r="E30"/>
  <c r="E31"/>
  <c r="I34" i="28" l="1"/>
  <c r="I34" i="25"/>
  <c r="E34"/>
  <c r="I34" i="24"/>
  <c r="E34"/>
  <c r="J34" i="27"/>
  <c r="P34"/>
  <c r="E34"/>
  <c r="I49" i="9"/>
  <c r="M25"/>
  <c r="L25"/>
  <c r="E25"/>
  <c r="M13"/>
  <c r="J13"/>
  <c r="L13" s="1"/>
  <c r="E13"/>
  <c r="E34" i="28"/>
  <c r="E5"/>
  <c r="D49" i="9"/>
  <c r="E49" s="1"/>
  <c r="L34" i="27"/>
  <c r="M34" s="1"/>
  <c r="O34" s="1"/>
  <c r="K34"/>
  <c r="I34"/>
  <c r="E5" i="25"/>
</calcChain>
</file>

<file path=xl/comments1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2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3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4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sharedStrings.xml><?xml version="1.0" encoding="utf-8"?>
<sst xmlns="http://schemas.openxmlformats.org/spreadsheetml/2006/main" count="218" uniqueCount="62">
  <si>
    <t>Casemix</t>
  </si>
  <si>
    <t>Počet hospitalizací</t>
  </si>
  <si>
    <t>Celkem</t>
  </si>
  <si>
    <t>Plnění casemixu - FNOL</t>
  </si>
  <si>
    <t>DRG alfa</t>
  </si>
  <si>
    <t>Vyjmenované skupiny DRG</t>
  </si>
  <si>
    <t>DRG vyjmenované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</si>
  <si>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</si>
  <si>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</si>
  <si>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</si>
  <si>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</si>
  <si>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</si>
  <si>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</si>
  <si>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</si>
  <si>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%</t>
  </si>
  <si>
    <t>DRG total</t>
  </si>
  <si>
    <t>Rozdíly</t>
  </si>
  <si>
    <t>CM index</t>
  </si>
  <si>
    <t>Hospit.</t>
  </si>
  <si>
    <t>CM</t>
  </si>
  <si>
    <t>Hosp.</t>
  </si>
  <si>
    <t>01- I. Interní klinika</t>
  </si>
  <si>
    <t>02- II. Interní klinika</t>
  </si>
  <si>
    <t>03- III. Interní klinika</t>
  </si>
  <si>
    <t>04- I. Chirurgická klinika</t>
  </si>
  <si>
    <t>05- II. Chirurgická klinika</t>
  </si>
  <si>
    <t>06- Neurochirurgická klinika</t>
  </si>
  <si>
    <t>07- KAR</t>
  </si>
  <si>
    <t>08- Por-gyn. klinika</t>
  </si>
  <si>
    <t>09- Novorozenecké oddělení</t>
  </si>
  <si>
    <t>10- Dětská klinika</t>
  </si>
  <si>
    <t>11- Ortopedická klinika</t>
  </si>
  <si>
    <t>12- Urologická klinika</t>
  </si>
  <si>
    <t>13- ORL klinika</t>
  </si>
  <si>
    <t>14- Oční klinika</t>
  </si>
  <si>
    <t>16- Klinika plicních nemocí a TBC</t>
  </si>
  <si>
    <t>17- Neurologická klinika</t>
  </si>
  <si>
    <t>18- Psychiatrická klinika</t>
  </si>
  <si>
    <t>20- Kožní klinika</t>
  </si>
  <si>
    <t>21- Onkologická klinika</t>
  </si>
  <si>
    <t>22- Klinika nukleární medicíny</t>
  </si>
  <si>
    <t>25- KÚČOCH</t>
  </si>
  <si>
    <t>26- Klinika rehabilitace</t>
  </si>
  <si>
    <t>30- Odd. geriatrie</t>
  </si>
  <si>
    <t>31- Traumatologické oddělení</t>
  </si>
  <si>
    <t>32- Hemato-onkologická klinika</t>
  </si>
  <si>
    <t xml:space="preserve">P   l   n   ě   n   í       c   a   s   e   m   i   x   u       -       F   N   O   L  </t>
  </si>
  <si>
    <t>Optimum</t>
  </si>
  <si>
    <t>333- Cizinci</t>
  </si>
  <si>
    <t>Počet</t>
  </si>
  <si>
    <t>% CM</t>
  </si>
  <si>
    <t>% Počet</t>
  </si>
  <si>
    <t>% počet</t>
  </si>
  <si>
    <t>DRG vyjmuté z paušálu</t>
  </si>
  <si>
    <t>Vyjmuté skupiny z paušálu</t>
  </si>
  <si>
    <t>Počet případů</t>
  </si>
  <si>
    <t>Nepořízeno  2018</t>
  </si>
  <si>
    <t>Nepořízeno  2019</t>
  </si>
  <si>
    <t>Plnení casemixu - FNOL</t>
  </si>
  <si>
    <t>Stav za 01- 05 / 2019</t>
  </si>
  <si>
    <t>50- Kardiochirurgická klinika</t>
  </si>
  <si>
    <t>59- Odd.intenziv. péče chir. ob.</t>
  </si>
</sst>
</file>

<file path=xl/styles.xml><?xml version="1.0" encoding="utf-8"?>
<styleSheet xmlns="http://schemas.openxmlformats.org/spreadsheetml/2006/main">
  <numFmts count="1">
    <numFmt numFmtId="164" formatCode="0.0%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charset val="238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b/>
      <sz val="10"/>
      <color indexed="5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</font>
    <font>
      <b/>
      <sz val="11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2"/>
      <color indexed="17"/>
      <name val="Arial CE"/>
      <charset val="23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9" fontId="4" fillId="2" borderId="1" xfId="1" applyNumberFormat="1" applyFont="1" applyFill="1" applyBorder="1"/>
    <xf numFmtId="3" fontId="6" fillId="2" borderId="0" xfId="0" applyNumberFormat="1" applyFont="1" applyFill="1" applyBorder="1"/>
    <xf numFmtId="3" fontId="0" fillId="0" borderId="0" xfId="0" applyNumberFormat="1"/>
    <xf numFmtId="3" fontId="4" fillId="2" borderId="1" xfId="0" applyNumberFormat="1" applyFont="1" applyFill="1" applyBorder="1"/>
    <xf numFmtId="3" fontId="6" fillId="2" borderId="1" xfId="0" applyNumberFormat="1" applyFont="1" applyFill="1" applyBorder="1"/>
    <xf numFmtId="3" fontId="4" fillId="3" borderId="1" xfId="0" applyNumberFormat="1" applyFont="1" applyFill="1" applyBorder="1"/>
    <xf numFmtId="9" fontId="4" fillId="3" borderId="1" xfId="1" applyNumberFormat="1" applyFont="1" applyFill="1" applyBorder="1"/>
    <xf numFmtId="3" fontId="5" fillId="2" borderId="0" xfId="0" applyNumberFormat="1" applyFont="1" applyFill="1" applyBorder="1"/>
    <xf numFmtId="3" fontId="4" fillId="4" borderId="1" xfId="0" applyNumberFormat="1" applyFont="1" applyFill="1" applyBorder="1"/>
    <xf numFmtId="0" fontId="5" fillId="3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4" borderId="1" xfId="1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4" fillId="2" borderId="1" xfId="1" applyNumberFormat="1" applyFont="1" applyFill="1" applyBorder="1"/>
    <xf numFmtId="164" fontId="4" fillId="4" borderId="1" xfId="1" applyNumberFormat="1" applyFont="1" applyFill="1" applyBorder="1"/>
    <xf numFmtId="164" fontId="4" fillId="2" borderId="0" xfId="1" applyNumberFormat="1" applyFont="1" applyFill="1" applyBorder="1"/>
    <xf numFmtId="164" fontId="6" fillId="2" borderId="0" xfId="0" applyNumberFormat="1" applyFont="1" applyFill="1" applyBorder="1"/>
    <xf numFmtId="164" fontId="0" fillId="0" borderId="0" xfId="0" applyNumberFormat="1"/>
    <xf numFmtId="3" fontId="4" fillId="4" borderId="2" xfId="0" applyNumberFormat="1" applyFont="1" applyFill="1" applyBorder="1"/>
    <xf numFmtId="3" fontId="4" fillId="4" borderId="3" xfId="0" applyNumberFormat="1" applyFont="1" applyFill="1" applyBorder="1"/>
    <xf numFmtId="3" fontId="4" fillId="2" borderId="4" xfId="0" applyNumberFormat="1" applyFont="1" applyFill="1" applyBorder="1"/>
    <xf numFmtId="3" fontId="4" fillId="4" borderId="5" xfId="0" applyNumberFormat="1" applyFont="1" applyFill="1" applyBorder="1"/>
    <xf numFmtId="3" fontId="6" fillId="2" borderId="6" xfId="0" applyNumberFormat="1" applyFont="1" applyFill="1" applyBorder="1"/>
    <xf numFmtId="9" fontId="4" fillId="2" borderId="7" xfId="1" applyNumberFormat="1" applyFont="1" applyFill="1" applyBorder="1"/>
    <xf numFmtId="9" fontId="4" fillId="4" borderId="8" xfId="1" applyNumberFormat="1" applyFont="1" applyFill="1" applyBorder="1"/>
    <xf numFmtId="1" fontId="18" fillId="2" borderId="6" xfId="1" applyNumberFormat="1" applyFont="1" applyFill="1" applyBorder="1" applyAlignment="1">
      <alignment horizontal="right"/>
    </xf>
    <xf numFmtId="1" fontId="18" fillId="2" borderId="1" xfId="1" applyNumberFormat="1" applyFont="1" applyFill="1" applyBorder="1" applyAlignment="1">
      <alignment horizontal="right"/>
    </xf>
    <xf numFmtId="1" fontId="12" fillId="4" borderId="2" xfId="1" applyNumberFormat="1" applyFont="1" applyFill="1" applyBorder="1" applyAlignment="1">
      <alignment horizontal="right"/>
    </xf>
    <xf numFmtId="1" fontId="12" fillId="4" borderId="3" xfId="1" applyNumberFormat="1" applyFont="1" applyFill="1" applyBorder="1" applyAlignment="1">
      <alignment horizontal="right"/>
    </xf>
    <xf numFmtId="3" fontId="15" fillId="2" borderId="4" xfId="0" applyNumberFormat="1" applyFont="1" applyFill="1" applyBorder="1"/>
    <xf numFmtId="164" fontId="4" fillId="4" borderId="9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5" fillId="4" borderId="1" xfId="0" quotePrefix="1" applyNumberFormat="1" applyFont="1" applyFill="1" applyBorder="1" applyAlignment="1">
      <alignment horizontal="right"/>
    </xf>
    <xf numFmtId="0" fontId="5" fillId="3" borderId="9" xfId="0" applyNumberFormat="1" applyFont="1" applyFill="1" applyBorder="1" applyAlignment="1">
      <alignment horizontal="right"/>
    </xf>
    <xf numFmtId="3" fontId="5" fillId="4" borderId="9" xfId="0" applyNumberFormat="1" applyFont="1" applyFill="1" applyBorder="1" applyAlignment="1">
      <alignment horizontal="right"/>
    </xf>
    <xf numFmtId="9" fontId="4" fillId="2" borderId="10" xfId="1" applyNumberFormat="1" applyFont="1" applyFill="1" applyBorder="1"/>
    <xf numFmtId="0" fontId="5" fillId="4" borderId="9" xfId="0" quotePrefix="1" applyNumberFormat="1" applyFont="1" applyFill="1" applyBorder="1" applyAlignment="1">
      <alignment horizontal="right"/>
    </xf>
    <xf numFmtId="0" fontId="5" fillId="4" borderId="9" xfId="0" applyNumberFormat="1" applyFont="1" applyFill="1" applyBorder="1" applyAlignment="1">
      <alignment horizontal="right"/>
    </xf>
    <xf numFmtId="0" fontId="15" fillId="4" borderId="9" xfId="0" quotePrefix="1" applyNumberFormat="1" applyFont="1" applyFill="1" applyBorder="1" applyAlignment="1">
      <alignment horizontal="right"/>
    </xf>
    <xf numFmtId="2" fontId="18" fillId="2" borderId="11" xfId="1" applyNumberFormat="1" applyFont="1" applyFill="1" applyBorder="1" applyAlignment="1">
      <alignment horizontal="right"/>
    </xf>
    <xf numFmtId="2" fontId="12" fillId="4" borderId="12" xfId="1" applyNumberFormat="1" applyFont="1" applyFill="1" applyBorder="1" applyAlignment="1">
      <alignment horizontal="right"/>
    </xf>
    <xf numFmtId="0" fontId="5" fillId="4" borderId="13" xfId="0" quotePrefix="1" applyNumberFormat="1" applyFont="1" applyFill="1" applyBorder="1" applyAlignment="1">
      <alignment horizontal="right"/>
    </xf>
    <xf numFmtId="0" fontId="5" fillId="4" borderId="14" xfId="0" quotePrefix="1" applyNumberFormat="1" applyFont="1" applyFill="1" applyBorder="1" applyAlignment="1">
      <alignment horizontal="right"/>
    </xf>
    <xf numFmtId="3" fontId="16" fillId="0" borderId="1" xfId="0" applyNumberFormat="1" applyFont="1" applyBorder="1"/>
    <xf numFmtId="3" fontId="16" fillId="0" borderId="15" xfId="0" applyNumberFormat="1" applyFont="1" applyBorder="1"/>
    <xf numFmtId="3" fontId="16" fillId="0" borderId="16" xfId="0" applyNumberFormat="1" applyFont="1" applyBorder="1"/>
    <xf numFmtId="9" fontId="4" fillId="2" borderId="16" xfId="1" applyNumberFormat="1" applyFont="1" applyFill="1" applyBorder="1"/>
    <xf numFmtId="3" fontId="16" fillId="0" borderId="6" xfId="0" applyNumberFormat="1" applyFont="1" applyBorder="1"/>
    <xf numFmtId="0" fontId="21" fillId="0" borderId="0" xfId="0" applyFont="1"/>
    <xf numFmtId="0" fontId="15" fillId="4" borderId="14" xfId="0" quotePrefix="1" applyNumberFormat="1" applyFont="1" applyFill="1" applyBorder="1" applyAlignment="1">
      <alignment horizontal="right"/>
    </xf>
    <xf numFmtId="164" fontId="15" fillId="4" borderId="17" xfId="0" quotePrefix="1" applyNumberFormat="1" applyFont="1" applyFill="1" applyBorder="1" applyAlignment="1">
      <alignment horizontal="right"/>
    </xf>
    <xf numFmtId="9" fontId="20" fillId="2" borderId="1" xfId="0" applyNumberFormat="1" applyFont="1" applyFill="1" applyBorder="1"/>
    <xf numFmtId="9" fontId="6" fillId="2" borderId="0" xfId="0" applyNumberFormat="1" applyFont="1" applyFill="1" applyBorder="1"/>
    <xf numFmtId="0" fontId="5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/>
    </xf>
    <xf numFmtId="164" fontId="4" fillId="5" borderId="9" xfId="0" applyNumberFormat="1" applyFont="1" applyFill="1" applyBorder="1" applyAlignment="1">
      <alignment horizontal="right"/>
    </xf>
    <xf numFmtId="3" fontId="4" fillId="5" borderId="1" xfId="0" applyNumberFormat="1" applyFont="1" applyFill="1" applyBorder="1"/>
    <xf numFmtId="164" fontId="4" fillId="5" borderId="1" xfId="1" applyNumberFormat="1" applyFont="1" applyFill="1" applyBorder="1"/>
    <xf numFmtId="164" fontId="4" fillId="5" borderId="1" xfId="1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9" fontId="4" fillId="2" borderId="9" xfId="1" applyNumberFormat="1" applyFont="1" applyFill="1" applyBorder="1"/>
    <xf numFmtId="164" fontId="4" fillId="4" borderId="17" xfId="0" applyNumberFormat="1" applyFont="1" applyFill="1" applyBorder="1" applyAlignment="1">
      <alignment horizontal="right"/>
    </xf>
    <xf numFmtId="3" fontId="11" fillId="4" borderId="13" xfId="0" applyNumberFormat="1" applyFont="1" applyFill="1" applyBorder="1" applyAlignment="1">
      <alignment horizontal="center" vertical="center"/>
    </xf>
    <xf numFmtId="3" fontId="11" fillId="4" borderId="17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/>
    <xf numFmtId="3" fontId="6" fillId="2" borderId="16" xfId="0" applyNumberFormat="1" applyFont="1" applyFill="1" applyBorder="1"/>
    <xf numFmtId="9" fontId="4" fillId="2" borderId="18" xfId="1" applyNumberFormat="1" applyFont="1" applyFill="1" applyBorder="1"/>
    <xf numFmtId="1" fontId="18" fillId="2" borderId="15" xfId="1" applyNumberFormat="1" applyFont="1" applyFill="1" applyBorder="1" applyAlignment="1">
      <alignment horizontal="right"/>
    </xf>
    <xf numFmtId="1" fontId="18" fillId="2" borderId="16" xfId="1" applyNumberFormat="1" applyFont="1" applyFill="1" applyBorder="1" applyAlignment="1">
      <alignment horizontal="right"/>
    </xf>
    <xf numFmtId="2" fontId="18" fillId="2" borderId="19" xfId="1" applyNumberFormat="1" applyFont="1" applyFill="1" applyBorder="1" applyAlignment="1">
      <alignment horizontal="right"/>
    </xf>
    <xf numFmtId="9" fontId="4" fillId="4" borderId="20" xfId="1" applyNumberFormat="1" applyFont="1" applyFill="1" applyBorder="1"/>
    <xf numFmtId="9" fontId="4" fillId="4" borderId="21" xfId="1" applyNumberFormat="1" applyFont="1" applyFill="1" applyBorder="1"/>
    <xf numFmtId="3" fontId="11" fillId="2" borderId="0" xfId="0" applyNumberFormat="1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24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4" fillId="4" borderId="25" xfId="0" applyNumberFormat="1" applyFont="1" applyFill="1" applyBorder="1" applyAlignment="1">
      <alignment horizontal="center"/>
    </xf>
    <xf numFmtId="3" fontId="4" fillId="4" borderId="26" xfId="0" applyNumberFormat="1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center"/>
    </xf>
    <xf numFmtId="3" fontId="4" fillId="4" borderId="23" xfId="0" applyNumberFormat="1" applyFont="1" applyFill="1" applyBorder="1" applyAlignment="1">
      <alignment horizontal="center"/>
    </xf>
    <xf numFmtId="3" fontId="3" fillId="4" borderId="29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/>
    </xf>
    <xf numFmtId="3" fontId="4" fillId="4" borderId="14" xfId="0" applyNumberFormat="1" applyFont="1" applyFill="1" applyBorder="1" applyAlignment="1">
      <alignment horizontal="center"/>
    </xf>
    <xf numFmtId="3" fontId="4" fillId="4" borderId="17" xfId="0" applyNumberFormat="1" applyFont="1" applyFill="1" applyBorder="1" applyAlignment="1">
      <alignment horizontal="center"/>
    </xf>
    <xf numFmtId="3" fontId="17" fillId="4" borderId="30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3" fontId="10" fillId="3" borderId="22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left"/>
    </xf>
    <xf numFmtId="3" fontId="11" fillId="2" borderId="0" xfId="0" applyNumberFormat="1" applyFont="1" applyFill="1" applyBorder="1" applyAlignment="1">
      <alignment horizontal="left"/>
    </xf>
    <xf numFmtId="3" fontId="10" fillId="5" borderId="22" xfId="0" applyNumberFormat="1" applyFont="1" applyFill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3" fontId="10" fillId="5" borderId="24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AV286"/>
  <sheetViews>
    <sheetView tabSelected="1" workbookViewId="0">
      <selection activeCell="P23" sqref="P23"/>
    </sheetView>
  </sheetViews>
  <sheetFormatPr defaultRowHeight="12.75"/>
  <cols>
    <col min="1" max="1" width="19.42578125" style="3" customWidth="1"/>
    <col min="2" max="4" width="8.28515625" style="3" bestFit="1" customWidth="1"/>
    <col min="5" max="5" width="9.28515625" style="21" bestFit="1" customWidth="1"/>
    <col min="6" max="8" width="8.28515625" style="3" bestFit="1" customWidth="1"/>
    <col min="9" max="9" width="9.28515625" style="26" bestFit="1" customWidth="1"/>
    <col min="10" max="10" width="8.85546875" style="3" bestFit="1" customWidth="1"/>
    <col min="11" max="11" width="7.42578125" style="3" bestFit="1" customWidth="1"/>
    <col min="12" max="12" width="9.5703125" style="3" bestFit="1" customWidth="1"/>
    <col min="13" max="13" width="10.28515625" style="26" customWidth="1"/>
    <col min="14" max="14" width="11.140625" style="3" bestFit="1" customWidth="1"/>
    <col min="15" max="16384" width="9.140625" style="3"/>
  </cols>
  <sheetData>
    <row r="1" spans="1:48" ht="27" customHeight="1" thickBot="1">
      <c r="A1" s="94" t="s">
        <v>58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2.75" customHeight="1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5.75" customHeight="1">
      <c r="A3" s="99" t="s">
        <v>15</v>
      </c>
      <c r="B3" s="91" t="s">
        <v>0</v>
      </c>
      <c r="C3" s="91"/>
      <c r="D3" s="91"/>
      <c r="E3" s="91"/>
      <c r="F3" s="91" t="s">
        <v>55</v>
      </c>
      <c r="G3" s="91"/>
      <c r="H3" s="91"/>
      <c r="I3" s="91"/>
      <c r="J3" s="91" t="s">
        <v>56</v>
      </c>
      <c r="K3" s="91"/>
      <c r="L3" s="91"/>
      <c r="M3" s="9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8" ht="15.7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  <c r="J4" s="52" t="s">
        <v>19</v>
      </c>
      <c r="K4" s="51" t="s">
        <v>49</v>
      </c>
      <c r="L4" s="53" t="s">
        <v>50</v>
      </c>
      <c r="M4" s="53" t="s">
        <v>51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8" ht="15.75">
      <c r="A5" s="4" t="s">
        <v>7</v>
      </c>
      <c r="B5" s="5">
        <v>15925.648999999999</v>
      </c>
      <c r="C5" s="5">
        <v>14980.574000000001</v>
      </c>
      <c r="D5" s="5">
        <v>14613.825000000001</v>
      </c>
      <c r="E5" s="14">
        <f>IF(OR(D5=0,B5=0),"",D5/B5)</f>
        <v>0.91762822350285389</v>
      </c>
      <c r="F5" s="5">
        <v>8481</v>
      </c>
      <c r="G5" s="5">
        <v>8119</v>
      </c>
      <c r="H5" s="5">
        <v>8026</v>
      </c>
      <c r="I5" s="14">
        <f>IF(OR(H5=0,F5=0),"",H5/F5)</f>
        <v>0.94635066619502417</v>
      </c>
      <c r="J5" s="5">
        <f>D5/H5*K5</f>
        <v>837.57282581609775</v>
      </c>
      <c r="K5" s="5">
        <v>460</v>
      </c>
      <c r="L5" s="22">
        <f>(D5+J5)/B5</f>
        <v>0.97022092009035854</v>
      </c>
      <c r="M5" s="22">
        <f>(H5+K5)/F5</f>
        <v>1.0005895531187361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8" ht="15.75">
      <c r="A6" s="4" t="s">
        <v>8</v>
      </c>
      <c r="B6" s="5">
        <v>3372.45</v>
      </c>
      <c r="C6" s="5">
        <v>3229.1179999999999</v>
      </c>
      <c r="D6" s="5">
        <v>3152.7759999999998</v>
      </c>
      <c r="E6" s="14">
        <f t="shared" ref="E6:E13" si="0">IF(OR(D6=0,B6=0),"",D6/B6)</f>
        <v>0.93486219217482835</v>
      </c>
      <c r="F6" s="5">
        <v>2360</v>
      </c>
      <c r="G6" s="5">
        <v>2138</v>
      </c>
      <c r="H6" s="5">
        <v>2222</v>
      </c>
      <c r="I6" s="14">
        <f t="shared" ref="I6:I13" si="1">IF(OR(H6=0,F6=0),"",H6/F6)</f>
        <v>0.94152542372881354</v>
      </c>
      <c r="J6" s="5">
        <f t="shared" ref="J6:J13" si="2">D6/H6*K6</f>
        <v>184.45584158415841</v>
      </c>
      <c r="K6" s="5">
        <v>130</v>
      </c>
      <c r="L6" s="22">
        <f t="shared" ref="L6:L12" si="3">(D6+J6)/B6</f>
        <v>0.98955709990782914</v>
      </c>
      <c r="M6" s="22">
        <f t="shared" ref="M6:M12" si="4">(H6+K6)/F6</f>
        <v>0.99661016949152548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8" ht="15.75">
      <c r="A7" s="4" t="s">
        <v>9</v>
      </c>
      <c r="B7" s="5">
        <v>9100.0560000000005</v>
      </c>
      <c r="C7" s="5">
        <v>8465.1939999999995</v>
      </c>
      <c r="D7" s="5">
        <v>9339.4740000000002</v>
      </c>
      <c r="E7" s="14">
        <f t="shared" si="0"/>
        <v>1.0263095084250031</v>
      </c>
      <c r="F7" s="5">
        <v>6217</v>
      </c>
      <c r="G7" s="5">
        <v>6180</v>
      </c>
      <c r="H7" s="5">
        <v>6406</v>
      </c>
      <c r="I7" s="14">
        <f t="shared" si="1"/>
        <v>1.0304005147177095</v>
      </c>
      <c r="J7" s="5">
        <f t="shared" si="2"/>
        <v>405.30342990945985</v>
      </c>
      <c r="K7" s="5">
        <v>278</v>
      </c>
      <c r="L7" s="22">
        <f t="shared" si="3"/>
        <v>1.0708480727931191</v>
      </c>
      <c r="M7" s="22">
        <f t="shared" si="4"/>
        <v>1.0751166157310601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8" ht="15.75">
      <c r="A8" s="4" t="s">
        <v>10</v>
      </c>
      <c r="B8" s="5">
        <v>1168.2470000000001</v>
      </c>
      <c r="C8" s="5">
        <v>1342.5609999999999</v>
      </c>
      <c r="D8" s="5">
        <v>1328.133</v>
      </c>
      <c r="E8" s="14">
        <f t="shared" si="0"/>
        <v>1.1368597565412109</v>
      </c>
      <c r="F8" s="5">
        <v>745</v>
      </c>
      <c r="G8" s="5">
        <v>783</v>
      </c>
      <c r="H8" s="5">
        <v>796</v>
      </c>
      <c r="I8" s="14">
        <f t="shared" si="1"/>
        <v>1.0684563758389263</v>
      </c>
      <c r="J8" s="5">
        <f t="shared" si="2"/>
        <v>56.729298994974876</v>
      </c>
      <c r="K8" s="5">
        <v>34</v>
      </c>
      <c r="L8" s="22">
        <f t="shared" si="3"/>
        <v>1.1854190928758856</v>
      </c>
      <c r="M8" s="22">
        <f t="shared" si="4"/>
        <v>1.1140939597315436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8" ht="15.75">
      <c r="A9" s="4" t="s">
        <v>11</v>
      </c>
      <c r="B9" s="5">
        <v>0</v>
      </c>
      <c r="C9" s="5">
        <v>12.597</v>
      </c>
      <c r="D9" s="5">
        <v>8.2940000000000005</v>
      </c>
      <c r="E9" s="14" t="str">
        <f t="shared" si="0"/>
        <v/>
      </c>
      <c r="F9" s="5">
        <v>0</v>
      </c>
      <c r="G9" s="5">
        <v>9</v>
      </c>
      <c r="H9" s="5">
        <v>7</v>
      </c>
      <c r="I9" s="14" t="str">
        <f t="shared" si="1"/>
        <v/>
      </c>
      <c r="J9" s="5">
        <f t="shared" si="2"/>
        <v>0</v>
      </c>
      <c r="K9" s="5">
        <v>0</v>
      </c>
      <c r="L9" s="22" t="e">
        <f t="shared" si="3"/>
        <v>#DIV/0!</v>
      </c>
      <c r="M9" s="22" t="e">
        <f t="shared" si="4"/>
        <v>#DIV/0!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8" ht="15.75">
      <c r="A10" s="4" t="s">
        <v>12</v>
      </c>
      <c r="B10" s="5">
        <v>4050.05</v>
      </c>
      <c r="C10" s="5">
        <v>4197.0290000000005</v>
      </c>
      <c r="D10" s="5">
        <v>4251.2740000000003</v>
      </c>
      <c r="E10" s="14">
        <f t="shared" si="0"/>
        <v>1.049684324884878</v>
      </c>
      <c r="F10" s="5">
        <v>2792</v>
      </c>
      <c r="G10" s="5">
        <v>2785</v>
      </c>
      <c r="H10" s="5">
        <v>2675</v>
      </c>
      <c r="I10" s="14">
        <f t="shared" si="1"/>
        <v>0.95809455587392545</v>
      </c>
      <c r="J10" s="5">
        <f t="shared" si="2"/>
        <v>239.97845757009347</v>
      </c>
      <c r="K10" s="5">
        <v>151</v>
      </c>
      <c r="L10" s="22">
        <f t="shared" si="3"/>
        <v>1.1089375335045477</v>
      </c>
      <c r="M10" s="22">
        <f t="shared" si="4"/>
        <v>1.0121776504297995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8" ht="15.75">
      <c r="A11" s="4" t="s">
        <v>13</v>
      </c>
      <c r="B11" s="5">
        <v>1191.9190000000001</v>
      </c>
      <c r="C11" s="5">
        <v>980.28800000000001</v>
      </c>
      <c r="D11" s="5">
        <v>1141.1199999999999</v>
      </c>
      <c r="E11" s="14">
        <f t="shared" si="0"/>
        <v>0.95738049313753681</v>
      </c>
      <c r="F11" s="5">
        <v>634</v>
      </c>
      <c r="G11" s="5">
        <v>587</v>
      </c>
      <c r="H11" s="5">
        <v>624</v>
      </c>
      <c r="I11" s="14">
        <f t="shared" si="1"/>
        <v>0.98422712933753942</v>
      </c>
      <c r="J11" s="5">
        <f t="shared" si="2"/>
        <v>76.806153846153833</v>
      </c>
      <c r="K11" s="5">
        <v>42</v>
      </c>
      <c r="L11" s="22">
        <f t="shared" si="3"/>
        <v>1.0218195647910249</v>
      </c>
      <c r="M11" s="22">
        <f t="shared" si="4"/>
        <v>1.0504731861198737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8" ht="15" customHeight="1">
      <c r="A12" s="4" t="s">
        <v>48</v>
      </c>
      <c r="B12" s="5">
        <v>268.71899999999999</v>
      </c>
      <c r="C12" s="5">
        <v>4.9770000000000003</v>
      </c>
      <c r="D12" s="5">
        <v>62.359000000000002</v>
      </c>
      <c r="E12" s="14">
        <f t="shared" si="0"/>
        <v>0.23206025625281429</v>
      </c>
      <c r="F12" s="5">
        <v>185</v>
      </c>
      <c r="G12" s="5">
        <v>7</v>
      </c>
      <c r="H12" s="5">
        <v>32</v>
      </c>
      <c r="I12" s="14">
        <f t="shared" si="1"/>
        <v>0.17297297297297298</v>
      </c>
      <c r="J12" s="5">
        <f t="shared" si="2"/>
        <v>0</v>
      </c>
      <c r="K12" s="5">
        <v>0</v>
      </c>
      <c r="L12" s="22">
        <f t="shared" si="3"/>
        <v>0.23206025625281429</v>
      </c>
      <c r="M12" s="22">
        <f t="shared" si="4"/>
        <v>0.17297297297297298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8" ht="15.75">
      <c r="A13" s="9" t="s">
        <v>2</v>
      </c>
      <c r="B13" s="9">
        <f>SUM(B5:B12)</f>
        <v>35077.089999999997</v>
      </c>
      <c r="C13" s="9">
        <f>SUM(C5:C12)</f>
        <v>33212.338000000003</v>
      </c>
      <c r="D13" s="9">
        <f>SUM(D5:D12)</f>
        <v>33897.255000000005</v>
      </c>
      <c r="E13" s="15">
        <f t="shared" si="0"/>
        <v>0.96636451313378646</v>
      </c>
      <c r="F13" s="9">
        <f>SUM(F5:F12)</f>
        <v>21414</v>
      </c>
      <c r="G13" s="9">
        <f>SUM(G5:G12)</f>
        <v>20608</v>
      </c>
      <c r="H13" s="9">
        <f>SUM(H5:H12)</f>
        <v>20788</v>
      </c>
      <c r="I13" s="15">
        <f t="shared" si="1"/>
        <v>0.97076678808256278</v>
      </c>
      <c r="J13" s="9">
        <f t="shared" si="2"/>
        <v>1785.5250252549549</v>
      </c>
      <c r="K13" s="9">
        <f>SUM(K5:K12)</f>
        <v>1095</v>
      </c>
      <c r="L13" s="23">
        <f>(D13+J13)/C13</f>
        <v>1.0743832615835402</v>
      </c>
      <c r="M13" s="23">
        <f>(H13+K13)/G13</f>
        <v>1.0618691770186335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8" ht="15">
      <c r="A14" s="12"/>
      <c r="B14" s="88"/>
      <c r="C14" s="88"/>
      <c r="D14" s="88"/>
      <c r="E14" s="16"/>
      <c r="F14" s="88"/>
      <c r="G14" s="88"/>
      <c r="H14" s="88"/>
      <c r="I14" s="16"/>
      <c r="J14" s="2"/>
      <c r="K14" s="2"/>
      <c r="L14" s="2"/>
      <c r="M14" s="2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5.75" customHeight="1">
      <c r="A15" s="98" t="s">
        <v>4</v>
      </c>
      <c r="B15" s="93" t="s">
        <v>0</v>
      </c>
      <c r="C15" s="93"/>
      <c r="D15" s="93"/>
      <c r="E15" s="93"/>
      <c r="F15" s="93" t="s">
        <v>55</v>
      </c>
      <c r="G15" s="93"/>
      <c r="H15" s="93"/>
      <c r="I15" s="93"/>
      <c r="J15" s="93" t="s">
        <v>47</v>
      </c>
      <c r="K15" s="93"/>
      <c r="L15" s="93" t="s">
        <v>16</v>
      </c>
      <c r="M15" s="9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5" customHeight="1">
      <c r="A16" s="98"/>
      <c r="B16" s="10">
        <v>2017</v>
      </c>
      <c r="C16" s="10">
        <v>2018</v>
      </c>
      <c r="D16" s="10">
        <v>2019</v>
      </c>
      <c r="E16" s="17" t="s">
        <v>14</v>
      </c>
      <c r="F16" s="48">
        <v>2017</v>
      </c>
      <c r="G16" s="48">
        <v>2018</v>
      </c>
      <c r="H16" s="48">
        <v>2019</v>
      </c>
      <c r="I16" s="17" t="s">
        <v>14</v>
      </c>
      <c r="J16" s="44" t="s">
        <v>19</v>
      </c>
      <c r="K16" s="44" t="s">
        <v>20</v>
      </c>
      <c r="L16" s="45" t="s">
        <v>19</v>
      </c>
      <c r="M16" s="46" t="s">
        <v>20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5.75">
      <c r="A17" s="4" t="s">
        <v>7</v>
      </c>
      <c r="B17" s="5">
        <v>15347.214</v>
      </c>
      <c r="C17" s="5">
        <v>14295.777</v>
      </c>
      <c r="D17" s="5">
        <v>14193.214</v>
      </c>
      <c r="E17" s="14">
        <f>IF(OR(D17=0,B17=0),"",D17/B17)</f>
        <v>0.92480719953471691</v>
      </c>
      <c r="F17" s="5">
        <v>7943</v>
      </c>
      <c r="G17" s="5">
        <v>7570</v>
      </c>
      <c r="H17" s="5">
        <v>7522</v>
      </c>
      <c r="I17" s="14">
        <f>IF(OR(H17=0,F17=0),"",H17/F17)</f>
        <v>0.9469973561626589</v>
      </c>
      <c r="J17" s="66">
        <v>0.97</v>
      </c>
      <c r="K17" s="66">
        <v>1</v>
      </c>
      <c r="L17" s="43">
        <f>D17-B17*J17</f>
        <v>-693.58358000000044</v>
      </c>
      <c r="M17" s="43">
        <f>H17-F17*K17</f>
        <v>-421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5.75">
      <c r="A18" s="4" t="s">
        <v>8</v>
      </c>
      <c r="B18" s="5">
        <v>3138.6309999999999</v>
      </c>
      <c r="C18" s="5">
        <v>3030.9290000000001</v>
      </c>
      <c r="D18" s="5">
        <v>3005.8719999999998</v>
      </c>
      <c r="E18" s="14">
        <f t="shared" ref="E18:E25" si="5">IF(OR(D18=0,B18=0),"",D18/B18)</f>
        <v>0.95770162214035359</v>
      </c>
      <c r="F18" s="5">
        <v>2120</v>
      </c>
      <c r="G18" s="5">
        <v>1925</v>
      </c>
      <c r="H18" s="5">
        <v>2001</v>
      </c>
      <c r="I18" s="14">
        <f t="shared" ref="I18:I25" si="6">IF(OR(H18=0,F18=0),"",H18/F18)</f>
        <v>0.94386792452830193</v>
      </c>
      <c r="J18" s="66">
        <v>0.97</v>
      </c>
      <c r="K18" s="66">
        <v>1</v>
      </c>
      <c r="L18" s="43">
        <f t="shared" ref="L18:L23" si="7">D18-B18*J18</f>
        <v>-38.60006999999996</v>
      </c>
      <c r="M18" s="43">
        <f t="shared" ref="M18:M23" si="8">H18-F18*K18</f>
        <v>-119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5.75">
      <c r="A19" s="4" t="s">
        <v>9</v>
      </c>
      <c r="B19" s="5">
        <v>8138.6059999999998</v>
      </c>
      <c r="C19" s="5">
        <v>7642.3389999999999</v>
      </c>
      <c r="D19" s="5">
        <v>8581.6280000000006</v>
      </c>
      <c r="E19" s="14">
        <f t="shared" si="5"/>
        <v>1.0544346292227442</v>
      </c>
      <c r="F19" s="5">
        <v>5400</v>
      </c>
      <c r="G19" s="5">
        <v>5329</v>
      </c>
      <c r="H19" s="5">
        <v>5624</v>
      </c>
      <c r="I19" s="14">
        <f t="shared" si="6"/>
        <v>1.0414814814814815</v>
      </c>
      <c r="J19" s="66">
        <v>0.97</v>
      </c>
      <c r="K19" s="66">
        <v>1</v>
      </c>
      <c r="L19" s="43">
        <f t="shared" si="7"/>
        <v>687.1801800000012</v>
      </c>
      <c r="M19" s="43">
        <f t="shared" si="8"/>
        <v>224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5.75">
      <c r="A20" s="4" t="s">
        <v>10</v>
      </c>
      <c r="B20" s="5">
        <v>1117.3009999999999</v>
      </c>
      <c r="C20" s="5">
        <v>1269.6469999999999</v>
      </c>
      <c r="D20" s="5">
        <v>1267.367</v>
      </c>
      <c r="E20" s="14">
        <f t="shared" si="5"/>
        <v>1.1343111659257443</v>
      </c>
      <c r="F20" s="5">
        <v>679</v>
      </c>
      <c r="G20" s="5">
        <v>707</v>
      </c>
      <c r="H20" s="5">
        <v>715</v>
      </c>
      <c r="I20" s="14">
        <f t="shared" si="6"/>
        <v>1.053019145802651</v>
      </c>
      <c r="J20" s="66">
        <v>0.97</v>
      </c>
      <c r="K20" s="66">
        <v>1</v>
      </c>
      <c r="L20" s="43">
        <f t="shared" si="7"/>
        <v>183.58502999999996</v>
      </c>
      <c r="M20" s="43">
        <f t="shared" si="8"/>
        <v>36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5.75">
      <c r="A21" s="4" t="s">
        <v>11</v>
      </c>
      <c r="B21" s="5">
        <v>0</v>
      </c>
      <c r="C21" s="5">
        <v>12.597</v>
      </c>
      <c r="D21" s="5">
        <v>8.2940000000000005</v>
      </c>
      <c r="E21" s="14" t="str">
        <f t="shared" si="5"/>
        <v/>
      </c>
      <c r="F21" s="5">
        <v>0</v>
      </c>
      <c r="G21" s="5">
        <v>9</v>
      </c>
      <c r="H21" s="5">
        <v>7</v>
      </c>
      <c r="I21" s="14" t="str">
        <f t="shared" si="6"/>
        <v/>
      </c>
      <c r="J21" s="66">
        <v>0.97</v>
      </c>
      <c r="K21" s="66">
        <v>1</v>
      </c>
      <c r="L21" s="43">
        <f t="shared" si="7"/>
        <v>8.2940000000000005</v>
      </c>
      <c r="M21" s="43">
        <f t="shared" si="8"/>
        <v>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5.75">
      <c r="A22" s="4" t="s">
        <v>12</v>
      </c>
      <c r="B22" s="5">
        <v>3747.65</v>
      </c>
      <c r="C22" s="5">
        <v>3925.3339999999998</v>
      </c>
      <c r="D22" s="5">
        <v>3829.154</v>
      </c>
      <c r="E22" s="14">
        <f t="shared" si="5"/>
        <v>1.0217480287646925</v>
      </c>
      <c r="F22" s="5">
        <v>2489</v>
      </c>
      <c r="G22" s="5">
        <v>2486</v>
      </c>
      <c r="H22" s="5">
        <v>2428</v>
      </c>
      <c r="I22" s="14">
        <f t="shared" si="6"/>
        <v>0.97549216552832463</v>
      </c>
      <c r="J22" s="66">
        <v>0.97</v>
      </c>
      <c r="K22" s="66">
        <v>1</v>
      </c>
      <c r="L22" s="43">
        <f t="shared" si="7"/>
        <v>193.93350000000009</v>
      </c>
      <c r="M22" s="43">
        <f t="shared" si="8"/>
        <v>-61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5.75">
      <c r="A23" s="4" t="s">
        <v>13</v>
      </c>
      <c r="B23" s="5">
        <v>1085.886</v>
      </c>
      <c r="C23" s="5">
        <v>912.89300000000003</v>
      </c>
      <c r="D23" s="5">
        <v>1108.508</v>
      </c>
      <c r="E23" s="14">
        <f t="shared" si="5"/>
        <v>1.0208327577664691</v>
      </c>
      <c r="F23" s="5">
        <v>583</v>
      </c>
      <c r="G23" s="5">
        <v>534</v>
      </c>
      <c r="H23" s="5">
        <v>581</v>
      </c>
      <c r="I23" s="14">
        <f t="shared" si="6"/>
        <v>0.99656946826758153</v>
      </c>
      <c r="J23" s="66">
        <v>0.97</v>
      </c>
      <c r="K23" s="66">
        <v>1</v>
      </c>
      <c r="L23" s="43">
        <f t="shared" si="7"/>
        <v>55.198579999999993</v>
      </c>
      <c r="M23" s="43">
        <f t="shared" si="8"/>
        <v>-2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5" customHeight="1">
      <c r="A24" s="4" t="s">
        <v>48</v>
      </c>
      <c r="B24" s="5">
        <v>252.964</v>
      </c>
      <c r="C24" s="5">
        <v>4.9770000000000003</v>
      </c>
      <c r="D24" s="5">
        <v>62.359000000000002</v>
      </c>
      <c r="E24" s="14">
        <f t="shared" si="5"/>
        <v>0.24651333786625765</v>
      </c>
      <c r="F24" s="5">
        <v>170</v>
      </c>
      <c r="G24" s="5">
        <v>7</v>
      </c>
      <c r="H24" s="5">
        <v>32</v>
      </c>
      <c r="I24" s="14">
        <f t="shared" si="6"/>
        <v>0.18823529411764706</v>
      </c>
      <c r="J24" s="67"/>
      <c r="K24" s="67"/>
      <c r="L24" s="43"/>
      <c r="M24" s="4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5.75">
      <c r="A25" s="6" t="s">
        <v>2</v>
      </c>
      <c r="B25" s="6">
        <f>SUM(B17:B24)</f>
        <v>32828.252</v>
      </c>
      <c r="C25" s="6">
        <f>SUM(C17:C24)</f>
        <v>31094.492999999999</v>
      </c>
      <c r="D25" s="6">
        <f>SUM(D17:D24)</f>
        <v>32056.396000000001</v>
      </c>
      <c r="E25" s="18">
        <f t="shared" si="5"/>
        <v>0.9764880566897074</v>
      </c>
      <c r="F25" s="6">
        <f>SUM(F17:F24)</f>
        <v>19384</v>
      </c>
      <c r="G25" s="6">
        <f>SUM(G17:G24)</f>
        <v>18567</v>
      </c>
      <c r="H25" s="6">
        <f>SUM(H17:H24)</f>
        <v>18910</v>
      </c>
      <c r="I25" s="18">
        <f t="shared" si="6"/>
        <v>0.97554684275691295</v>
      </c>
      <c r="J25" s="7">
        <v>0.97</v>
      </c>
      <c r="K25" s="7">
        <v>1</v>
      </c>
      <c r="L25" s="45">
        <f>D25-C25*J25</f>
        <v>1894.7377900000029</v>
      </c>
      <c r="M25" s="45">
        <f>H25-G25*K25</f>
        <v>343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5.75">
      <c r="A26" s="8"/>
      <c r="B26" s="2"/>
      <c r="C26" s="2"/>
      <c r="D26" s="2"/>
      <c r="E26" s="19"/>
      <c r="F26" s="2"/>
      <c r="G26" s="2"/>
      <c r="H26" s="2"/>
      <c r="I26" s="24"/>
      <c r="J26" s="2"/>
      <c r="K26" s="2"/>
      <c r="L26" s="2"/>
      <c r="M26" s="2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5.75" hidden="1" customHeight="1">
      <c r="A27" s="92" t="s">
        <v>5</v>
      </c>
      <c r="B27" s="91" t="s">
        <v>0</v>
      </c>
      <c r="C27" s="91"/>
      <c r="D27" s="91"/>
      <c r="E27" s="91"/>
      <c r="F27" s="91" t="s">
        <v>55</v>
      </c>
      <c r="G27" s="91"/>
      <c r="H27" s="91"/>
      <c r="I27" s="91"/>
      <c r="J27" s="2"/>
      <c r="K27" s="2"/>
      <c r="L27" s="2"/>
      <c r="M27" s="2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5.75" hidden="1">
      <c r="A28" s="92"/>
      <c r="B28" s="11">
        <v>2016</v>
      </c>
      <c r="C28" s="11">
        <v>2017</v>
      </c>
      <c r="D28" s="11">
        <v>2018</v>
      </c>
      <c r="E28" s="13" t="s">
        <v>14</v>
      </c>
      <c r="F28" s="49">
        <v>2016</v>
      </c>
      <c r="G28" s="49">
        <v>2017</v>
      </c>
      <c r="H28" s="49">
        <v>2018</v>
      </c>
      <c r="I28" s="39" t="s">
        <v>14</v>
      </c>
      <c r="J28" s="2"/>
      <c r="K28" s="2"/>
      <c r="L28" s="40"/>
      <c r="M28" s="4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5.75" hidden="1">
      <c r="A29" s="4" t="s">
        <v>7</v>
      </c>
      <c r="B29" s="5"/>
      <c r="C29" s="5"/>
      <c r="D29" s="5"/>
      <c r="E29" s="14" t="str">
        <f>IF(OR(D29=0,B29=0),"",D29/B29)</f>
        <v/>
      </c>
      <c r="F29" s="5">
        <v>88888</v>
      </c>
      <c r="G29" s="5">
        <v>88888</v>
      </c>
      <c r="H29" s="5">
        <v>88888</v>
      </c>
      <c r="I29" s="14">
        <f>IF(OR(H29=0,F29=0),"",H29/F29)</f>
        <v>1</v>
      </c>
      <c r="J29" s="2"/>
      <c r="K29" s="2"/>
      <c r="L29" s="42"/>
      <c r="M29" s="4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5.75" hidden="1">
      <c r="A30" s="4" t="s">
        <v>8</v>
      </c>
      <c r="B30" s="5"/>
      <c r="C30" s="5"/>
      <c r="D30" s="5"/>
      <c r="E30" s="14" t="str">
        <f t="shared" ref="E30:E37" si="9">IF(OR(D30=0,B30=0),"",D30/B30)</f>
        <v/>
      </c>
      <c r="F30" s="5"/>
      <c r="G30" s="5"/>
      <c r="H30" s="5"/>
      <c r="I30" s="14" t="str">
        <f t="shared" ref="I30:I37" si="10">IF(OR(H30=0,F30=0),"",H30/F30)</f>
        <v/>
      </c>
      <c r="J30" s="2"/>
      <c r="K30" s="2"/>
      <c r="L30" s="42"/>
      <c r="M30" s="4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5.75" hidden="1">
      <c r="A31" s="4" t="s">
        <v>9</v>
      </c>
      <c r="B31" s="5"/>
      <c r="C31" s="5"/>
      <c r="D31" s="5"/>
      <c r="E31" s="14" t="str">
        <f t="shared" si="9"/>
        <v/>
      </c>
      <c r="F31" s="5"/>
      <c r="G31" s="5"/>
      <c r="H31" s="5"/>
      <c r="I31" s="14" t="str">
        <f t="shared" si="10"/>
        <v/>
      </c>
      <c r="J31" s="2"/>
      <c r="K31" s="2"/>
      <c r="L31" s="42"/>
      <c r="M31" s="4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5.75" hidden="1">
      <c r="A32" s="4" t="s">
        <v>10</v>
      </c>
      <c r="B32" s="5"/>
      <c r="C32" s="5"/>
      <c r="D32" s="5"/>
      <c r="E32" s="14" t="str">
        <f t="shared" si="9"/>
        <v/>
      </c>
      <c r="F32" s="5"/>
      <c r="G32" s="5"/>
      <c r="H32" s="5"/>
      <c r="I32" s="14" t="str">
        <f t="shared" si="10"/>
        <v/>
      </c>
      <c r="J32" s="2"/>
      <c r="K32" s="2"/>
      <c r="L32" s="42"/>
      <c r="M32" s="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5.75" hidden="1">
      <c r="A33" s="4" t="s">
        <v>11</v>
      </c>
      <c r="B33" s="5"/>
      <c r="C33" s="5"/>
      <c r="D33" s="5"/>
      <c r="E33" s="14" t="str">
        <f t="shared" si="9"/>
        <v/>
      </c>
      <c r="F33" s="5"/>
      <c r="G33" s="5"/>
      <c r="H33" s="5"/>
      <c r="I33" s="14" t="str">
        <f t="shared" si="10"/>
        <v/>
      </c>
      <c r="J33" s="2"/>
      <c r="K33" s="2"/>
      <c r="L33" s="42"/>
      <c r="M33" s="4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5.75" hidden="1">
      <c r="A34" s="4" t="s">
        <v>12</v>
      </c>
      <c r="B34" s="5"/>
      <c r="C34" s="5"/>
      <c r="D34" s="5"/>
      <c r="E34" s="14" t="str">
        <f t="shared" si="9"/>
        <v/>
      </c>
      <c r="F34" s="5"/>
      <c r="G34" s="5"/>
      <c r="H34" s="5"/>
      <c r="I34" s="14" t="str">
        <f t="shared" si="10"/>
        <v/>
      </c>
      <c r="J34" s="2"/>
      <c r="K34" s="2"/>
      <c r="L34" s="42"/>
      <c r="M34" s="4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5.75" hidden="1">
      <c r="A35" s="4" t="s">
        <v>13</v>
      </c>
      <c r="B35" s="5"/>
      <c r="C35" s="5"/>
      <c r="D35" s="5"/>
      <c r="E35" s="14" t="str">
        <f t="shared" si="9"/>
        <v/>
      </c>
      <c r="F35" s="5"/>
      <c r="G35" s="5"/>
      <c r="H35" s="5"/>
      <c r="I35" s="14" t="str">
        <f t="shared" si="10"/>
        <v/>
      </c>
      <c r="J35" s="2"/>
      <c r="K35" s="2"/>
      <c r="L35" s="42"/>
      <c r="M35" s="4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5" hidden="1" customHeight="1">
      <c r="A36" s="4" t="s">
        <v>48</v>
      </c>
      <c r="B36" s="5"/>
      <c r="C36" s="5"/>
      <c r="D36" s="5"/>
      <c r="E36" s="14" t="str">
        <f t="shared" si="9"/>
        <v/>
      </c>
      <c r="F36" s="5"/>
      <c r="G36" s="5"/>
      <c r="H36" s="5"/>
      <c r="I36" s="14" t="str">
        <f t="shared" si="10"/>
        <v/>
      </c>
      <c r="J36" s="2"/>
      <c r="K36" s="2"/>
      <c r="L36" s="42"/>
      <c r="M36" s="4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5.75" hidden="1">
      <c r="A37" s="9" t="s">
        <v>2</v>
      </c>
      <c r="B37" s="9">
        <f>SUM(B29:B36)</f>
        <v>0</v>
      </c>
      <c r="C37" s="9">
        <f>SUM(C29:C36)</f>
        <v>0</v>
      </c>
      <c r="D37" s="9">
        <f>SUM(D29:D36)</f>
        <v>0</v>
      </c>
      <c r="E37" s="15" t="str">
        <f t="shared" si="9"/>
        <v/>
      </c>
      <c r="F37" s="9">
        <f>SUM(F29:F36)</f>
        <v>88888</v>
      </c>
      <c r="G37" s="9">
        <f>SUM(G29:G36)</f>
        <v>88888</v>
      </c>
      <c r="H37" s="9">
        <f>SUM(H29:H36)</f>
        <v>88888</v>
      </c>
      <c r="I37" s="15">
        <f t="shared" si="10"/>
        <v>1</v>
      </c>
      <c r="J37" s="2"/>
      <c r="K37" s="2"/>
      <c r="L37" s="40"/>
      <c r="M37" s="4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5" hidden="1">
      <c r="A38" s="2"/>
      <c r="B38" s="2"/>
      <c r="C38" s="2"/>
      <c r="D38" s="2"/>
      <c r="E38" s="20"/>
      <c r="F38" s="2"/>
      <c r="G38" s="2"/>
      <c r="H38" s="2"/>
      <c r="I38" s="25"/>
      <c r="J38" s="2"/>
      <c r="K38" s="2"/>
      <c r="L38" s="2"/>
      <c r="M38" s="2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5.75" customHeight="1">
      <c r="A39" s="89" t="s">
        <v>54</v>
      </c>
      <c r="B39" s="90" t="s">
        <v>0</v>
      </c>
      <c r="C39" s="90"/>
      <c r="D39" s="90"/>
      <c r="E39" s="90"/>
      <c r="F39" s="90" t="s">
        <v>55</v>
      </c>
      <c r="G39" s="90"/>
      <c r="H39" s="90"/>
      <c r="I39" s="90"/>
      <c r="J39" s="2"/>
      <c r="K39" s="2"/>
      <c r="L39" s="2"/>
      <c r="M39" s="2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5.75">
      <c r="A40" s="89"/>
      <c r="B40" s="68">
        <v>2017</v>
      </c>
      <c r="C40" s="68">
        <v>2018</v>
      </c>
      <c r="D40" s="68">
        <v>2019</v>
      </c>
      <c r="E40" s="69" t="s">
        <v>14</v>
      </c>
      <c r="F40" s="70">
        <v>2017</v>
      </c>
      <c r="G40" s="70">
        <v>2018</v>
      </c>
      <c r="H40" s="70">
        <v>2019</v>
      </c>
      <c r="I40" s="71" t="s">
        <v>14</v>
      </c>
      <c r="J40" s="2"/>
      <c r="K40" s="2"/>
      <c r="L40" s="2"/>
      <c r="M40" s="2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5.75">
      <c r="A41" s="4" t="s">
        <v>7</v>
      </c>
      <c r="B41" s="5">
        <v>578.43499999999995</v>
      </c>
      <c r="C41" s="5">
        <v>684.79700000000003</v>
      </c>
      <c r="D41" s="5">
        <v>420.61099999999999</v>
      </c>
      <c r="E41" s="14">
        <f>IF(OR(D41=0,B41=0),"",D41/B41)</f>
        <v>0.72715343988520753</v>
      </c>
      <c r="F41" s="5">
        <v>538</v>
      </c>
      <c r="G41" s="5">
        <v>549</v>
      </c>
      <c r="H41" s="5">
        <v>504</v>
      </c>
      <c r="I41" s="22">
        <f>IF(OR(H41=0,F41=0),"",H41/F41)</f>
        <v>0.93680297397769519</v>
      </c>
      <c r="J41" s="2"/>
      <c r="K41" s="2"/>
      <c r="L41" s="2"/>
      <c r="M41" s="2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5.75">
      <c r="A42" s="4" t="s">
        <v>8</v>
      </c>
      <c r="B42" s="5">
        <v>233.81899999999999</v>
      </c>
      <c r="C42" s="5">
        <v>198.18899999999999</v>
      </c>
      <c r="D42" s="5">
        <v>146.904</v>
      </c>
      <c r="E42" s="14">
        <f t="shared" ref="D42:E49" si="11">IF(OR(D42=0,B42=0),"",D42/B42)</f>
        <v>0.62828084971708886</v>
      </c>
      <c r="F42" s="5">
        <v>240</v>
      </c>
      <c r="G42" s="5">
        <v>213</v>
      </c>
      <c r="H42" s="5">
        <v>221</v>
      </c>
      <c r="I42" s="22">
        <f t="shared" ref="I42:I49" si="12">IF(OR(H42=0,F42=0),"",H42/F42)</f>
        <v>0.92083333333333328</v>
      </c>
      <c r="J42" s="2"/>
      <c r="K42" s="2"/>
      <c r="L42" s="2"/>
      <c r="M42" s="2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ht="15.75">
      <c r="A43" s="4" t="s">
        <v>9</v>
      </c>
      <c r="B43" s="5">
        <v>961.45</v>
      </c>
      <c r="C43" s="5">
        <v>822.85500000000002</v>
      </c>
      <c r="D43" s="5">
        <v>757.846</v>
      </c>
      <c r="E43" s="14">
        <f t="shared" si="11"/>
        <v>0.78823235737687869</v>
      </c>
      <c r="F43" s="5">
        <v>817</v>
      </c>
      <c r="G43" s="5">
        <v>851</v>
      </c>
      <c r="H43" s="5">
        <v>782</v>
      </c>
      <c r="I43" s="22">
        <f t="shared" si="12"/>
        <v>0.95716034271725825</v>
      </c>
      <c r="J43" s="2"/>
      <c r="K43" s="2"/>
      <c r="L43" s="2"/>
      <c r="M43" s="2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ht="15.75">
      <c r="A44" s="4" t="s">
        <v>10</v>
      </c>
      <c r="B44" s="5">
        <v>50.945999999999998</v>
      </c>
      <c r="C44" s="5">
        <v>72.914000000000001</v>
      </c>
      <c r="D44" s="5">
        <v>60.765999999999998</v>
      </c>
      <c r="E44" s="14">
        <f t="shared" si="11"/>
        <v>1.1927531111372827</v>
      </c>
      <c r="F44" s="5">
        <v>66</v>
      </c>
      <c r="G44" s="5">
        <v>76</v>
      </c>
      <c r="H44" s="5">
        <v>81</v>
      </c>
      <c r="I44" s="22">
        <f t="shared" si="12"/>
        <v>1.2272727272727273</v>
      </c>
      <c r="J44" s="2"/>
      <c r="K44" s="2"/>
      <c r="L44" s="2"/>
      <c r="M44" s="2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ht="15.75">
      <c r="A45" s="4" t="s">
        <v>11</v>
      </c>
      <c r="B45" s="5">
        <v>0</v>
      </c>
      <c r="C45" s="5">
        <v>0</v>
      </c>
      <c r="D45" s="5">
        <v>0</v>
      </c>
      <c r="E45" s="14" t="str">
        <f t="shared" si="11"/>
        <v/>
      </c>
      <c r="F45" s="5">
        <v>0</v>
      </c>
      <c r="G45" s="5">
        <v>0</v>
      </c>
      <c r="H45" s="5">
        <v>0</v>
      </c>
      <c r="I45" s="22" t="str">
        <f t="shared" si="12"/>
        <v/>
      </c>
      <c r="J45" s="2"/>
      <c r="K45" s="2"/>
      <c r="L45" s="2"/>
      <c r="M45" s="2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ht="15.75">
      <c r="A46" s="4" t="s">
        <v>12</v>
      </c>
      <c r="B46" s="5">
        <v>302.39999999999998</v>
      </c>
      <c r="C46" s="5">
        <v>271.69499999999999</v>
      </c>
      <c r="D46" s="5">
        <v>422.12</v>
      </c>
      <c r="E46" s="14">
        <f t="shared" si="11"/>
        <v>1.395899470899471</v>
      </c>
      <c r="F46" s="5">
        <v>303</v>
      </c>
      <c r="G46" s="5">
        <v>299</v>
      </c>
      <c r="H46" s="5">
        <v>247</v>
      </c>
      <c r="I46" s="22">
        <f t="shared" si="12"/>
        <v>0.81518151815181517</v>
      </c>
      <c r="J46" s="2"/>
      <c r="K46" s="2"/>
      <c r="L46" s="2"/>
      <c r="M46" s="2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5.75">
      <c r="A47" s="4" t="s">
        <v>13</v>
      </c>
      <c r="B47" s="5">
        <v>106.033</v>
      </c>
      <c r="C47" s="5">
        <v>67.394999999999996</v>
      </c>
      <c r="D47" s="5">
        <v>32.612000000000002</v>
      </c>
      <c r="E47" s="14">
        <f t="shared" si="11"/>
        <v>0.30756462610696672</v>
      </c>
      <c r="F47" s="5">
        <v>51</v>
      </c>
      <c r="G47" s="5">
        <v>53</v>
      </c>
      <c r="H47" s="5">
        <v>43</v>
      </c>
      <c r="I47" s="22">
        <f t="shared" si="12"/>
        <v>0.84313725490196079</v>
      </c>
      <c r="J47" s="2"/>
      <c r="K47" s="2"/>
      <c r="L47" s="2"/>
      <c r="M47" s="2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ht="15.75">
      <c r="A48" s="4" t="s">
        <v>48</v>
      </c>
      <c r="B48" s="5">
        <v>15.755000000000001</v>
      </c>
      <c r="C48" s="5">
        <v>0</v>
      </c>
      <c r="D48" s="5">
        <v>0</v>
      </c>
      <c r="E48" s="14" t="str">
        <f t="shared" si="11"/>
        <v/>
      </c>
      <c r="F48" s="5">
        <v>15</v>
      </c>
      <c r="G48" s="5">
        <v>0</v>
      </c>
      <c r="H48" s="5">
        <v>0</v>
      </c>
      <c r="I48" s="22" t="str">
        <f t="shared" si="12"/>
        <v/>
      </c>
      <c r="J48" s="2"/>
      <c r="K48" s="2"/>
      <c r="L48" s="2"/>
      <c r="M48" s="2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ht="15.75">
      <c r="A49" s="72" t="s">
        <v>2</v>
      </c>
      <c r="B49" s="72">
        <f>SUM(B41:B48)</f>
        <v>2248.8379999999997</v>
      </c>
      <c r="C49" s="72">
        <f>SUM(C41:C48)</f>
        <v>2117.8449999999998</v>
      </c>
      <c r="D49" s="72">
        <f>SUM(D41:D48)</f>
        <v>1840.8589999999999</v>
      </c>
      <c r="E49" s="74">
        <f t="shared" si="11"/>
        <v>0.81858230784076047</v>
      </c>
      <c r="F49" s="72">
        <f>SUM(F41:F48)</f>
        <v>2030</v>
      </c>
      <c r="G49" s="72">
        <f>SUM(G41:G48)</f>
        <v>2041</v>
      </c>
      <c r="H49" s="72">
        <f>SUM(H41:H48)</f>
        <v>1878</v>
      </c>
      <c r="I49" s="75">
        <f t="shared" si="12"/>
        <v>0.92512315270935963</v>
      </c>
      <c r="J49" s="2"/>
      <c r="K49" s="2"/>
      <c r="L49" s="2"/>
      <c r="M49" s="2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5">
      <c r="A50" s="2"/>
      <c r="B50" s="2"/>
      <c r="C50" s="2"/>
      <c r="D50" s="2"/>
      <c r="E50" s="20"/>
      <c r="F50" s="2"/>
      <c r="G50" s="2"/>
      <c r="H50" s="2"/>
      <c r="I50" s="25"/>
      <c r="J50" s="2"/>
      <c r="K50" s="2"/>
      <c r="L50" s="2"/>
      <c r="M50" s="2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ht="15">
      <c r="A51" s="2"/>
      <c r="B51" s="2"/>
      <c r="C51" s="2"/>
      <c r="D51" s="2"/>
      <c r="E51" s="20"/>
      <c r="F51" s="2"/>
      <c r="G51" s="2"/>
      <c r="H51" s="2"/>
      <c r="I51" s="25"/>
      <c r="J51" s="2"/>
      <c r="K51" s="2"/>
      <c r="L51" s="2"/>
      <c r="M51" s="2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5">
      <c r="A52" s="2"/>
      <c r="B52" s="2"/>
      <c r="C52" s="2"/>
      <c r="D52" s="2"/>
      <c r="E52" s="20"/>
      <c r="F52" s="2"/>
      <c r="G52" s="2"/>
      <c r="H52" s="2"/>
      <c r="I52" s="25"/>
      <c r="J52" s="2"/>
      <c r="K52" s="2"/>
      <c r="L52" s="2"/>
      <c r="M52" s="2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5">
      <c r="A53" s="2"/>
      <c r="B53" s="2"/>
      <c r="C53" s="2"/>
      <c r="D53" s="2"/>
      <c r="E53" s="20"/>
      <c r="F53" s="2"/>
      <c r="G53" s="2"/>
      <c r="H53" s="2"/>
      <c r="I53" s="25"/>
      <c r="J53" s="2"/>
      <c r="K53" s="2"/>
      <c r="L53" s="2"/>
      <c r="M53" s="2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5">
      <c r="A54" s="2"/>
      <c r="B54" s="2"/>
      <c r="C54" s="2"/>
      <c r="D54" s="2"/>
      <c r="E54" s="20"/>
      <c r="F54" s="2"/>
      <c r="G54" s="2"/>
      <c r="H54" s="2"/>
      <c r="I54" s="25"/>
      <c r="J54" s="2"/>
      <c r="K54" s="2"/>
      <c r="L54" s="2"/>
      <c r="M54" s="2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ht="15">
      <c r="A55" s="2"/>
      <c r="B55" s="2"/>
      <c r="C55" s="2"/>
      <c r="D55" s="2"/>
      <c r="E55" s="20"/>
      <c r="F55" s="2"/>
      <c r="G55" s="2"/>
      <c r="H55" s="2"/>
      <c r="I55" s="25"/>
      <c r="J55" s="2"/>
      <c r="K55" s="2"/>
      <c r="L55" s="2"/>
      <c r="M55" s="2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5">
      <c r="A56" s="2"/>
      <c r="B56" s="2"/>
      <c r="C56" s="2"/>
      <c r="D56" s="2"/>
      <c r="E56" s="20"/>
      <c r="F56" s="2"/>
      <c r="G56" s="2"/>
      <c r="H56" s="2"/>
      <c r="I56" s="25"/>
      <c r="J56" s="2"/>
      <c r="K56" s="2"/>
      <c r="L56" s="2"/>
      <c r="M56" s="2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5">
      <c r="A57" s="2"/>
      <c r="B57" s="2"/>
      <c r="C57" s="2"/>
      <c r="D57" s="2"/>
      <c r="E57" s="20"/>
      <c r="F57" s="2"/>
      <c r="G57" s="2"/>
      <c r="H57" s="2"/>
      <c r="I57" s="25"/>
      <c r="J57" s="2"/>
      <c r="K57" s="2"/>
      <c r="L57" s="2"/>
      <c r="M57" s="2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5">
      <c r="A58" s="2"/>
      <c r="B58" s="2"/>
      <c r="C58" s="2"/>
      <c r="D58" s="2"/>
      <c r="E58" s="20"/>
      <c r="F58" s="2"/>
      <c r="G58" s="2"/>
      <c r="H58" s="2"/>
      <c r="I58" s="25"/>
      <c r="J58" s="2"/>
      <c r="K58" s="2"/>
      <c r="L58" s="2"/>
      <c r="M58" s="2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5">
      <c r="A59" s="2"/>
      <c r="B59" s="2"/>
      <c r="C59" s="2"/>
      <c r="D59" s="2"/>
      <c r="E59" s="20"/>
      <c r="F59" s="2"/>
      <c r="G59" s="2"/>
      <c r="H59" s="2"/>
      <c r="I59" s="25"/>
      <c r="J59" s="2"/>
      <c r="K59" s="2"/>
      <c r="L59" s="2"/>
      <c r="M59" s="2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5">
      <c r="A60" s="2"/>
      <c r="B60" s="2"/>
      <c r="C60" s="2"/>
      <c r="D60" s="2"/>
      <c r="E60" s="20"/>
      <c r="F60" s="2"/>
      <c r="G60" s="2"/>
      <c r="H60" s="2"/>
      <c r="I60" s="25"/>
      <c r="J60" s="2"/>
      <c r="K60" s="2"/>
      <c r="L60" s="2"/>
      <c r="M60" s="2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5">
      <c r="A61" s="2"/>
      <c r="B61" s="2"/>
      <c r="C61" s="2"/>
      <c r="D61" s="2"/>
      <c r="E61" s="20"/>
      <c r="F61" s="2"/>
      <c r="G61" s="2"/>
      <c r="H61" s="2"/>
      <c r="I61" s="25"/>
      <c r="J61" s="2"/>
      <c r="K61" s="2"/>
      <c r="L61" s="2"/>
      <c r="M61" s="2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5">
      <c r="A62" s="2"/>
      <c r="B62" s="2"/>
      <c r="C62" s="2"/>
      <c r="D62" s="2"/>
      <c r="E62" s="20"/>
      <c r="F62" s="2"/>
      <c r="G62" s="2"/>
      <c r="H62" s="2"/>
      <c r="I62" s="25"/>
      <c r="J62" s="2"/>
      <c r="K62" s="2"/>
      <c r="L62" s="2"/>
      <c r="M62" s="2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5">
      <c r="A63" s="2"/>
      <c r="B63" s="2"/>
      <c r="C63" s="2"/>
      <c r="D63" s="2"/>
      <c r="E63" s="20"/>
      <c r="F63" s="2"/>
      <c r="G63" s="2"/>
      <c r="H63" s="2"/>
      <c r="I63" s="25"/>
      <c r="J63" s="2"/>
      <c r="K63" s="2"/>
      <c r="L63" s="2"/>
      <c r="M63" s="2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5">
      <c r="A64" s="2"/>
      <c r="B64" s="2"/>
      <c r="C64" s="2"/>
      <c r="D64" s="2"/>
      <c r="E64" s="20"/>
      <c r="F64" s="2"/>
      <c r="G64" s="2"/>
      <c r="H64" s="2"/>
      <c r="I64" s="25"/>
      <c r="J64" s="2"/>
      <c r="K64" s="2"/>
      <c r="L64" s="2"/>
      <c r="M64" s="2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5">
      <c r="A65" s="2"/>
      <c r="B65" s="2"/>
      <c r="C65" s="2"/>
      <c r="D65" s="2"/>
      <c r="E65" s="20"/>
      <c r="F65" s="2"/>
      <c r="G65" s="2"/>
      <c r="H65" s="2"/>
      <c r="I65" s="25"/>
      <c r="J65" s="2"/>
      <c r="K65" s="2"/>
      <c r="L65" s="2"/>
      <c r="M65" s="2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5">
      <c r="A66" s="2"/>
      <c r="B66" s="2"/>
      <c r="C66" s="2"/>
      <c r="D66" s="2"/>
      <c r="E66" s="20"/>
      <c r="F66" s="2"/>
      <c r="G66" s="2"/>
      <c r="H66" s="2"/>
      <c r="I66" s="25"/>
      <c r="J66" s="2"/>
      <c r="K66" s="2"/>
      <c r="L66" s="2"/>
      <c r="M66" s="2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5">
      <c r="A67" s="2"/>
      <c r="B67" s="2"/>
      <c r="C67" s="2"/>
      <c r="D67" s="2"/>
      <c r="E67" s="20"/>
      <c r="F67" s="2"/>
      <c r="G67" s="2"/>
      <c r="H67" s="2"/>
      <c r="I67" s="25"/>
      <c r="J67" s="2"/>
      <c r="K67" s="2"/>
      <c r="L67" s="2"/>
      <c r="M67" s="2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5">
      <c r="A68" s="2"/>
      <c r="B68" s="2"/>
      <c r="C68" s="2"/>
      <c r="D68" s="2"/>
      <c r="E68" s="20"/>
      <c r="F68" s="2"/>
      <c r="G68" s="2"/>
      <c r="H68" s="2"/>
      <c r="I68" s="25"/>
      <c r="J68" s="2"/>
      <c r="K68" s="2"/>
      <c r="L68" s="2"/>
      <c r="M68" s="2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5">
      <c r="A69" s="2"/>
      <c r="B69" s="2"/>
      <c r="C69" s="2"/>
      <c r="D69" s="2"/>
      <c r="E69" s="20"/>
      <c r="F69" s="2"/>
      <c r="G69" s="2"/>
      <c r="H69" s="2"/>
      <c r="I69" s="25"/>
      <c r="J69" s="2"/>
      <c r="K69" s="2"/>
      <c r="L69" s="2"/>
      <c r="M69" s="2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5">
      <c r="A70" s="2"/>
      <c r="B70" s="2"/>
      <c r="C70" s="2"/>
      <c r="D70" s="2"/>
      <c r="E70" s="20"/>
      <c r="F70" s="2"/>
      <c r="G70" s="2"/>
      <c r="H70" s="2"/>
      <c r="I70" s="25"/>
      <c r="J70" s="2"/>
      <c r="K70" s="2"/>
      <c r="L70" s="2"/>
      <c r="M70" s="2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5">
      <c r="A71" s="2"/>
      <c r="B71" s="2"/>
      <c r="C71" s="2"/>
      <c r="D71" s="2"/>
      <c r="E71" s="20"/>
      <c r="F71" s="2"/>
      <c r="G71" s="2"/>
      <c r="H71" s="2"/>
      <c r="I71" s="25"/>
      <c r="J71" s="2"/>
      <c r="K71" s="2"/>
      <c r="L71" s="2"/>
      <c r="M71" s="2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5">
      <c r="A72" s="2"/>
      <c r="B72" s="2"/>
      <c r="C72" s="2"/>
      <c r="D72" s="2"/>
      <c r="E72" s="20"/>
      <c r="F72" s="2"/>
      <c r="G72" s="2"/>
      <c r="H72" s="2"/>
      <c r="I72" s="25"/>
      <c r="J72" s="2"/>
      <c r="K72" s="2"/>
      <c r="L72" s="2"/>
      <c r="M72" s="2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5">
      <c r="A73" s="2"/>
      <c r="B73" s="2"/>
      <c r="C73" s="2"/>
      <c r="D73" s="2"/>
      <c r="E73" s="20"/>
      <c r="F73" s="2"/>
      <c r="G73" s="2"/>
      <c r="H73" s="2"/>
      <c r="I73" s="25"/>
      <c r="J73" s="2"/>
      <c r="K73" s="2"/>
      <c r="L73" s="2"/>
      <c r="M73" s="2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5">
      <c r="A74" s="2"/>
      <c r="B74" s="2"/>
      <c r="C74" s="2"/>
      <c r="D74" s="2"/>
      <c r="E74" s="20"/>
      <c r="F74" s="2"/>
      <c r="G74" s="2"/>
      <c r="H74" s="2"/>
      <c r="I74" s="25"/>
      <c r="J74" s="2"/>
      <c r="K74" s="2"/>
      <c r="L74" s="2"/>
      <c r="M74" s="2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5">
      <c r="A75" s="2"/>
      <c r="B75" s="2"/>
      <c r="C75" s="2"/>
      <c r="D75" s="2"/>
      <c r="E75" s="20"/>
      <c r="F75" s="2"/>
      <c r="G75" s="2"/>
      <c r="H75" s="2"/>
      <c r="I75" s="25"/>
      <c r="J75" s="2"/>
      <c r="K75" s="2"/>
      <c r="L75" s="2"/>
      <c r="M75" s="2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5">
      <c r="A76" s="2"/>
      <c r="B76" s="2"/>
      <c r="C76" s="2"/>
      <c r="D76" s="2"/>
      <c r="E76" s="20"/>
      <c r="F76" s="2"/>
      <c r="G76" s="2"/>
      <c r="H76" s="2"/>
      <c r="I76" s="25"/>
      <c r="J76" s="2"/>
      <c r="K76" s="2"/>
      <c r="L76" s="2"/>
      <c r="M76" s="2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5">
      <c r="A77" s="2"/>
      <c r="B77" s="2"/>
      <c r="C77" s="2"/>
      <c r="D77" s="2"/>
      <c r="E77" s="20"/>
      <c r="F77" s="2"/>
      <c r="G77" s="2"/>
      <c r="H77" s="2"/>
      <c r="I77" s="25"/>
      <c r="J77" s="2"/>
      <c r="K77" s="2"/>
      <c r="L77" s="2"/>
      <c r="M77" s="2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5">
      <c r="A78" s="2"/>
      <c r="B78" s="2"/>
      <c r="C78" s="2"/>
      <c r="D78" s="2"/>
      <c r="E78" s="20"/>
      <c r="F78" s="2"/>
      <c r="G78" s="2"/>
      <c r="H78" s="2"/>
      <c r="I78" s="25"/>
      <c r="J78" s="2"/>
      <c r="K78" s="2"/>
      <c r="L78" s="2"/>
      <c r="M78" s="2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5">
      <c r="A79" s="2"/>
      <c r="B79" s="2"/>
      <c r="C79" s="2"/>
      <c r="D79" s="2"/>
      <c r="E79" s="20"/>
      <c r="F79" s="2"/>
      <c r="G79" s="2"/>
      <c r="H79" s="2"/>
      <c r="I79" s="25"/>
      <c r="J79" s="2"/>
      <c r="K79" s="2"/>
      <c r="L79" s="2"/>
      <c r="M79" s="2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5">
      <c r="A80" s="2"/>
      <c r="B80" s="2"/>
      <c r="C80" s="2"/>
      <c r="D80" s="2"/>
      <c r="E80" s="20"/>
      <c r="F80" s="2"/>
      <c r="G80" s="2"/>
      <c r="H80" s="2"/>
      <c r="I80" s="25"/>
      <c r="J80" s="2"/>
      <c r="K80" s="2"/>
      <c r="L80" s="2"/>
      <c r="M80" s="2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5">
      <c r="A81" s="2"/>
      <c r="B81" s="2"/>
      <c r="C81" s="2"/>
      <c r="D81" s="2"/>
      <c r="E81" s="20"/>
      <c r="F81" s="2"/>
      <c r="G81" s="2"/>
      <c r="H81" s="2"/>
      <c r="I81" s="25"/>
      <c r="J81" s="2"/>
      <c r="K81" s="2"/>
      <c r="L81" s="2"/>
      <c r="M81" s="2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5">
      <c r="A82" s="2"/>
      <c r="B82" s="2"/>
      <c r="C82" s="2"/>
      <c r="D82" s="2"/>
      <c r="E82" s="20"/>
      <c r="F82" s="2"/>
      <c r="G82" s="2"/>
      <c r="H82" s="2"/>
      <c r="I82" s="25"/>
      <c r="J82" s="2"/>
      <c r="K82" s="2"/>
      <c r="L82" s="2"/>
      <c r="M82" s="2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5">
      <c r="A83" s="2"/>
      <c r="B83" s="2"/>
      <c r="C83" s="2"/>
      <c r="D83" s="2"/>
      <c r="E83" s="20"/>
      <c r="F83" s="2"/>
      <c r="G83" s="2"/>
      <c r="H83" s="2"/>
      <c r="I83" s="25"/>
      <c r="J83" s="2"/>
      <c r="K83" s="2"/>
      <c r="L83" s="2"/>
      <c r="M83" s="2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5">
      <c r="A84" s="2"/>
      <c r="B84" s="2"/>
      <c r="C84" s="2"/>
      <c r="D84" s="2"/>
      <c r="E84" s="20"/>
      <c r="F84" s="2"/>
      <c r="G84" s="2"/>
      <c r="H84" s="2"/>
      <c r="I84" s="25"/>
      <c r="J84" s="2"/>
      <c r="K84" s="2"/>
      <c r="L84" s="2"/>
      <c r="M84" s="2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5">
      <c r="A85" s="2"/>
      <c r="B85" s="2"/>
      <c r="C85" s="2"/>
      <c r="D85" s="2"/>
      <c r="E85" s="20"/>
      <c r="F85" s="2"/>
      <c r="G85" s="2"/>
      <c r="H85" s="2"/>
      <c r="I85" s="25"/>
      <c r="J85" s="2"/>
      <c r="K85" s="2"/>
      <c r="L85" s="2"/>
      <c r="M85" s="2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5">
      <c r="A86" s="2"/>
      <c r="B86" s="2"/>
      <c r="C86" s="2"/>
      <c r="D86" s="2"/>
      <c r="E86" s="20"/>
      <c r="F86" s="2"/>
      <c r="G86" s="2"/>
      <c r="H86" s="2"/>
      <c r="I86" s="25"/>
      <c r="J86" s="2"/>
      <c r="K86" s="2"/>
      <c r="L86" s="2"/>
      <c r="M86" s="2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5">
      <c r="A87" s="2"/>
      <c r="B87" s="2"/>
      <c r="C87" s="2"/>
      <c r="D87" s="2"/>
      <c r="E87" s="20"/>
      <c r="F87" s="2"/>
      <c r="G87" s="2"/>
      <c r="H87" s="2"/>
      <c r="I87" s="25"/>
      <c r="J87" s="2"/>
      <c r="K87" s="2"/>
      <c r="L87" s="2"/>
      <c r="M87" s="2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">
      <c r="A88" s="2"/>
      <c r="B88" s="2"/>
      <c r="C88" s="2"/>
      <c r="D88" s="2"/>
      <c r="E88" s="20"/>
      <c r="F88" s="2"/>
      <c r="G88" s="2"/>
      <c r="H88" s="2"/>
      <c r="I88" s="25"/>
      <c r="J88" s="2"/>
      <c r="K88" s="2"/>
      <c r="L88" s="2"/>
      <c r="M88" s="2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5">
      <c r="A89" s="2"/>
      <c r="B89" s="2"/>
      <c r="C89" s="2"/>
      <c r="D89" s="2"/>
      <c r="E89" s="20"/>
      <c r="F89" s="2"/>
      <c r="G89" s="2"/>
      <c r="H89" s="2"/>
      <c r="I89" s="25"/>
      <c r="J89" s="2"/>
      <c r="K89" s="2"/>
      <c r="L89" s="2"/>
      <c r="M89" s="2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5">
      <c r="A90" s="2"/>
      <c r="B90" s="2"/>
      <c r="C90" s="2"/>
      <c r="D90" s="2"/>
      <c r="E90" s="20"/>
      <c r="F90" s="2"/>
      <c r="G90" s="2"/>
      <c r="H90" s="2"/>
      <c r="I90" s="25"/>
      <c r="J90" s="2"/>
      <c r="K90" s="2"/>
      <c r="L90" s="2"/>
      <c r="M90" s="2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5">
      <c r="A91" s="2"/>
      <c r="B91" s="2"/>
      <c r="C91" s="2"/>
      <c r="D91" s="2"/>
      <c r="E91" s="20"/>
      <c r="F91" s="2"/>
      <c r="G91" s="2"/>
      <c r="H91" s="2"/>
      <c r="I91" s="25"/>
      <c r="J91" s="2"/>
      <c r="K91" s="2"/>
      <c r="L91" s="2"/>
      <c r="M91" s="2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5">
      <c r="A92" s="2"/>
      <c r="B92" s="2"/>
      <c r="C92" s="2"/>
      <c r="D92" s="2"/>
      <c r="E92" s="20"/>
      <c r="F92" s="2"/>
      <c r="G92" s="2"/>
      <c r="H92" s="2"/>
      <c r="I92" s="25"/>
      <c r="J92" s="2"/>
      <c r="K92" s="2"/>
      <c r="L92" s="2"/>
      <c r="M92" s="2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5">
      <c r="A93" s="2"/>
      <c r="B93" s="2"/>
      <c r="C93" s="2"/>
      <c r="D93" s="2"/>
      <c r="E93" s="20"/>
      <c r="F93" s="2"/>
      <c r="G93" s="2"/>
      <c r="H93" s="2"/>
      <c r="I93" s="25"/>
      <c r="J93" s="2"/>
      <c r="K93" s="2"/>
      <c r="L93" s="2"/>
      <c r="M93" s="2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5">
      <c r="A94" s="2"/>
      <c r="B94" s="2"/>
      <c r="C94" s="2"/>
      <c r="D94" s="2"/>
      <c r="E94" s="20"/>
      <c r="F94" s="2"/>
      <c r="G94" s="2"/>
      <c r="H94" s="2"/>
      <c r="I94" s="25"/>
      <c r="J94" s="2"/>
      <c r="K94" s="2"/>
      <c r="L94" s="2"/>
      <c r="M94" s="2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5">
      <c r="A95" s="2"/>
      <c r="B95" s="2"/>
      <c r="C95" s="2"/>
      <c r="D95" s="2"/>
      <c r="E95" s="20"/>
      <c r="F95" s="2"/>
      <c r="G95" s="2"/>
      <c r="H95" s="2"/>
      <c r="I95" s="25"/>
      <c r="J95" s="2"/>
      <c r="K95" s="2"/>
      <c r="L95" s="2"/>
      <c r="M95" s="2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5">
      <c r="A96" s="2"/>
      <c r="B96" s="2"/>
      <c r="C96" s="2"/>
      <c r="D96" s="2"/>
      <c r="E96" s="20"/>
      <c r="F96" s="2"/>
      <c r="G96" s="2"/>
      <c r="H96" s="2"/>
      <c r="I96" s="25"/>
      <c r="J96" s="2"/>
      <c r="K96" s="2"/>
      <c r="L96" s="2"/>
      <c r="M96" s="2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5">
      <c r="A97" s="2"/>
      <c r="B97" s="2"/>
      <c r="C97" s="2"/>
      <c r="D97" s="2"/>
      <c r="E97" s="20"/>
      <c r="F97" s="2"/>
      <c r="G97" s="2"/>
      <c r="H97" s="2"/>
      <c r="I97" s="25"/>
      <c r="J97" s="2"/>
      <c r="K97" s="2"/>
      <c r="L97" s="2"/>
      <c r="M97" s="2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5">
      <c r="A98" s="2"/>
      <c r="B98" s="2"/>
      <c r="C98" s="2"/>
      <c r="D98" s="2"/>
      <c r="E98" s="20"/>
      <c r="F98" s="2"/>
      <c r="G98" s="2"/>
      <c r="H98" s="2"/>
      <c r="I98" s="25"/>
      <c r="J98" s="2"/>
      <c r="K98" s="2"/>
      <c r="L98" s="2"/>
      <c r="M98" s="2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5">
      <c r="A99" s="2"/>
      <c r="B99" s="2"/>
      <c r="C99" s="2"/>
      <c r="D99" s="2"/>
      <c r="E99" s="20"/>
      <c r="F99" s="2"/>
      <c r="G99" s="2"/>
      <c r="H99" s="2"/>
      <c r="I99" s="25"/>
      <c r="J99" s="2"/>
      <c r="K99" s="2"/>
      <c r="L99" s="2"/>
      <c r="M99" s="2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5">
      <c r="A100" s="2"/>
      <c r="B100" s="2"/>
      <c r="C100" s="2"/>
      <c r="D100" s="2"/>
      <c r="E100" s="20"/>
      <c r="F100" s="2"/>
      <c r="G100" s="2"/>
      <c r="H100" s="2"/>
      <c r="I100" s="25"/>
      <c r="J100" s="2"/>
      <c r="K100" s="2"/>
      <c r="L100" s="2"/>
      <c r="M100" s="2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5">
      <c r="A101" s="2"/>
      <c r="B101" s="2"/>
      <c r="C101" s="2"/>
      <c r="D101" s="2"/>
      <c r="E101" s="20"/>
      <c r="F101" s="2"/>
      <c r="G101" s="2"/>
      <c r="H101" s="2"/>
      <c r="I101" s="25"/>
      <c r="J101" s="2"/>
      <c r="K101" s="2"/>
      <c r="L101" s="2"/>
      <c r="M101" s="2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5">
      <c r="A102" s="2"/>
      <c r="B102" s="2"/>
      <c r="C102" s="2"/>
      <c r="D102" s="2"/>
      <c r="E102" s="20"/>
      <c r="F102" s="2"/>
      <c r="G102" s="2"/>
      <c r="H102" s="2"/>
      <c r="I102" s="25"/>
      <c r="J102" s="2"/>
      <c r="K102" s="2"/>
      <c r="L102" s="2"/>
      <c r="M102" s="2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5">
      <c r="A103" s="2"/>
      <c r="B103" s="2"/>
      <c r="C103" s="2"/>
      <c r="D103" s="2"/>
      <c r="E103" s="20"/>
      <c r="F103" s="2"/>
      <c r="G103" s="2"/>
      <c r="H103" s="2"/>
      <c r="I103" s="25"/>
      <c r="J103" s="2"/>
      <c r="K103" s="2"/>
      <c r="L103" s="2"/>
      <c r="M103" s="2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5">
      <c r="A104" s="2"/>
      <c r="B104" s="2"/>
      <c r="C104" s="2"/>
      <c r="D104" s="2"/>
      <c r="E104" s="20"/>
      <c r="F104" s="2"/>
      <c r="G104" s="2"/>
      <c r="H104" s="2"/>
      <c r="I104" s="25"/>
      <c r="J104" s="2"/>
      <c r="K104" s="2"/>
      <c r="L104" s="2"/>
      <c r="M104" s="2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5">
      <c r="A105" s="2"/>
      <c r="B105" s="2"/>
      <c r="C105" s="2"/>
      <c r="D105" s="2"/>
      <c r="E105" s="20"/>
      <c r="F105" s="2"/>
      <c r="G105" s="2"/>
      <c r="H105" s="2"/>
      <c r="I105" s="25"/>
      <c r="J105" s="2"/>
      <c r="K105" s="2"/>
      <c r="L105" s="2"/>
      <c r="M105" s="2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5">
      <c r="A106" s="2"/>
      <c r="B106" s="2"/>
      <c r="C106" s="2"/>
      <c r="D106" s="2"/>
      <c r="E106" s="20"/>
      <c r="F106" s="2"/>
      <c r="G106" s="2"/>
      <c r="H106" s="2"/>
      <c r="I106" s="25"/>
      <c r="J106" s="2"/>
      <c r="K106" s="2"/>
      <c r="L106" s="2"/>
      <c r="M106" s="2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5">
      <c r="A107" s="2"/>
      <c r="B107" s="2"/>
      <c r="C107" s="2"/>
      <c r="D107" s="2"/>
      <c r="E107" s="20"/>
      <c r="F107" s="2"/>
      <c r="G107" s="2"/>
      <c r="H107" s="2"/>
      <c r="I107" s="25"/>
      <c r="J107" s="2"/>
      <c r="K107" s="2"/>
      <c r="L107" s="2"/>
      <c r="M107" s="2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5">
      <c r="A108" s="2"/>
      <c r="B108" s="2"/>
      <c r="C108" s="2"/>
      <c r="D108" s="2"/>
      <c r="E108" s="20"/>
      <c r="F108" s="2"/>
      <c r="G108" s="2"/>
      <c r="H108" s="2"/>
      <c r="I108" s="25"/>
      <c r="J108" s="2"/>
      <c r="K108" s="2"/>
      <c r="L108" s="2"/>
      <c r="M108" s="2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5">
      <c r="A109" s="2"/>
      <c r="B109" s="2"/>
      <c r="C109" s="2"/>
      <c r="D109" s="2"/>
      <c r="E109" s="20"/>
      <c r="F109" s="2"/>
      <c r="G109" s="2"/>
      <c r="H109" s="2"/>
      <c r="I109" s="25"/>
      <c r="J109" s="2"/>
      <c r="K109" s="2"/>
      <c r="L109" s="2"/>
      <c r="M109" s="2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5">
      <c r="A110" s="2"/>
      <c r="B110" s="2"/>
      <c r="C110" s="2"/>
      <c r="D110" s="2"/>
      <c r="E110" s="20"/>
      <c r="F110" s="2"/>
      <c r="G110" s="2"/>
      <c r="H110" s="2"/>
      <c r="I110" s="25"/>
      <c r="J110" s="2"/>
      <c r="K110" s="2"/>
      <c r="L110" s="2"/>
      <c r="M110" s="2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5">
      <c r="A111" s="2"/>
      <c r="B111" s="2"/>
      <c r="C111" s="2"/>
      <c r="D111" s="2"/>
      <c r="E111" s="20"/>
      <c r="F111" s="2"/>
      <c r="G111" s="2"/>
      <c r="H111" s="2"/>
      <c r="I111" s="25"/>
      <c r="J111" s="2"/>
      <c r="K111" s="2"/>
      <c r="L111" s="2"/>
      <c r="M111" s="2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5">
      <c r="A112" s="2"/>
      <c r="B112" s="2"/>
      <c r="C112" s="2"/>
      <c r="D112" s="2"/>
      <c r="E112" s="20"/>
      <c r="F112" s="2"/>
      <c r="G112" s="2"/>
      <c r="H112" s="2"/>
      <c r="I112" s="25"/>
      <c r="J112" s="2"/>
      <c r="K112" s="2"/>
      <c r="L112" s="2"/>
      <c r="M112" s="2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2:48" ht="15">
      <c r="B113" s="2"/>
      <c r="C113" s="2"/>
      <c r="D113" s="2"/>
      <c r="E113" s="20"/>
      <c r="F113" s="2"/>
      <c r="G113" s="2"/>
      <c r="H113" s="2"/>
      <c r="I113" s="25"/>
      <c r="J113" s="2"/>
      <c r="K113" s="2"/>
      <c r="L113" s="2"/>
      <c r="M113" s="2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2:48" ht="15">
      <c r="B114" s="2"/>
      <c r="C114" s="2"/>
      <c r="D114" s="2"/>
      <c r="E114" s="20"/>
      <c r="F114" s="2"/>
      <c r="G114" s="2"/>
      <c r="H114" s="2"/>
      <c r="I114" s="25"/>
      <c r="J114" s="2"/>
      <c r="K114" s="2"/>
      <c r="L114" s="2"/>
      <c r="M114" s="2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2:48" ht="15">
      <c r="B115" s="2"/>
      <c r="C115" s="2"/>
      <c r="D115" s="2"/>
      <c r="E115" s="20"/>
      <c r="F115" s="2"/>
      <c r="G115" s="2"/>
      <c r="H115" s="2"/>
      <c r="I115" s="25"/>
      <c r="J115" s="2"/>
      <c r="K115" s="2"/>
      <c r="L115" s="2"/>
      <c r="M115" s="2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2:48" ht="15">
      <c r="B116" s="2"/>
      <c r="C116" s="2"/>
      <c r="D116" s="2"/>
      <c r="E116" s="20"/>
      <c r="F116" s="2"/>
      <c r="G116" s="2"/>
      <c r="H116" s="2"/>
      <c r="I116" s="25"/>
      <c r="J116" s="2"/>
      <c r="K116" s="2"/>
      <c r="L116" s="2"/>
      <c r="M116" s="2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2:48" ht="15">
      <c r="B117" s="2"/>
      <c r="C117" s="2"/>
      <c r="D117" s="2"/>
      <c r="E117" s="20"/>
      <c r="F117" s="2"/>
      <c r="G117" s="2"/>
      <c r="H117" s="2"/>
      <c r="I117" s="25"/>
      <c r="J117" s="2"/>
      <c r="K117" s="2"/>
      <c r="L117" s="2"/>
      <c r="M117" s="2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2:48" ht="15">
      <c r="B118" s="2"/>
      <c r="C118" s="2"/>
      <c r="D118" s="2"/>
      <c r="E118" s="20"/>
      <c r="F118" s="2"/>
      <c r="G118" s="2"/>
      <c r="H118" s="2"/>
      <c r="I118" s="25"/>
      <c r="J118" s="2"/>
      <c r="K118" s="2"/>
      <c r="L118" s="2"/>
      <c r="M118" s="2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2:48" ht="15">
      <c r="B119" s="2"/>
      <c r="C119" s="2"/>
      <c r="D119" s="2"/>
      <c r="E119" s="20"/>
      <c r="F119" s="2"/>
      <c r="G119" s="2"/>
      <c r="H119" s="2"/>
      <c r="I119" s="25"/>
      <c r="J119" s="2"/>
      <c r="K119" s="2"/>
      <c r="L119" s="2"/>
      <c r="M119" s="2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2:48" ht="15">
      <c r="B120" s="2"/>
      <c r="C120" s="2"/>
      <c r="D120" s="2"/>
      <c r="E120" s="20"/>
      <c r="F120" s="2"/>
      <c r="G120" s="2"/>
      <c r="H120" s="2"/>
      <c r="I120" s="25"/>
      <c r="J120" s="2"/>
      <c r="K120" s="2"/>
      <c r="L120" s="2"/>
      <c r="M120" s="2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2:48" ht="15">
      <c r="B121" s="2"/>
      <c r="C121" s="2"/>
      <c r="D121" s="2"/>
      <c r="E121" s="20"/>
      <c r="F121" s="2"/>
      <c r="G121" s="2"/>
      <c r="H121" s="2"/>
      <c r="I121" s="25"/>
      <c r="J121" s="2"/>
      <c r="K121" s="2"/>
      <c r="L121" s="2"/>
      <c r="M121" s="2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2:48" ht="15">
      <c r="B122" s="2"/>
      <c r="C122" s="2"/>
      <c r="D122" s="2"/>
      <c r="E122" s="20"/>
      <c r="F122" s="2"/>
      <c r="G122" s="2"/>
      <c r="H122" s="2"/>
      <c r="I122" s="25"/>
      <c r="J122" s="2"/>
      <c r="K122" s="2"/>
      <c r="L122" s="2"/>
      <c r="M122" s="2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2:48" ht="15">
      <c r="B123" s="2"/>
      <c r="C123" s="2"/>
      <c r="D123" s="2"/>
      <c r="E123" s="20"/>
      <c r="F123" s="2"/>
      <c r="G123" s="2"/>
      <c r="H123" s="2"/>
      <c r="I123" s="25"/>
      <c r="J123" s="2"/>
      <c r="K123" s="2"/>
      <c r="L123" s="2"/>
      <c r="M123" s="2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2:48" ht="15">
      <c r="B124" s="2"/>
      <c r="C124" s="2"/>
      <c r="D124" s="2"/>
      <c r="E124" s="20"/>
      <c r="F124" s="2"/>
      <c r="G124" s="2"/>
      <c r="H124" s="2"/>
      <c r="I124" s="25"/>
      <c r="J124" s="2"/>
      <c r="K124" s="2"/>
      <c r="L124" s="2"/>
      <c r="M124" s="2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2:48" ht="15">
      <c r="B125" s="2"/>
      <c r="C125" s="2"/>
      <c r="D125" s="2"/>
      <c r="E125" s="20"/>
      <c r="F125" s="2"/>
      <c r="G125" s="2"/>
      <c r="H125" s="2"/>
      <c r="I125" s="25"/>
      <c r="J125" s="2"/>
      <c r="K125" s="2"/>
      <c r="L125" s="2"/>
      <c r="M125" s="2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2:48" ht="15">
      <c r="B126" s="2"/>
      <c r="C126" s="2"/>
      <c r="D126" s="2"/>
      <c r="E126" s="20"/>
      <c r="F126" s="2"/>
      <c r="G126" s="2"/>
      <c r="H126" s="2"/>
      <c r="I126" s="25"/>
      <c r="J126" s="2"/>
      <c r="K126" s="2"/>
      <c r="L126" s="2"/>
      <c r="M126" s="2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2:48" ht="15">
      <c r="B127" s="2"/>
      <c r="C127" s="2"/>
      <c r="D127" s="2"/>
      <c r="E127" s="20"/>
      <c r="F127" s="2"/>
      <c r="G127" s="2"/>
      <c r="H127" s="2"/>
      <c r="I127" s="25"/>
      <c r="J127" s="2"/>
      <c r="K127" s="2"/>
      <c r="L127" s="2"/>
      <c r="M127" s="2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2:48" ht="15">
      <c r="B128" s="2"/>
      <c r="C128" s="2"/>
      <c r="D128" s="2"/>
      <c r="E128" s="20"/>
      <c r="F128" s="2"/>
      <c r="G128" s="2"/>
      <c r="H128" s="2"/>
      <c r="I128" s="25"/>
      <c r="J128" s="2"/>
      <c r="K128" s="2"/>
      <c r="L128" s="2"/>
      <c r="M128" s="2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2:48" ht="15">
      <c r="B129" s="2"/>
      <c r="C129" s="2"/>
      <c r="D129" s="2"/>
      <c r="E129" s="20"/>
      <c r="F129" s="2"/>
      <c r="G129" s="2"/>
      <c r="H129" s="2"/>
      <c r="I129" s="25"/>
      <c r="J129" s="2"/>
      <c r="K129" s="2"/>
      <c r="L129" s="2"/>
      <c r="M129" s="2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2:48" ht="15">
      <c r="B130" s="2"/>
      <c r="C130" s="2"/>
      <c r="D130" s="2"/>
      <c r="E130" s="20"/>
      <c r="F130" s="2"/>
      <c r="G130" s="2"/>
      <c r="H130" s="2"/>
      <c r="I130" s="25"/>
      <c r="J130" s="2"/>
      <c r="K130" s="2"/>
      <c r="L130" s="2"/>
      <c r="M130" s="2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2:48" ht="15">
      <c r="B131" s="2"/>
      <c r="C131" s="2"/>
      <c r="D131" s="2"/>
      <c r="E131" s="20"/>
      <c r="F131" s="2"/>
      <c r="G131" s="2"/>
      <c r="H131" s="2"/>
      <c r="I131" s="25"/>
      <c r="J131" s="2"/>
      <c r="K131" s="2"/>
      <c r="L131" s="2"/>
      <c r="M131" s="2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2:48" ht="15">
      <c r="B132" s="2"/>
      <c r="C132" s="2"/>
      <c r="D132" s="2"/>
      <c r="E132" s="20"/>
      <c r="F132" s="2"/>
      <c r="G132" s="2"/>
      <c r="H132" s="2"/>
      <c r="I132" s="25"/>
      <c r="J132" s="2"/>
      <c r="K132" s="2"/>
      <c r="L132" s="2"/>
      <c r="M132" s="2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2:48" ht="15">
      <c r="B133" s="2"/>
      <c r="C133" s="2"/>
      <c r="D133" s="2"/>
      <c r="E133" s="20"/>
      <c r="F133" s="2"/>
      <c r="G133" s="2"/>
      <c r="H133" s="2"/>
      <c r="I133" s="25"/>
      <c r="J133" s="2"/>
      <c r="K133" s="2"/>
      <c r="L133" s="2"/>
      <c r="M133" s="2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2:48" ht="15">
      <c r="B134" s="2"/>
      <c r="C134" s="2"/>
      <c r="D134" s="2"/>
      <c r="E134" s="20"/>
      <c r="F134" s="2"/>
      <c r="G134" s="2"/>
      <c r="H134" s="2"/>
      <c r="I134" s="25"/>
      <c r="J134" s="2"/>
      <c r="K134" s="2"/>
      <c r="L134" s="2"/>
      <c r="M134" s="2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2:48" ht="15">
      <c r="B135" s="2"/>
      <c r="C135" s="2"/>
      <c r="D135" s="2"/>
      <c r="E135" s="20"/>
      <c r="F135" s="2"/>
      <c r="G135" s="2"/>
      <c r="H135" s="2"/>
      <c r="I135" s="25"/>
      <c r="J135" s="2"/>
      <c r="K135" s="2"/>
      <c r="L135" s="2"/>
      <c r="M135" s="2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2:48" ht="15">
      <c r="B136" s="2"/>
      <c r="C136" s="2"/>
      <c r="D136" s="2"/>
      <c r="E136" s="20"/>
      <c r="F136" s="2"/>
      <c r="G136" s="2"/>
      <c r="H136" s="2"/>
      <c r="I136" s="25"/>
      <c r="J136" s="2"/>
      <c r="K136" s="2"/>
      <c r="L136" s="2"/>
      <c r="M136" s="2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2:48" ht="15">
      <c r="B137" s="2"/>
      <c r="C137" s="2"/>
      <c r="D137" s="2"/>
      <c r="E137" s="20"/>
      <c r="F137" s="2"/>
      <c r="G137" s="2"/>
      <c r="H137" s="2"/>
      <c r="I137" s="25"/>
      <c r="J137" s="2"/>
      <c r="K137" s="2"/>
      <c r="L137" s="2"/>
      <c r="M137" s="2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2:48" ht="15">
      <c r="B138" s="2"/>
      <c r="C138" s="2"/>
      <c r="D138" s="2"/>
      <c r="E138" s="20"/>
      <c r="F138" s="2"/>
      <c r="G138" s="2"/>
      <c r="H138" s="2"/>
      <c r="I138" s="25"/>
      <c r="J138" s="2"/>
      <c r="K138" s="2"/>
      <c r="L138" s="2"/>
      <c r="M138" s="2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2:48" ht="15">
      <c r="B139" s="2"/>
      <c r="C139" s="2"/>
      <c r="D139" s="2"/>
      <c r="E139" s="20"/>
      <c r="F139" s="2"/>
      <c r="G139" s="2"/>
      <c r="H139" s="2"/>
      <c r="I139" s="25"/>
      <c r="J139" s="2"/>
      <c r="K139" s="2"/>
      <c r="L139" s="2"/>
    </row>
    <row r="140" spans="2:48" ht="15">
      <c r="B140" s="2"/>
      <c r="C140" s="2"/>
      <c r="D140" s="2"/>
      <c r="E140" s="20"/>
      <c r="F140" s="2"/>
      <c r="G140" s="2"/>
      <c r="H140" s="2"/>
      <c r="I140" s="25"/>
      <c r="J140" s="2"/>
      <c r="K140" s="2"/>
      <c r="L140" s="2"/>
    </row>
    <row r="141" spans="2:48" ht="15">
      <c r="B141" s="2"/>
      <c r="C141" s="2"/>
      <c r="D141" s="2"/>
      <c r="E141" s="20"/>
      <c r="F141" s="2"/>
      <c r="G141" s="2"/>
      <c r="H141" s="2"/>
      <c r="I141" s="25"/>
      <c r="J141" s="2"/>
      <c r="K141" s="2"/>
      <c r="L141" s="2"/>
    </row>
    <row r="142" spans="2:48" ht="15">
      <c r="B142" s="2"/>
      <c r="C142" s="2"/>
      <c r="D142" s="2"/>
      <c r="E142" s="20"/>
      <c r="F142" s="2"/>
      <c r="G142" s="2"/>
      <c r="H142" s="2"/>
      <c r="I142" s="25"/>
      <c r="J142" s="2"/>
      <c r="K142" s="2"/>
      <c r="L142" s="2"/>
    </row>
    <row r="143" spans="2:48" ht="15">
      <c r="B143" s="2"/>
      <c r="C143" s="2"/>
      <c r="D143" s="2"/>
      <c r="E143" s="20"/>
      <c r="F143" s="2"/>
      <c r="G143" s="2"/>
      <c r="H143" s="2"/>
      <c r="I143" s="25"/>
      <c r="J143" s="2"/>
      <c r="K143" s="2"/>
      <c r="L143" s="2"/>
    </row>
    <row r="144" spans="2:48" ht="15">
      <c r="B144" s="2"/>
      <c r="C144" s="2"/>
      <c r="D144" s="2"/>
      <c r="E144" s="20"/>
      <c r="F144" s="2"/>
      <c r="G144" s="2"/>
      <c r="H144" s="2"/>
      <c r="I144" s="25"/>
      <c r="J144" s="2"/>
      <c r="K144" s="2"/>
      <c r="L144" s="2"/>
    </row>
    <row r="145" spans="2:12" ht="15">
      <c r="B145" s="2"/>
      <c r="C145" s="2"/>
      <c r="D145" s="2"/>
      <c r="E145" s="20"/>
      <c r="F145" s="2"/>
      <c r="G145" s="2"/>
      <c r="H145" s="2"/>
      <c r="I145" s="25"/>
      <c r="J145" s="2"/>
      <c r="K145" s="2"/>
      <c r="L145" s="2"/>
    </row>
    <row r="146" spans="2:12" ht="15">
      <c r="B146" s="2"/>
      <c r="C146" s="2"/>
      <c r="D146" s="2"/>
      <c r="E146" s="20"/>
      <c r="F146" s="2"/>
      <c r="G146" s="2"/>
      <c r="H146" s="2"/>
      <c r="I146" s="25"/>
      <c r="J146" s="2"/>
      <c r="K146" s="2"/>
      <c r="L146" s="2"/>
    </row>
    <row r="147" spans="2:12" ht="15">
      <c r="B147" s="2"/>
      <c r="C147" s="2"/>
      <c r="D147" s="2"/>
      <c r="E147" s="20"/>
      <c r="F147" s="2"/>
      <c r="G147" s="2"/>
      <c r="H147" s="2"/>
      <c r="I147" s="25"/>
      <c r="J147" s="2"/>
      <c r="K147" s="2"/>
      <c r="L147" s="2"/>
    </row>
    <row r="148" spans="2:12" ht="15">
      <c r="B148" s="2"/>
      <c r="C148" s="2"/>
      <c r="D148" s="2"/>
      <c r="E148" s="20"/>
      <c r="F148" s="2"/>
      <c r="G148" s="2"/>
      <c r="H148" s="2"/>
      <c r="I148" s="25"/>
      <c r="J148" s="2"/>
      <c r="K148" s="2"/>
      <c r="L148" s="2"/>
    </row>
    <row r="149" spans="2:12" ht="15">
      <c r="B149" s="2"/>
      <c r="C149" s="2"/>
      <c r="D149" s="2"/>
      <c r="E149" s="20"/>
      <c r="F149" s="2"/>
      <c r="G149" s="2"/>
      <c r="H149" s="2"/>
      <c r="I149" s="25"/>
      <c r="J149" s="2"/>
      <c r="K149" s="2"/>
      <c r="L149" s="2"/>
    </row>
    <row r="150" spans="2:12" ht="15">
      <c r="B150" s="2"/>
      <c r="C150" s="2"/>
      <c r="D150" s="2"/>
      <c r="E150" s="20"/>
      <c r="F150" s="2"/>
      <c r="G150" s="2"/>
      <c r="H150" s="2"/>
      <c r="I150" s="25"/>
      <c r="J150" s="2"/>
      <c r="K150" s="2"/>
      <c r="L150" s="2"/>
    </row>
    <row r="151" spans="2:12" ht="15">
      <c r="B151" s="2"/>
      <c r="C151" s="2"/>
      <c r="D151" s="2"/>
      <c r="E151" s="20"/>
      <c r="F151" s="2"/>
      <c r="G151" s="2"/>
      <c r="H151" s="2"/>
      <c r="I151" s="25"/>
      <c r="J151" s="2"/>
      <c r="K151" s="2"/>
      <c r="L151" s="2"/>
    </row>
    <row r="152" spans="2:12" ht="15">
      <c r="B152" s="2"/>
      <c r="C152" s="2"/>
      <c r="D152" s="2"/>
      <c r="E152" s="20"/>
      <c r="F152" s="2"/>
      <c r="G152" s="2"/>
      <c r="H152" s="2"/>
      <c r="I152" s="25"/>
      <c r="J152" s="2"/>
      <c r="K152" s="2"/>
      <c r="L152" s="2"/>
    </row>
    <row r="153" spans="2:12" ht="15">
      <c r="B153" s="2"/>
      <c r="C153" s="2"/>
      <c r="D153" s="2"/>
      <c r="E153" s="20"/>
      <c r="F153" s="2"/>
      <c r="G153" s="2"/>
      <c r="H153" s="2"/>
      <c r="I153" s="25"/>
      <c r="J153" s="2"/>
      <c r="K153" s="2"/>
      <c r="L153" s="2"/>
    </row>
    <row r="154" spans="2:12" ht="15">
      <c r="B154" s="2"/>
      <c r="C154" s="2"/>
      <c r="D154" s="2"/>
      <c r="E154" s="20"/>
      <c r="F154" s="2"/>
      <c r="G154" s="2"/>
      <c r="H154" s="2"/>
      <c r="I154" s="25"/>
      <c r="J154" s="2"/>
      <c r="K154" s="2"/>
      <c r="L154" s="2"/>
    </row>
    <row r="155" spans="2:12" ht="15">
      <c r="B155" s="2"/>
      <c r="C155" s="2"/>
      <c r="D155" s="2"/>
      <c r="E155" s="20"/>
      <c r="F155" s="2"/>
      <c r="G155" s="2"/>
      <c r="H155" s="2"/>
      <c r="I155" s="25"/>
      <c r="J155" s="2"/>
      <c r="K155" s="2"/>
      <c r="L155" s="2"/>
    </row>
    <row r="156" spans="2:12" ht="15">
      <c r="B156" s="2"/>
      <c r="C156" s="2"/>
      <c r="D156" s="2"/>
      <c r="E156" s="20"/>
      <c r="F156" s="2"/>
      <c r="G156" s="2"/>
      <c r="H156" s="2"/>
      <c r="I156" s="25"/>
      <c r="J156" s="2"/>
      <c r="K156" s="2"/>
      <c r="L156" s="2"/>
    </row>
    <row r="157" spans="2:12" ht="15">
      <c r="B157" s="2"/>
      <c r="C157" s="2"/>
      <c r="D157" s="2"/>
      <c r="E157" s="20"/>
      <c r="F157" s="2"/>
      <c r="G157" s="2"/>
      <c r="H157" s="2"/>
      <c r="I157" s="25"/>
      <c r="J157" s="2"/>
      <c r="K157" s="2"/>
      <c r="L157" s="2"/>
    </row>
    <row r="158" spans="2:12" ht="15">
      <c r="B158" s="2"/>
      <c r="C158" s="2"/>
      <c r="D158" s="2"/>
      <c r="E158" s="20"/>
      <c r="F158" s="2"/>
      <c r="G158" s="2"/>
      <c r="H158" s="2"/>
      <c r="I158" s="25"/>
      <c r="J158" s="2"/>
      <c r="K158" s="2"/>
      <c r="L158" s="2"/>
    </row>
    <row r="159" spans="2:12" ht="15">
      <c r="B159" s="2"/>
      <c r="C159" s="2"/>
      <c r="D159" s="2"/>
      <c r="E159" s="20"/>
      <c r="F159" s="2"/>
      <c r="G159" s="2"/>
      <c r="H159" s="2"/>
      <c r="I159" s="25"/>
      <c r="J159" s="2"/>
      <c r="K159" s="2"/>
      <c r="L159" s="2"/>
    </row>
    <row r="160" spans="2:12" ht="15">
      <c r="B160" s="2"/>
      <c r="C160" s="2"/>
      <c r="D160" s="2"/>
      <c r="E160" s="20"/>
      <c r="F160" s="2"/>
      <c r="G160" s="2"/>
      <c r="H160" s="2"/>
      <c r="I160" s="25"/>
      <c r="J160" s="2"/>
      <c r="K160" s="2"/>
      <c r="L160" s="2"/>
    </row>
    <row r="161" spans="2:12" ht="15">
      <c r="B161" s="2"/>
      <c r="C161" s="2"/>
      <c r="D161" s="2"/>
      <c r="E161" s="20"/>
      <c r="F161" s="2"/>
      <c r="G161" s="2"/>
      <c r="H161" s="2"/>
      <c r="I161" s="25"/>
      <c r="J161" s="2"/>
      <c r="K161" s="2"/>
      <c r="L161" s="2"/>
    </row>
    <row r="162" spans="2:12" ht="15">
      <c r="B162" s="2"/>
      <c r="C162" s="2"/>
      <c r="D162" s="2"/>
      <c r="E162" s="20"/>
      <c r="F162" s="2"/>
      <c r="G162" s="2"/>
      <c r="H162" s="2"/>
      <c r="I162" s="25"/>
      <c r="J162" s="2"/>
      <c r="K162" s="2"/>
      <c r="L162" s="2"/>
    </row>
    <row r="163" spans="2:12" ht="15">
      <c r="B163" s="2"/>
      <c r="C163" s="2"/>
      <c r="D163" s="2"/>
      <c r="E163" s="20"/>
      <c r="F163" s="2"/>
      <c r="G163" s="2"/>
      <c r="H163" s="2"/>
      <c r="I163" s="25"/>
      <c r="J163" s="2"/>
      <c r="K163" s="2"/>
      <c r="L163" s="2"/>
    </row>
    <row r="164" spans="2:12" ht="15">
      <c r="B164" s="2"/>
      <c r="C164" s="2"/>
      <c r="D164" s="2"/>
      <c r="E164" s="20"/>
      <c r="F164" s="2"/>
      <c r="G164" s="2"/>
      <c r="H164" s="2"/>
      <c r="I164" s="25"/>
      <c r="J164" s="2"/>
      <c r="K164" s="2"/>
      <c r="L164" s="2"/>
    </row>
    <row r="165" spans="2:12" ht="15">
      <c r="B165" s="2"/>
      <c r="C165" s="2"/>
      <c r="D165" s="2"/>
      <c r="E165" s="20"/>
      <c r="F165" s="2"/>
      <c r="G165" s="2"/>
      <c r="H165" s="2"/>
      <c r="I165" s="25"/>
      <c r="J165" s="2"/>
      <c r="K165" s="2"/>
      <c r="L165" s="2"/>
    </row>
    <row r="166" spans="2:12" ht="15">
      <c r="B166" s="2"/>
      <c r="C166" s="2"/>
      <c r="D166" s="2"/>
      <c r="E166" s="20"/>
      <c r="F166" s="2"/>
      <c r="G166" s="2"/>
      <c r="H166" s="2"/>
      <c r="I166" s="25"/>
      <c r="J166" s="2"/>
      <c r="K166" s="2"/>
      <c r="L166" s="2"/>
    </row>
    <row r="167" spans="2:12" ht="15">
      <c r="B167" s="2"/>
      <c r="C167" s="2"/>
      <c r="D167" s="2"/>
      <c r="E167" s="20"/>
      <c r="F167" s="2"/>
      <c r="G167" s="2"/>
      <c r="H167" s="2"/>
      <c r="I167" s="25"/>
      <c r="J167" s="2"/>
      <c r="K167" s="2"/>
      <c r="L167" s="2"/>
    </row>
    <row r="168" spans="2:12" ht="15">
      <c r="B168" s="2"/>
      <c r="C168" s="2"/>
      <c r="D168" s="2"/>
      <c r="E168" s="20"/>
      <c r="F168" s="2"/>
      <c r="G168" s="2"/>
      <c r="H168" s="2"/>
      <c r="I168" s="25"/>
      <c r="J168" s="2"/>
      <c r="K168" s="2"/>
      <c r="L168" s="2"/>
    </row>
    <row r="169" spans="2:12" ht="15">
      <c r="B169" s="2"/>
      <c r="C169" s="2"/>
      <c r="D169" s="2"/>
      <c r="E169" s="20"/>
      <c r="F169" s="2"/>
      <c r="G169" s="2"/>
      <c r="H169" s="2"/>
      <c r="I169" s="25"/>
      <c r="J169" s="2"/>
      <c r="K169" s="2"/>
      <c r="L169" s="2"/>
    </row>
    <row r="170" spans="2:12" ht="15">
      <c r="B170" s="2"/>
      <c r="C170" s="2"/>
      <c r="D170" s="2"/>
      <c r="E170" s="20"/>
      <c r="F170" s="2"/>
      <c r="G170" s="2"/>
      <c r="H170" s="2"/>
      <c r="I170" s="25"/>
      <c r="J170" s="2"/>
      <c r="K170" s="2"/>
      <c r="L170" s="2"/>
    </row>
    <row r="171" spans="2:12" ht="15">
      <c r="B171" s="2"/>
      <c r="C171" s="2"/>
      <c r="D171" s="2"/>
      <c r="E171" s="20"/>
      <c r="F171" s="2"/>
      <c r="G171" s="2"/>
      <c r="H171" s="2"/>
      <c r="I171" s="25"/>
      <c r="J171" s="2"/>
      <c r="K171" s="2"/>
      <c r="L171" s="2"/>
    </row>
    <row r="172" spans="2:12" ht="15">
      <c r="B172" s="2"/>
      <c r="C172" s="2"/>
      <c r="D172" s="2"/>
      <c r="E172" s="20"/>
      <c r="F172" s="2"/>
      <c r="G172" s="2"/>
      <c r="H172" s="2"/>
      <c r="I172" s="25"/>
      <c r="J172" s="2"/>
      <c r="K172" s="2"/>
      <c r="L172" s="2"/>
    </row>
    <row r="173" spans="2:12" ht="15">
      <c r="B173" s="2"/>
      <c r="C173" s="2"/>
      <c r="D173" s="2"/>
      <c r="E173" s="20"/>
      <c r="F173" s="2"/>
      <c r="G173" s="2"/>
      <c r="H173" s="2"/>
      <c r="I173" s="25"/>
      <c r="J173" s="2"/>
      <c r="K173" s="2"/>
      <c r="L173" s="2"/>
    </row>
    <row r="174" spans="2:12" ht="15">
      <c r="B174" s="2"/>
      <c r="C174" s="2"/>
      <c r="D174" s="2"/>
      <c r="E174" s="20"/>
      <c r="F174" s="2"/>
      <c r="G174" s="2"/>
      <c r="H174" s="2"/>
      <c r="I174" s="25"/>
      <c r="J174" s="2"/>
      <c r="K174" s="2"/>
      <c r="L174" s="2"/>
    </row>
    <row r="175" spans="2:12" ht="15">
      <c r="B175" s="2"/>
      <c r="C175" s="2"/>
      <c r="D175" s="2"/>
      <c r="E175" s="20"/>
      <c r="F175" s="2"/>
      <c r="G175" s="2"/>
      <c r="H175" s="2"/>
      <c r="I175" s="25"/>
      <c r="J175" s="2"/>
      <c r="K175" s="2"/>
      <c r="L175" s="2"/>
    </row>
    <row r="176" spans="2:12" ht="15">
      <c r="B176" s="2"/>
      <c r="C176" s="2"/>
      <c r="D176" s="2"/>
      <c r="E176" s="20"/>
      <c r="F176" s="2"/>
      <c r="G176" s="2"/>
      <c r="H176" s="2"/>
      <c r="I176" s="25"/>
      <c r="J176" s="2"/>
      <c r="K176" s="2"/>
      <c r="L176" s="2"/>
    </row>
    <row r="177" spans="2:12" ht="15">
      <c r="B177" s="2"/>
      <c r="C177" s="2"/>
      <c r="D177" s="2"/>
      <c r="E177" s="20"/>
      <c r="F177" s="2"/>
      <c r="G177" s="2"/>
      <c r="H177" s="2"/>
      <c r="I177" s="25"/>
      <c r="J177" s="2"/>
      <c r="K177" s="2"/>
      <c r="L177" s="2"/>
    </row>
    <row r="178" spans="2:12" ht="15">
      <c r="B178" s="2"/>
      <c r="C178" s="2"/>
      <c r="D178" s="2"/>
      <c r="E178" s="20"/>
      <c r="F178" s="2"/>
      <c r="G178" s="2"/>
      <c r="H178" s="2"/>
      <c r="I178" s="25"/>
      <c r="J178" s="2"/>
      <c r="K178" s="2"/>
      <c r="L178" s="2"/>
    </row>
    <row r="179" spans="2:12" ht="15">
      <c r="B179" s="2"/>
      <c r="C179" s="2"/>
      <c r="D179" s="2"/>
      <c r="E179" s="20"/>
      <c r="F179" s="2"/>
      <c r="G179" s="2"/>
      <c r="H179" s="2"/>
      <c r="I179" s="25"/>
      <c r="J179" s="2"/>
      <c r="K179" s="2"/>
      <c r="L179" s="2"/>
    </row>
    <row r="180" spans="2:12" ht="15">
      <c r="B180" s="2"/>
      <c r="C180" s="2"/>
      <c r="D180" s="2"/>
      <c r="E180" s="20"/>
      <c r="F180" s="2"/>
      <c r="G180" s="2"/>
      <c r="H180" s="2"/>
      <c r="I180" s="25"/>
      <c r="J180" s="2"/>
      <c r="K180" s="2"/>
      <c r="L180" s="2"/>
    </row>
    <row r="181" spans="2:12" ht="15">
      <c r="B181" s="2"/>
      <c r="C181" s="2"/>
      <c r="D181" s="2"/>
      <c r="E181" s="20"/>
      <c r="F181" s="2"/>
      <c r="G181" s="2"/>
      <c r="H181" s="2"/>
      <c r="I181" s="25"/>
      <c r="J181" s="2"/>
      <c r="K181" s="2"/>
      <c r="L181" s="2"/>
    </row>
    <row r="182" spans="2:12" ht="15">
      <c r="B182" s="2"/>
      <c r="C182" s="2"/>
      <c r="D182" s="2"/>
      <c r="E182" s="20"/>
      <c r="F182" s="2"/>
      <c r="G182" s="2"/>
      <c r="H182" s="2"/>
      <c r="I182" s="25"/>
      <c r="J182" s="2"/>
      <c r="K182" s="2"/>
      <c r="L182" s="2"/>
    </row>
    <row r="183" spans="2:12" ht="15">
      <c r="B183" s="2"/>
      <c r="C183" s="2"/>
      <c r="D183" s="2"/>
      <c r="E183" s="20"/>
      <c r="F183" s="2"/>
      <c r="G183" s="2"/>
      <c r="H183" s="2"/>
      <c r="I183" s="25"/>
      <c r="J183" s="2"/>
      <c r="K183" s="2"/>
      <c r="L183" s="2"/>
    </row>
    <row r="184" spans="2:12" ht="15">
      <c r="B184" s="2"/>
      <c r="C184" s="2"/>
      <c r="D184" s="2"/>
      <c r="E184" s="20"/>
      <c r="F184" s="2"/>
      <c r="G184" s="2"/>
      <c r="H184" s="2"/>
      <c r="I184" s="25"/>
      <c r="J184" s="2"/>
      <c r="K184" s="2"/>
      <c r="L184" s="2"/>
    </row>
    <row r="185" spans="2:12" ht="15">
      <c r="B185" s="2"/>
      <c r="C185" s="2"/>
      <c r="D185" s="2"/>
      <c r="E185" s="20"/>
      <c r="F185" s="2"/>
      <c r="G185" s="2"/>
      <c r="H185" s="2"/>
      <c r="I185" s="25"/>
      <c r="J185" s="2"/>
      <c r="K185" s="2"/>
      <c r="L185" s="2"/>
    </row>
    <row r="186" spans="2:12" ht="15">
      <c r="B186" s="2"/>
      <c r="C186" s="2"/>
      <c r="D186" s="2"/>
      <c r="E186" s="20"/>
      <c r="F186" s="2"/>
      <c r="G186" s="2"/>
      <c r="H186" s="2"/>
      <c r="I186" s="25"/>
      <c r="J186" s="2"/>
      <c r="K186" s="2"/>
      <c r="L186" s="2"/>
    </row>
    <row r="187" spans="2:12" ht="15">
      <c r="B187" s="2"/>
      <c r="C187" s="2"/>
      <c r="D187" s="2"/>
      <c r="E187" s="20"/>
      <c r="F187" s="2"/>
      <c r="G187" s="2"/>
      <c r="H187" s="2"/>
      <c r="I187" s="25"/>
      <c r="J187" s="2"/>
      <c r="K187" s="2"/>
      <c r="L187" s="2"/>
    </row>
    <row r="188" spans="2:12" ht="15">
      <c r="B188" s="2"/>
      <c r="C188" s="2"/>
      <c r="D188" s="2"/>
      <c r="E188" s="20"/>
      <c r="F188" s="2"/>
      <c r="G188" s="2"/>
      <c r="H188" s="2"/>
      <c r="I188" s="25"/>
      <c r="J188" s="2"/>
      <c r="K188" s="2"/>
      <c r="L188" s="2"/>
    </row>
    <row r="189" spans="2:12" ht="15">
      <c r="B189" s="2"/>
      <c r="C189" s="2"/>
      <c r="D189" s="2"/>
      <c r="E189" s="20"/>
      <c r="F189" s="2"/>
      <c r="G189" s="2"/>
      <c r="H189" s="2"/>
      <c r="I189" s="25"/>
      <c r="J189" s="2"/>
      <c r="K189" s="2"/>
      <c r="L189" s="2"/>
    </row>
    <row r="190" spans="2:12" ht="15">
      <c r="B190" s="2"/>
      <c r="C190" s="2"/>
      <c r="D190" s="2"/>
      <c r="E190" s="20"/>
      <c r="F190" s="2"/>
      <c r="G190" s="2"/>
      <c r="H190" s="2"/>
      <c r="I190" s="25"/>
      <c r="J190" s="2"/>
      <c r="K190" s="2"/>
      <c r="L190" s="2"/>
    </row>
    <row r="191" spans="2:12" ht="15">
      <c r="B191" s="2"/>
      <c r="C191" s="2"/>
      <c r="D191" s="2"/>
      <c r="E191" s="20"/>
      <c r="F191" s="2"/>
      <c r="G191" s="2"/>
      <c r="H191" s="2"/>
      <c r="I191" s="25"/>
      <c r="J191" s="2"/>
      <c r="K191" s="2"/>
      <c r="L191" s="2"/>
    </row>
    <row r="192" spans="2:12" ht="15">
      <c r="B192" s="2"/>
      <c r="C192" s="2"/>
      <c r="D192" s="2"/>
      <c r="E192" s="20"/>
      <c r="F192" s="2"/>
      <c r="G192" s="2"/>
      <c r="H192" s="2"/>
      <c r="I192" s="25"/>
      <c r="J192" s="2"/>
      <c r="K192" s="2"/>
      <c r="L192" s="2"/>
    </row>
    <row r="193" spans="2:12" ht="15">
      <c r="B193" s="2"/>
      <c r="C193" s="2"/>
      <c r="D193" s="2"/>
      <c r="E193" s="20"/>
      <c r="F193" s="2"/>
      <c r="G193" s="2"/>
      <c r="H193" s="2"/>
      <c r="I193" s="25"/>
      <c r="J193" s="2"/>
      <c r="K193" s="2"/>
      <c r="L193" s="2"/>
    </row>
    <row r="194" spans="2:12" ht="15">
      <c r="B194" s="2"/>
      <c r="C194" s="2"/>
      <c r="D194" s="2"/>
      <c r="E194" s="20"/>
      <c r="F194" s="2"/>
      <c r="G194" s="2"/>
      <c r="H194" s="2"/>
      <c r="I194" s="25"/>
      <c r="J194" s="2"/>
      <c r="K194" s="2"/>
      <c r="L194" s="2"/>
    </row>
    <row r="195" spans="2:12" ht="15">
      <c r="B195" s="2"/>
      <c r="C195" s="2"/>
      <c r="D195" s="2"/>
      <c r="E195" s="20"/>
      <c r="F195" s="2"/>
      <c r="G195" s="2"/>
      <c r="H195" s="2"/>
      <c r="I195" s="25"/>
      <c r="J195" s="2"/>
      <c r="K195" s="2"/>
      <c r="L195" s="2"/>
    </row>
    <row r="196" spans="2:12" ht="15">
      <c r="B196" s="2"/>
      <c r="C196" s="2"/>
      <c r="D196" s="2"/>
      <c r="E196" s="20"/>
      <c r="F196" s="2"/>
      <c r="G196" s="2"/>
      <c r="H196" s="2"/>
      <c r="I196" s="25"/>
      <c r="J196" s="2"/>
      <c r="K196" s="2"/>
      <c r="L196" s="2"/>
    </row>
    <row r="197" spans="2:12" ht="15">
      <c r="B197" s="2"/>
      <c r="C197" s="2"/>
      <c r="D197" s="2"/>
      <c r="E197" s="20"/>
      <c r="F197" s="2"/>
      <c r="G197" s="2"/>
      <c r="H197" s="2"/>
      <c r="I197" s="25"/>
      <c r="J197" s="2"/>
      <c r="K197" s="2"/>
      <c r="L197" s="2"/>
    </row>
    <row r="198" spans="2:12" ht="15">
      <c r="B198" s="2"/>
      <c r="C198" s="2"/>
      <c r="D198" s="2"/>
      <c r="E198" s="20"/>
      <c r="F198" s="2"/>
      <c r="G198" s="2"/>
      <c r="H198" s="2"/>
      <c r="I198" s="25"/>
      <c r="J198" s="2"/>
      <c r="K198" s="2"/>
      <c r="L198" s="2"/>
    </row>
    <row r="199" spans="2:12" ht="15">
      <c r="B199" s="2"/>
      <c r="C199" s="2"/>
      <c r="D199" s="2"/>
      <c r="E199" s="20"/>
      <c r="F199" s="2"/>
      <c r="G199" s="2"/>
      <c r="H199" s="2"/>
      <c r="I199" s="25"/>
      <c r="J199" s="2"/>
      <c r="K199" s="2"/>
      <c r="L199" s="2"/>
    </row>
    <row r="200" spans="2:12" ht="15">
      <c r="B200" s="2"/>
      <c r="C200" s="2"/>
      <c r="D200" s="2"/>
      <c r="E200" s="20"/>
      <c r="F200" s="2"/>
      <c r="G200" s="2"/>
      <c r="H200" s="2"/>
      <c r="I200" s="25"/>
      <c r="J200" s="2"/>
      <c r="K200" s="2"/>
      <c r="L200" s="2"/>
    </row>
    <row r="201" spans="2:12" ht="15">
      <c r="B201" s="2"/>
      <c r="C201" s="2"/>
      <c r="D201" s="2"/>
      <c r="E201" s="20"/>
      <c r="F201" s="2"/>
      <c r="G201" s="2"/>
      <c r="H201" s="2"/>
      <c r="I201" s="25"/>
      <c r="J201" s="2"/>
      <c r="K201" s="2"/>
      <c r="L201" s="2"/>
    </row>
    <row r="202" spans="2:12" ht="15">
      <c r="B202" s="2"/>
      <c r="C202" s="2"/>
      <c r="D202" s="2"/>
      <c r="E202" s="20"/>
      <c r="F202" s="2"/>
      <c r="G202" s="2"/>
      <c r="H202" s="2"/>
      <c r="I202" s="25"/>
      <c r="J202" s="2"/>
      <c r="K202" s="2"/>
      <c r="L202" s="2"/>
    </row>
    <row r="203" spans="2:12" ht="15">
      <c r="B203" s="2"/>
      <c r="C203" s="2"/>
      <c r="D203" s="2"/>
      <c r="E203" s="20"/>
      <c r="F203" s="2"/>
      <c r="G203" s="2"/>
      <c r="H203" s="2"/>
      <c r="I203" s="25"/>
      <c r="J203" s="2"/>
      <c r="K203" s="2"/>
      <c r="L203" s="2"/>
    </row>
    <row r="204" spans="2:12" ht="15">
      <c r="B204" s="2"/>
      <c r="C204" s="2"/>
      <c r="D204" s="2"/>
      <c r="E204" s="20"/>
      <c r="F204" s="2"/>
      <c r="G204" s="2"/>
      <c r="H204" s="2"/>
      <c r="I204" s="25"/>
      <c r="J204" s="2"/>
      <c r="K204" s="2"/>
      <c r="L204" s="2"/>
    </row>
    <row r="205" spans="2:12" ht="15">
      <c r="B205" s="2"/>
      <c r="C205" s="2"/>
      <c r="D205" s="2"/>
      <c r="E205" s="20"/>
      <c r="F205" s="2"/>
      <c r="G205" s="2"/>
      <c r="H205" s="2"/>
      <c r="I205" s="25"/>
      <c r="J205" s="2"/>
      <c r="K205" s="2"/>
      <c r="L205" s="2"/>
    </row>
    <row r="206" spans="2:12" ht="15">
      <c r="B206" s="2"/>
      <c r="C206" s="2"/>
      <c r="D206" s="2"/>
      <c r="E206" s="20"/>
      <c r="F206" s="2"/>
      <c r="G206" s="2"/>
      <c r="H206" s="2"/>
      <c r="I206" s="25"/>
      <c r="J206" s="2"/>
      <c r="K206" s="2"/>
      <c r="L206" s="2"/>
    </row>
    <row r="207" spans="2:12" ht="15">
      <c r="B207" s="2"/>
      <c r="C207" s="2"/>
      <c r="D207" s="2"/>
      <c r="E207" s="20"/>
      <c r="F207" s="2"/>
      <c r="G207" s="2"/>
      <c r="H207" s="2"/>
      <c r="I207" s="25"/>
      <c r="J207" s="2"/>
      <c r="K207" s="2"/>
      <c r="L207" s="2"/>
    </row>
    <row r="208" spans="2:12" ht="15">
      <c r="B208" s="2"/>
      <c r="C208" s="2"/>
      <c r="D208" s="2"/>
      <c r="E208" s="20"/>
      <c r="F208" s="2"/>
      <c r="G208" s="2"/>
      <c r="H208" s="2"/>
      <c r="I208" s="25"/>
      <c r="J208" s="2"/>
      <c r="K208" s="2"/>
      <c r="L208" s="2"/>
    </row>
    <row r="209" spans="2:12" ht="15">
      <c r="B209" s="2"/>
      <c r="C209" s="2"/>
      <c r="D209" s="2"/>
      <c r="E209" s="20"/>
      <c r="F209" s="2"/>
      <c r="G209" s="2"/>
      <c r="H209" s="2"/>
      <c r="I209" s="25"/>
      <c r="J209" s="2"/>
      <c r="K209" s="2"/>
      <c r="L209" s="2"/>
    </row>
    <row r="210" spans="2:12" ht="15">
      <c r="B210" s="2"/>
      <c r="C210" s="2"/>
      <c r="D210" s="2"/>
      <c r="E210" s="20"/>
      <c r="F210" s="2"/>
      <c r="G210" s="2"/>
      <c r="H210" s="2"/>
      <c r="I210" s="25"/>
      <c r="J210" s="2"/>
      <c r="K210" s="2"/>
      <c r="L210" s="2"/>
    </row>
    <row r="211" spans="2:12" ht="15">
      <c r="B211" s="2"/>
      <c r="C211" s="2"/>
      <c r="D211" s="2"/>
      <c r="E211" s="20"/>
      <c r="F211" s="2"/>
      <c r="G211" s="2"/>
      <c r="H211" s="2"/>
      <c r="I211" s="25"/>
      <c r="J211" s="2"/>
      <c r="K211" s="2"/>
      <c r="L211" s="2"/>
    </row>
    <row r="212" spans="2:12" ht="15">
      <c r="B212" s="2"/>
      <c r="C212" s="2"/>
      <c r="D212" s="2"/>
      <c r="E212" s="20"/>
      <c r="F212" s="2"/>
      <c r="G212" s="2"/>
      <c r="H212" s="2"/>
      <c r="I212" s="25"/>
      <c r="J212" s="2"/>
      <c r="K212" s="2"/>
      <c r="L212" s="2"/>
    </row>
    <row r="213" spans="2:12" ht="15">
      <c r="B213" s="2"/>
      <c r="C213" s="2"/>
      <c r="D213" s="2"/>
      <c r="E213" s="20"/>
      <c r="F213" s="2"/>
      <c r="G213" s="2"/>
      <c r="H213" s="2"/>
      <c r="I213" s="25"/>
      <c r="J213" s="2"/>
      <c r="K213" s="2"/>
      <c r="L213" s="2"/>
    </row>
    <row r="214" spans="2:12" ht="15">
      <c r="B214" s="2"/>
      <c r="C214" s="2"/>
      <c r="D214" s="2"/>
      <c r="E214" s="20"/>
      <c r="F214" s="2"/>
      <c r="G214" s="2"/>
      <c r="H214" s="2"/>
      <c r="I214" s="25"/>
      <c r="J214" s="2"/>
      <c r="K214" s="2"/>
      <c r="L214" s="2"/>
    </row>
    <row r="215" spans="2:12" ht="15">
      <c r="B215" s="2"/>
      <c r="C215" s="2"/>
      <c r="D215" s="2"/>
      <c r="E215" s="20"/>
      <c r="F215" s="2"/>
      <c r="G215" s="2"/>
      <c r="H215" s="2"/>
      <c r="I215" s="25"/>
      <c r="J215" s="2"/>
      <c r="K215" s="2"/>
      <c r="L215" s="2"/>
    </row>
    <row r="216" spans="2:12" ht="15">
      <c r="B216" s="2"/>
      <c r="C216" s="2"/>
      <c r="D216" s="2"/>
      <c r="E216" s="20"/>
      <c r="F216" s="2"/>
      <c r="G216" s="2"/>
      <c r="H216" s="2"/>
      <c r="I216" s="25"/>
      <c r="J216" s="2"/>
      <c r="K216" s="2"/>
      <c r="L216" s="2"/>
    </row>
    <row r="217" spans="2:12" ht="15">
      <c r="B217" s="2"/>
      <c r="C217" s="2"/>
      <c r="D217" s="2"/>
      <c r="E217" s="20"/>
      <c r="F217" s="2"/>
      <c r="G217" s="2"/>
      <c r="H217" s="2"/>
      <c r="I217" s="25"/>
      <c r="J217" s="2"/>
      <c r="K217" s="2"/>
      <c r="L217" s="2"/>
    </row>
    <row r="218" spans="2:12" ht="15">
      <c r="B218" s="2"/>
      <c r="C218" s="2"/>
      <c r="D218" s="2"/>
      <c r="E218" s="20"/>
      <c r="F218" s="2"/>
      <c r="G218" s="2"/>
      <c r="H218" s="2"/>
      <c r="I218" s="25"/>
      <c r="J218" s="2"/>
      <c r="K218" s="2"/>
      <c r="L218" s="2"/>
    </row>
    <row r="219" spans="2:12" ht="15">
      <c r="B219" s="2"/>
      <c r="C219" s="2"/>
      <c r="D219" s="2"/>
      <c r="E219" s="20"/>
      <c r="F219" s="2"/>
      <c r="G219" s="2"/>
      <c r="H219" s="2"/>
      <c r="I219" s="25"/>
      <c r="J219" s="2"/>
      <c r="K219" s="2"/>
      <c r="L219" s="2"/>
    </row>
    <row r="220" spans="2:12" ht="15">
      <c r="B220" s="2"/>
      <c r="C220" s="2"/>
      <c r="D220" s="2"/>
      <c r="E220" s="20"/>
      <c r="F220" s="2"/>
      <c r="G220" s="2"/>
      <c r="H220" s="2"/>
      <c r="I220" s="25"/>
      <c r="J220" s="2"/>
      <c r="K220" s="2"/>
      <c r="L220" s="2"/>
    </row>
    <row r="221" spans="2:12" ht="15">
      <c r="B221" s="2"/>
      <c r="C221" s="2"/>
      <c r="D221" s="2"/>
      <c r="E221" s="20"/>
      <c r="F221" s="2"/>
      <c r="G221" s="2"/>
      <c r="H221" s="2"/>
      <c r="I221" s="25"/>
      <c r="J221" s="2"/>
      <c r="K221" s="2"/>
      <c r="L221" s="2"/>
    </row>
    <row r="222" spans="2:12" ht="15">
      <c r="B222" s="2"/>
      <c r="C222" s="2"/>
      <c r="D222" s="2"/>
      <c r="E222" s="20"/>
      <c r="F222" s="2"/>
      <c r="G222" s="2"/>
      <c r="H222" s="2"/>
      <c r="I222" s="25"/>
      <c r="J222" s="2"/>
      <c r="K222" s="2"/>
      <c r="L222" s="2"/>
    </row>
    <row r="223" spans="2:12" ht="15">
      <c r="B223" s="2"/>
      <c r="C223" s="2"/>
      <c r="D223" s="2"/>
      <c r="E223" s="20"/>
      <c r="F223" s="2"/>
      <c r="G223" s="2"/>
      <c r="H223" s="2"/>
      <c r="I223" s="25"/>
      <c r="J223" s="2"/>
      <c r="K223" s="2"/>
      <c r="L223" s="2"/>
    </row>
    <row r="224" spans="2:12" ht="15">
      <c r="B224" s="2"/>
      <c r="C224" s="2"/>
      <c r="D224" s="2"/>
      <c r="E224" s="20"/>
      <c r="F224" s="2"/>
      <c r="G224" s="2"/>
      <c r="H224" s="2"/>
      <c r="I224" s="25"/>
      <c r="J224" s="2"/>
      <c r="K224" s="2"/>
      <c r="L224" s="2"/>
    </row>
    <row r="225" spans="2:12" ht="15">
      <c r="B225" s="2"/>
      <c r="C225" s="2"/>
      <c r="D225" s="2"/>
      <c r="E225" s="20"/>
      <c r="F225" s="2"/>
      <c r="G225" s="2"/>
      <c r="H225" s="2"/>
      <c r="I225" s="25"/>
      <c r="J225" s="2"/>
      <c r="K225" s="2"/>
      <c r="L225" s="2"/>
    </row>
    <row r="226" spans="2:12" ht="15">
      <c r="B226" s="2"/>
      <c r="C226" s="2"/>
      <c r="D226" s="2"/>
      <c r="E226" s="20"/>
      <c r="F226" s="2"/>
      <c r="G226" s="2"/>
      <c r="H226" s="2"/>
      <c r="I226" s="25"/>
      <c r="J226" s="2"/>
      <c r="K226" s="2"/>
      <c r="L226" s="2"/>
    </row>
    <row r="227" spans="2:12" ht="15">
      <c r="B227" s="2"/>
      <c r="C227" s="2"/>
      <c r="D227" s="2"/>
      <c r="E227" s="20"/>
      <c r="F227" s="2"/>
      <c r="G227" s="2"/>
      <c r="H227" s="2"/>
      <c r="I227" s="25"/>
      <c r="J227" s="2"/>
      <c r="K227" s="2"/>
      <c r="L227" s="2"/>
    </row>
    <row r="228" spans="2:12" ht="15">
      <c r="B228" s="2"/>
      <c r="C228" s="2"/>
      <c r="D228" s="2"/>
      <c r="E228" s="20"/>
      <c r="F228" s="2"/>
      <c r="G228" s="2"/>
      <c r="H228" s="2"/>
      <c r="I228" s="25"/>
      <c r="J228" s="2"/>
      <c r="K228" s="2"/>
      <c r="L228" s="2"/>
    </row>
    <row r="229" spans="2:12" ht="15">
      <c r="B229" s="2"/>
      <c r="C229" s="2"/>
      <c r="D229" s="2"/>
      <c r="E229" s="20"/>
      <c r="F229" s="2"/>
      <c r="G229" s="2"/>
      <c r="H229" s="2"/>
      <c r="I229" s="25"/>
      <c r="J229" s="2"/>
      <c r="K229" s="2"/>
      <c r="L229" s="2"/>
    </row>
    <row r="230" spans="2:12" ht="15">
      <c r="B230" s="2"/>
      <c r="C230" s="2"/>
      <c r="D230" s="2"/>
      <c r="E230" s="20"/>
      <c r="F230" s="2"/>
      <c r="G230" s="2"/>
      <c r="H230" s="2"/>
      <c r="I230" s="25"/>
      <c r="J230" s="2"/>
      <c r="K230" s="2"/>
      <c r="L230" s="2"/>
    </row>
    <row r="231" spans="2:12" ht="15">
      <c r="B231" s="2"/>
      <c r="C231" s="2"/>
      <c r="D231" s="2"/>
      <c r="E231" s="20"/>
      <c r="F231" s="2"/>
      <c r="G231" s="2"/>
      <c r="H231" s="2"/>
      <c r="I231" s="25"/>
      <c r="J231" s="2"/>
      <c r="K231" s="2"/>
      <c r="L231" s="2"/>
    </row>
    <row r="232" spans="2:12" ht="15">
      <c r="B232" s="2"/>
      <c r="C232" s="2"/>
      <c r="D232" s="2"/>
      <c r="E232" s="20"/>
      <c r="F232" s="2"/>
      <c r="G232" s="2"/>
      <c r="H232" s="2"/>
      <c r="I232" s="25"/>
      <c r="J232" s="2"/>
      <c r="K232" s="2"/>
      <c r="L232" s="2"/>
    </row>
    <row r="233" spans="2:12" ht="15">
      <c r="B233" s="2"/>
      <c r="C233" s="2"/>
      <c r="D233" s="2"/>
      <c r="E233" s="20"/>
      <c r="F233" s="2"/>
      <c r="G233" s="2"/>
      <c r="H233" s="2"/>
      <c r="I233" s="25"/>
      <c r="J233" s="2"/>
      <c r="K233" s="2"/>
      <c r="L233" s="2"/>
    </row>
    <row r="234" spans="2:12" ht="15">
      <c r="B234" s="2"/>
      <c r="C234" s="2"/>
      <c r="D234" s="2"/>
      <c r="E234" s="20"/>
      <c r="F234" s="2"/>
      <c r="G234" s="2"/>
      <c r="H234" s="2"/>
      <c r="I234" s="25"/>
      <c r="J234" s="2"/>
      <c r="K234" s="2"/>
      <c r="L234" s="2"/>
    </row>
    <row r="235" spans="2:12" ht="15">
      <c r="B235" s="2"/>
      <c r="C235" s="2"/>
      <c r="D235" s="2"/>
      <c r="E235" s="20"/>
      <c r="F235" s="2"/>
      <c r="G235" s="2"/>
      <c r="H235" s="2"/>
      <c r="I235" s="25"/>
      <c r="J235" s="2"/>
      <c r="K235" s="2"/>
      <c r="L235" s="2"/>
    </row>
    <row r="236" spans="2:12" ht="15">
      <c r="B236" s="2"/>
      <c r="C236" s="2"/>
      <c r="D236" s="2"/>
      <c r="E236" s="20"/>
      <c r="F236" s="2"/>
      <c r="G236" s="2"/>
      <c r="H236" s="2"/>
      <c r="I236" s="25"/>
      <c r="J236" s="2"/>
      <c r="K236" s="2"/>
      <c r="L236" s="2"/>
    </row>
    <row r="237" spans="2:12" ht="15">
      <c r="B237" s="2"/>
      <c r="C237" s="2"/>
      <c r="D237" s="2"/>
      <c r="E237" s="20"/>
      <c r="F237" s="2"/>
      <c r="G237" s="2"/>
      <c r="H237" s="2"/>
      <c r="I237" s="25"/>
      <c r="J237" s="2"/>
      <c r="K237" s="2"/>
      <c r="L237" s="2"/>
    </row>
    <row r="238" spans="2:12" ht="15">
      <c r="B238" s="2"/>
      <c r="C238" s="2"/>
      <c r="D238" s="2"/>
      <c r="E238" s="20"/>
      <c r="F238" s="2"/>
      <c r="G238" s="2"/>
      <c r="H238" s="2"/>
      <c r="I238" s="25"/>
      <c r="J238" s="2"/>
      <c r="K238" s="2"/>
      <c r="L238" s="2"/>
    </row>
    <row r="239" spans="2:12" ht="15">
      <c r="B239" s="2"/>
      <c r="C239" s="2"/>
      <c r="D239" s="2"/>
      <c r="E239" s="20"/>
      <c r="F239" s="2"/>
      <c r="G239" s="2"/>
      <c r="H239" s="2"/>
      <c r="I239" s="25"/>
      <c r="J239" s="2"/>
      <c r="K239" s="2"/>
      <c r="L239" s="2"/>
    </row>
    <row r="240" spans="2:12" ht="15">
      <c r="B240" s="2"/>
      <c r="C240" s="2"/>
      <c r="D240" s="2"/>
      <c r="E240" s="20"/>
      <c r="F240" s="2"/>
      <c r="G240" s="2"/>
      <c r="H240" s="2"/>
      <c r="I240" s="25"/>
      <c r="J240" s="2"/>
      <c r="K240" s="2"/>
      <c r="L240" s="2"/>
    </row>
    <row r="241" spans="2:12" ht="15">
      <c r="B241" s="2"/>
      <c r="C241" s="2"/>
      <c r="D241" s="2"/>
      <c r="E241" s="20"/>
      <c r="F241" s="2"/>
      <c r="G241" s="2"/>
      <c r="H241" s="2"/>
      <c r="I241" s="25"/>
      <c r="J241" s="2"/>
      <c r="K241" s="2"/>
      <c r="L241" s="2"/>
    </row>
    <row r="242" spans="2:12" ht="15">
      <c r="B242" s="2"/>
      <c r="C242" s="2"/>
      <c r="D242" s="2"/>
      <c r="E242" s="20"/>
      <c r="F242" s="2"/>
      <c r="G242" s="2"/>
      <c r="H242" s="2"/>
      <c r="I242" s="25"/>
      <c r="J242" s="2"/>
      <c r="K242" s="2"/>
      <c r="L242" s="2"/>
    </row>
    <row r="243" spans="2:12" ht="15">
      <c r="B243" s="2"/>
      <c r="C243" s="2"/>
      <c r="D243" s="2"/>
      <c r="E243" s="20"/>
      <c r="F243" s="2"/>
      <c r="G243" s="2"/>
      <c r="H243" s="2"/>
      <c r="I243" s="25"/>
      <c r="J243" s="2"/>
      <c r="K243" s="2"/>
      <c r="L243" s="2"/>
    </row>
    <row r="244" spans="2:12" ht="15">
      <c r="B244" s="2"/>
      <c r="C244" s="2"/>
      <c r="D244" s="2"/>
      <c r="E244" s="20"/>
      <c r="F244" s="2"/>
      <c r="G244" s="2"/>
      <c r="H244" s="2"/>
      <c r="I244" s="25"/>
      <c r="J244" s="2"/>
      <c r="K244" s="2"/>
      <c r="L244" s="2"/>
    </row>
    <row r="245" spans="2:12" ht="15">
      <c r="B245" s="2"/>
      <c r="C245" s="2"/>
      <c r="D245" s="2"/>
      <c r="E245" s="20"/>
      <c r="F245" s="2"/>
      <c r="G245" s="2"/>
      <c r="H245" s="2"/>
      <c r="I245" s="25"/>
      <c r="J245" s="2"/>
      <c r="K245" s="2"/>
      <c r="L245" s="2"/>
    </row>
    <row r="246" spans="2:12" ht="15">
      <c r="B246" s="2"/>
      <c r="C246" s="2"/>
      <c r="D246" s="2"/>
      <c r="E246" s="20"/>
      <c r="F246" s="2"/>
      <c r="G246" s="2"/>
      <c r="H246" s="2"/>
      <c r="I246" s="25"/>
      <c r="J246" s="2"/>
      <c r="K246" s="2"/>
      <c r="L246" s="2"/>
    </row>
    <row r="247" spans="2:12" ht="15">
      <c r="B247" s="2"/>
      <c r="C247" s="2"/>
      <c r="D247" s="2"/>
      <c r="E247" s="20"/>
      <c r="F247" s="2"/>
      <c r="G247" s="2"/>
      <c r="H247" s="2"/>
      <c r="I247" s="25"/>
      <c r="J247" s="2"/>
      <c r="K247" s="2"/>
      <c r="L247" s="2"/>
    </row>
    <row r="248" spans="2:12" ht="15">
      <c r="B248" s="2"/>
      <c r="C248" s="2"/>
      <c r="D248" s="2"/>
      <c r="E248" s="20"/>
      <c r="F248" s="2"/>
      <c r="G248" s="2"/>
      <c r="H248" s="2"/>
      <c r="I248" s="25"/>
      <c r="J248" s="2"/>
      <c r="K248" s="2"/>
      <c r="L248" s="2"/>
    </row>
    <row r="249" spans="2:12" ht="15">
      <c r="B249" s="2"/>
      <c r="C249" s="2"/>
      <c r="D249" s="2"/>
      <c r="E249" s="20"/>
      <c r="F249" s="2"/>
      <c r="G249" s="2"/>
      <c r="H249" s="2"/>
      <c r="I249" s="25"/>
      <c r="J249" s="2"/>
      <c r="K249" s="2"/>
      <c r="L249" s="2"/>
    </row>
    <row r="250" spans="2:12" ht="15">
      <c r="B250" s="2"/>
      <c r="C250" s="2"/>
      <c r="D250" s="2"/>
      <c r="E250" s="20"/>
      <c r="F250" s="2"/>
      <c r="G250" s="2"/>
      <c r="H250" s="2"/>
      <c r="I250" s="25"/>
      <c r="J250" s="2"/>
      <c r="K250" s="2"/>
      <c r="L250" s="2"/>
    </row>
    <row r="251" spans="2:12" ht="15">
      <c r="B251" s="2"/>
      <c r="C251" s="2"/>
      <c r="D251" s="2"/>
      <c r="E251" s="20"/>
      <c r="F251" s="2"/>
      <c r="G251" s="2"/>
      <c r="H251" s="2"/>
      <c r="I251" s="25"/>
      <c r="J251" s="2"/>
      <c r="K251" s="2"/>
      <c r="L251" s="2"/>
    </row>
    <row r="252" spans="2:12" ht="15">
      <c r="B252" s="2"/>
      <c r="C252" s="2"/>
      <c r="D252" s="2"/>
      <c r="E252" s="20"/>
      <c r="F252" s="2"/>
      <c r="G252" s="2"/>
      <c r="H252" s="2"/>
      <c r="I252" s="25"/>
      <c r="J252" s="2"/>
      <c r="K252" s="2"/>
      <c r="L252" s="2"/>
    </row>
    <row r="253" spans="2:12" ht="15">
      <c r="B253" s="2"/>
      <c r="C253" s="2"/>
      <c r="D253" s="2"/>
      <c r="E253" s="20"/>
      <c r="F253" s="2"/>
      <c r="G253" s="2"/>
      <c r="H253" s="2"/>
      <c r="I253" s="25"/>
      <c r="J253" s="2"/>
      <c r="K253" s="2"/>
      <c r="L253" s="2"/>
    </row>
    <row r="254" spans="2:12" ht="15">
      <c r="B254" s="2"/>
      <c r="C254" s="2"/>
      <c r="D254" s="2"/>
      <c r="E254" s="20"/>
      <c r="F254" s="2"/>
      <c r="G254" s="2"/>
      <c r="H254" s="2"/>
      <c r="I254" s="25"/>
      <c r="J254" s="2"/>
      <c r="K254" s="2"/>
      <c r="L254" s="2"/>
    </row>
    <row r="255" spans="2:12" ht="15">
      <c r="B255" s="2"/>
      <c r="C255" s="2"/>
      <c r="D255" s="2"/>
      <c r="E255" s="20"/>
      <c r="F255" s="2"/>
      <c r="G255" s="2"/>
      <c r="H255" s="2"/>
      <c r="I255" s="25"/>
      <c r="J255" s="2"/>
      <c r="K255" s="2"/>
      <c r="L255" s="2"/>
    </row>
    <row r="256" spans="2:12" ht="15">
      <c r="B256" s="2"/>
      <c r="C256" s="2"/>
      <c r="D256" s="2"/>
      <c r="E256" s="20"/>
      <c r="F256" s="2"/>
      <c r="G256" s="2"/>
      <c r="H256" s="2"/>
      <c r="I256" s="25"/>
      <c r="J256" s="2"/>
      <c r="K256" s="2"/>
      <c r="L256" s="2"/>
    </row>
    <row r="257" spans="2:12" ht="15">
      <c r="B257" s="2"/>
      <c r="C257" s="2"/>
      <c r="D257" s="2"/>
      <c r="E257" s="20"/>
      <c r="F257" s="2"/>
      <c r="G257" s="2"/>
      <c r="H257" s="2"/>
      <c r="I257" s="25"/>
      <c r="J257" s="2"/>
      <c r="K257" s="2"/>
      <c r="L257" s="2"/>
    </row>
    <row r="258" spans="2:12" ht="15">
      <c r="B258" s="2"/>
      <c r="C258" s="2"/>
      <c r="D258" s="2"/>
      <c r="E258" s="20"/>
      <c r="F258" s="2"/>
      <c r="G258" s="2"/>
      <c r="H258" s="2"/>
      <c r="I258" s="25"/>
      <c r="J258" s="2"/>
      <c r="K258" s="2"/>
      <c r="L258" s="2"/>
    </row>
    <row r="259" spans="2:12" ht="15">
      <c r="B259" s="2"/>
      <c r="C259" s="2"/>
      <c r="D259" s="2"/>
      <c r="E259" s="20"/>
      <c r="F259" s="2"/>
      <c r="G259" s="2"/>
      <c r="H259" s="2"/>
      <c r="I259" s="25"/>
      <c r="J259" s="2"/>
      <c r="K259" s="2"/>
      <c r="L259" s="2"/>
    </row>
    <row r="260" spans="2:12" ht="15">
      <c r="B260" s="2"/>
      <c r="C260" s="2"/>
      <c r="D260" s="2"/>
      <c r="E260" s="20"/>
      <c r="F260" s="2"/>
      <c r="G260" s="2"/>
      <c r="H260" s="2"/>
      <c r="I260" s="25"/>
      <c r="J260" s="2"/>
      <c r="K260" s="2"/>
      <c r="L260" s="2"/>
    </row>
    <row r="261" spans="2:12" ht="15">
      <c r="B261" s="2"/>
      <c r="C261" s="2"/>
      <c r="D261" s="2"/>
      <c r="E261" s="20"/>
      <c r="F261" s="2"/>
      <c r="G261" s="2"/>
      <c r="H261" s="2"/>
      <c r="I261" s="25"/>
      <c r="J261" s="2"/>
      <c r="K261" s="2"/>
      <c r="L261" s="2"/>
    </row>
    <row r="262" spans="2:12" ht="15">
      <c r="B262" s="2"/>
      <c r="C262" s="2"/>
      <c r="D262" s="2"/>
      <c r="E262" s="20"/>
      <c r="F262" s="2"/>
      <c r="G262" s="2"/>
      <c r="H262" s="2"/>
      <c r="I262" s="25"/>
      <c r="J262" s="2"/>
      <c r="K262" s="2"/>
      <c r="L262" s="2"/>
    </row>
    <row r="263" spans="2:12" ht="15">
      <c r="B263" s="2"/>
      <c r="C263" s="2"/>
      <c r="D263" s="2"/>
      <c r="E263" s="20"/>
      <c r="F263" s="2"/>
      <c r="G263" s="2"/>
      <c r="H263" s="2"/>
      <c r="I263" s="25"/>
      <c r="J263" s="2"/>
      <c r="K263" s="2"/>
      <c r="L263" s="2"/>
    </row>
    <row r="264" spans="2:12" ht="15">
      <c r="B264" s="2"/>
      <c r="C264" s="2"/>
      <c r="D264" s="2"/>
      <c r="E264" s="20"/>
      <c r="F264" s="2"/>
      <c r="G264" s="2"/>
      <c r="H264" s="2"/>
      <c r="I264" s="25"/>
      <c r="J264" s="2"/>
      <c r="K264" s="2"/>
      <c r="L264" s="2"/>
    </row>
    <row r="265" spans="2:12" ht="15">
      <c r="B265" s="2"/>
      <c r="C265" s="2"/>
      <c r="D265" s="2"/>
      <c r="E265" s="20"/>
      <c r="F265" s="2"/>
      <c r="G265" s="2"/>
      <c r="H265" s="2"/>
      <c r="I265" s="25"/>
      <c r="J265" s="2"/>
      <c r="K265" s="2"/>
      <c r="L265" s="2"/>
    </row>
    <row r="266" spans="2:12" ht="15">
      <c r="B266" s="2"/>
      <c r="C266" s="2"/>
      <c r="D266" s="2"/>
      <c r="E266" s="20"/>
      <c r="F266" s="2"/>
      <c r="G266" s="2"/>
      <c r="H266" s="2"/>
      <c r="I266" s="25"/>
      <c r="J266" s="2"/>
      <c r="K266" s="2"/>
      <c r="L266" s="2"/>
    </row>
    <row r="267" spans="2:12" ht="15">
      <c r="B267" s="2"/>
      <c r="C267" s="2"/>
      <c r="D267" s="2"/>
      <c r="E267" s="20"/>
      <c r="F267" s="2"/>
      <c r="G267" s="2"/>
      <c r="H267" s="2"/>
      <c r="I267" s="25"/>
      <c r="J267" s="2"/>
      <c r="K267" s="2"/>
      <c r="L267" s="2"/>
    </row>
    <row r="268" spans="2:12" ht="15">
      <c r="B268" s="2"/>
      <c r="C268" s="2"/>
      <c r="D268" s="2"/>
      <c r="E268" s="20"/>
      <c r="F268" s="2"/>
      <c r="G268" s="2"/>
      <c r="H268" s="2"/>
      <c r="I268" s="25"/>
      <c r="J268" s="2"/>
      <c r="K268" s="2"/>
      <c r="L268" s="2"/>
    </row>
    <row r="269" spans="2:12" ht="15">
      <c r="B269" s="2"/>
      <c r="C269" s="2"/>
      <c r="D269" s="2"/>
      <c r="E269" s="20"/>
      <c r="F269" s="2"/>
      <c r="G269" s="2"/>
      <c r="H269" s="2"/>
      <c r="I269" s="25"/>
      <c r="J269" s="2"/>
      <c r="K269" s="2"/>
      <c r="L269" s="2"/>
    </row>
    <row r="270" spans="2:12" ht="15">
      <c r="B270" s="2"/>
      <c r="C270" s="2"/>
      <c r="D270" s="2"/>
      <c r="E270" s="20"/>
      <c r="F270" s="2"/>
      <c r="G270" s="2"/>
      <c r="H270" s="2"/>
      <c r="I270" s="25"/>
      <c r="J270" s="2"/>
      <c r="K270" s="2"/>
      <c r="L270" s="2"/>
    </row>
    <row r="271" spans="2:12" ht="15">
      <c r="B271" s="2"/>
      <c r="C271" s="2"/>
      <c r="D271" s="2"/>
      <c r="E271" s="20"/>
      <c r="F271" s="2"/>
      <c r="G271" s="2"/>
      <c r="H271" s="2"/>
      <c r="I271" s="25"/>
      <c r="J271" s="2"/>
      <c r="K271" s="2"/>
      <c r="L271" s="2"/>
    </row>
    <row r="272" spans="2:12" ht="15">
      <c r="B272" s="2"/>
      <c r="C272" s="2"/>
      <c r="D272" s="2"/>
      <c r="E272" s="20"/>
      <c r="F272" s="2"/>
      <c r="G272" s="2"/>
      <c r="H272" s="2"/>
      <c r="I272" s="25"/>
      <c r="J272" s="2"/>
      <c r="K272" s="2"/>
      <c r="L272" s="2"/>
    </row>
    <row r="273" spans="2:12" ht="15">
      <c r="B273" s="2"/>
      <c r="C273" s="2"/>
      <c r="D273" s="2"/>
      <c r="E273" s="20"/>
      <c r="F273" s="2"/>
      <c r="G273" s="2"/>
      <c r="H273" s="2"/>
      <c r="I273" s="25"/>
      <c r="J273" s="2"/>
      <c r="K273" s="2"/>
      <c r="L273" s="2"/>
    </row>
    <row r="274" spans="2:12" ht="15">
      <c r="B274" s="2"/>
      <c r="C274" s="2"/>
      <c r="D274" s="2"/>
      <c r="E274" s="20"/>
      <c r="F274" s="2"/>
      <c r="G274" s="2"/>
      <c r="H274" s="2"/>
      <c r="I274" s="25"/>
      <c r="J274" s="2"/>
      <c r="K274" s="2"/>
      <c r="L274" s="2"/>
    </row>
    <row r="275" spans="2:12" ht="15">
      <c r="B275" s="2"/>
      <c r="C275" s="2"/>
      <c r="D275" s="2"/>
      <c r="E275" s="20"/>
      <c r="F275" s="2"/>
      <c r="G275" s="2"/>
      <c r="H275" s="2"/>
      <c r="I275" s="25"/>
      <c r="J275" s="2"/>
      <c r="K275" s="2"/>
      <c r="L275" s="2"/>
    </row>
    <row r="276" spans="2:12" ht="15">
      <c r="B276" s="2"/>
      <c r="C276" s="2"/>
      <c r="D276" s="2"/>
      <c r="E276" s="20"/>
      <c r="F276" s="2"/>
      <c r="G276" s="2"/>
      <c r="H276" s="2"/>
      <c r="I276" s="25"/>
      <c r="J276" s="2"/>
      <c r="K276" s="2"/>
      <c r="L276" s="2"/>
    </row>
    <row r="277" spans="2:12" ht="15">
      <c r="B277" s="2"/>
      <c r="C277" s="2"/>
      <c r="D277" s="2"/>
      <c r="E277" s="20"/>
      <c r="F277" s="2"/>
      <c r="G277" s="2"/>
      <c r="H277" s="2"/>
      <c r="I277" s="25"/>
      <c r="J277" s="2"/>
      <c r="K277" s="2"/>
      <c r="L277" s="2"/>
    </row>
    <row r="278" spans="2:12" ht="15">
      <c r="B278" s="2"/>
      <c r="C278" s="2"/>
      <c r="D278" s="2"/>
      <c r="E278" s="20"/>
      <c r="F278" s="2"/>
      <c r="G278" s="2"/>
      <c r="H278" s="2"/>
      <c r="I278" s="25"/>
      <c r="J278" s="2"/>
      <c r="K278" s="2"/>
      <c r="L278" s="2"/>
    </row>
    <row r="279" spans="2:12" ht="15">
      <c r="B279" s="2"/>
      <c r="C279" s="2"/>
      <c r="D279" s="2"/>
      <c r="E279" s="20"/>
      <c r="F279" s="2"/>
      <c r="G279" s="2"/>
      <c r="H279" s="2"/>
      <c r="I279" s="25"/>
      <c r="J279" s="2"/>
      <c r="K279" s="2"/>
      <c r="L279" s="2"/>
    </row>
    <row r="280" spans="2:12" ht="15">
      <c r="B280" s="2"/>
      <c r="C280" s="2"/>
      <c r="D280" s="2"/>
      <c r="E280" s="20"/>
      <c r="F280" s="2"/>
      <c r="G280" s="2"/>
      <c r="H280" s="2"/>
      <c r="I280" s="25"/>
      <c r="J280" s="2"/>
      <c r="K280" s="2"/>
      <c r="L280" s="2"/>
    </row>
    <row r="281" spans="2:12" ht="15">
      <c r="B281" s="2"/>
      <c r="C281" s="2"/>
      <c r="D281" s="2"/>
      <c r="E281" s="20"/>
      <c r="F281" s="2"/>
      <c r="G281" s="2"/>
      <c r="H281" s="2"/>
      <c r="I281" s="25"/>
      <c r="J281" s="2"/>
      <c r="K281" s="2"/>
      <c r="L281" s="2"/>
    </row>
    <row r="282" spans="2:12" ht="15">
      <c r="B282" s="2"/>
      <c r="C282" s="2"/>
      <c r="D282" s="2"/>
      <c r="E282" s="20"/>
      <c r="F282" s="2"/>
      <c r="G282" s="2"/>
      <c r="H282" s="2"/>
      <c r="I282" s="25"/>
      <c r="J282" s="2"/>
      <c r="K282" s="2"/>
      <c r="L282" s="2"/>
    </row>
    <row r="283" spans="2:12" ht="15">
      <c r="B283" s="2"/>
      <c r="C283" s="2"/>
      <c r="D283" s="2"/>
      <c r="E283" s="20"/>
      <c r="F283" s="2"/>
      <c r="G283" s="2"/>
      <c r="H283" s="2"/>
      <c r="I283" s="25"/>
      <c r="J283" s="2"/>
      <c r="K283" s="2"/>
      <c r="L283" s="2"/>
    </row>
    <row r="284" spans="2:12" ht="15">
      <c r="B284" s="2"/>
      <c r="C284" s="2"/>
      <c r="D284" s="2"/>
      <c r="E284" s="20"/>
      <c r="F284" s="2"/>
      <c r="G284" s="2"/>
      <c r="H284" s="2"/>
      <c r="I284" s="25"/>
      <c r="J284" s="2"/>
      <c r="K284" s="2"/>
      <c r="L284" s="2"/>
    </row>
    <row r="285" spans="2:12" ht="15">
      <c r="B285" s="2"/>
      <c r="C285" s="2"/>
      <c r="D285" s="2"/>
      <c r="E285" s="20"/>
      <c r="F285" s="2"/>
      <c r="G285" s="2"/>
      <c r="H285" s="2"/>
      <c r="I285" s="25"/>
      <c r="J285" s="2"/>
      <c r="K285" s="2"/>
      <c r="L285" s="2"/>
    </row>
    <row r="286" spans="2:12" ht="15">
      <c r="B286" s="2"/>
      <c r="C286" s="2"/>
      <c r="D286" s="2"/>
      <c r="E286" s="20"/>
      <c r="F286" s="2"/>
      <c r="G286" s="2"/>
      <c r="H286" s="2"/>
      <c r="I286" s="25"/>
      <c r="J286" s="2"/>
      <c r="K286" s="2"/>
      <c r="L286" s="2"/>
    </row>
  </sheetData>
  <mergeCells count="17">
    <mergeCell ref="J3:M3"/>
    <mergeCell ref="F3:I3"/>
    <mergeCell ref="F15:I15"/>
    <mergeCell ref="A1:M1"/>
    <mergeCell ref="A2:M2"/>
    <mergeCell ref="A15:A16"/>
    <mergeCell ref="B15:E15"/>
    <mergeCell ref="A3:A4"/>
    <mergeCell ref="B3:E3"/>
    <mergeCell ref="J15:K15"/>
    <mergeCell ref="L15:M15"/>
    <mergeCell ref="A39:A40"/>
    <mergeCell ref="B39:E39"/>
    <mergeCell ref="F39:I39"/>
    <mergeCell ref="F27:I27"/>
    <mergeCell ref="A27:A28"/>
    <mergeCell ref="B27:E27"/>
  </mergeCells>
  <phoneticPr fontId="2" type="noConversion"/>
  <conditionalFormatting sqref="L29:M36 L17:M24">
    <cfRule type="cellIs" dxfId="6" priority="1" stopIfTrue="1" operator="lessThan">
      <formula>0</formula>
    </cfRule>
  </conditionalFormatting>
  <conditionalFormatting sqref="L37:M37 L25:M25">
    <cfRule type="cellIs" dxfId="5" priority="2" stopIfTrue="1" operator="lessThan">
      <formula>0</formula>
    </cfRule>
  </conditionalFormatting>
  <conditionalFormatting sqref="M38:M65536 M26:M28 M16 M13:M14 L13 L5:M12">
    <cfRule type="cellIs" dxfId="4" priority="3" stopIfTrue="1" operator="lessThan">
      <formula>1</formula>
    </cfRule>
  </conditionalFormatting>
  <pageMargins left="0.78740157499999996" right="0.78740157499999996" top="0.5" bottom="0.49" header="0.4921259845" footer="0.4921259845"/>
  <pageSetup paperSize="9" scale="72" orientation="portrait" r:id="rId1"/>
  <headerFooter alignWithMargins="0"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M4" sqref="M4"/>
    </sheetView>
  </sheetViews>
  <sheetFormatPr defaultRowHeight="12.75"/>
  <cols>
    <col min="1" max="1" width="34.28515625" customWidth="1"/>
    <col min="2" max="4" width="8.28515625" bestFit="1" customWidth="1"/>
    <col min="5" max="5" width="7.42578125" bestFit="1" customWidth="1"/>
    <col min="9" max="9" width="7.42578125" bestFit="1" customWidth="1"/>
    <col min="10" max="10" width="7.140625" style="3" bestFit="1" customWidth="1"/>
    <col min="11" max="11" width="6.85546875" customWidth="1"/>
    <col min="12" max="12" width="7.28515625" bestFit="1" customWidth="1"/>
    <col min="13" max="13" width="8.140625" customWidth="1"/>
    <col min="14" max="14" width="7.7109375" customWidth="1"/>
    <col min="15" max="15" width="8.85546875" bestFit="1" customWidth="1"/>
  </cols>
  <sheetData>
    <row r="1" spans="1:17" ht="23.25" customHeight="1" thickBot="1">
      <c r="A1" s="94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17" ht="15.75" customHeight="1" thickBot="1">
      <c r="A2" s="102" t="s">
        <v>59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104"/>
      <c r="O2" s="104"/>
    </row>
    <row r="3" spans="1:17" ht="15.75" customHeight="1" thickBot="1">
      <c r="A3" s="107" t="s">
        <v>15</v>
      </c>
      <c r="B3" s="109" t="s">
        <v>0</v>
      </c>
      <c r="C3" s="110"/>
      <c r="D3" s="110"/>
      <c r="E3" s="111"/>
      <c r="F3" s="109" t="s">
        <v>1</v>
      </c>
      <c r="G3" s="110"/>
      <c r="H3" s="110"/>
      <c r="I3" s="111"/>
      <c r="J3" s="105" t="s">
        <v>16</v>
      </c>
      <c r="K3" s="106"/>
      <c r="L3" s="112" t="s">
        <v>17</v>
      </c>
      <c r="M3" s="100" t="s">
        <v>57</v>
      </c>
      <c r="N3" s="100"/>
      <c r="O3" s="100"/>
      <c r="P3" s="101"/>
    </row>
    <row r="4" spans="1:17" ht="15" customHeight="1" thickBot="1">
      <c r="A4" s="108"/>
      <c r="B4" s="47">
        <v>2017</v>
      </c>
      <c r="C4" s="47">
        <v>2018</v>
      </c>
      <c r="D4" s="47">
        <v>2019</v>
      </c>
      <c r="E4" s="77" t="s">
        <v>14</v>
      </c>
      <c r="F4" s="47">
        <v>2017</v>
      </c>
      <c r="G4" s="47">
        <v>2018</v>
      </c>
      <c r="H4" s="47">
        <v>2019</v>
      </c>
      <c r="I4" s="77" t="s">
        <v>14</v>
      </c>
      <c r="J4" s="78" t="s">
        <v>18</v>
      </c>
      <c r="K4" s="79" t="s">
        <v>19</v>
      </c>
      <c r="L4" s="113"/>
      <c r="M4" s="56" t="s">
        <v>19</v>
      </c>
      <c r="N4" s="57" t="s">
        <v>49</v>
      </c>
      <c r="O4" s="64" t="s">
        <v>50</v>
      </c>
      <c r="P4" s="65" t="s">
        <v>52</v>
      </c>
    </row>
    <row r="5" spans="1:17" ht="15.75">
      <c r="A5" s="29" t="s">
        <v>21</v>
      </c>
      <c r="B5" s="80">
        <v>7044.73</v>
      </c>
      <c r="C5" s="81">
        <v>6546.8789999999999</v>
      </c>
      <c r="D5" s="81">
        <v>7222.46</v>
      </c>
      <c r="E5" s="82">
        <f>IF(OR(D5=0,B5=0),"",D5/B5)</f>
        <v>1.0252287880443964</v>
      </c>
      <c r="F5" s="80">
        <v>2029</v>
      </c>
      <c r="G5" s="81">
        <v>1805</v>
      </c>
      <c r="H5" s="81">
        <v>2094</v>
      </c>
      <c r="I5" s="82">
        <f>IF(OR(H5=0,F5=0),"",H5/F5)</f>
        <v>1.0320354854608182</v>
      </c>
      <c r="J5" s="83">
        <f>H5-F5</f>
        <v>65</v>
      </c>
      <c r="K5" s="84">
        <f>D5-B5</f>
        <v>177.73000000000047</v>
      </c>
      <c r="L5" s="85">
        <f t="shared" ref="L5:L34" si="0">D5/H5</f>
        <v>3.4491212989493794</v>
      </c>
      <c r="M5" s="59">
        <f>L5*N5</f>
        <v>303.5226743075454</v>
      </c>
      <c r="N5" s="60">
        <v>88</v>
      </c>
      <c r="O5" s="61">
        <f>IF(OR(D5+M5=0,C5=0),"",(D5+M5)/B5)</f>
        <v>1.0683138565008945</v>
      </c>
      <c r="P5" s="82">
        <f>IF(OR(H5+N5=0,G5=0),"",(H5+N5)/F5)</f>
        <v>1.0754066042385411</v>
      </c>
    </row>
    <row r="6" spans="1:17" ht="15.75">
      <c r="A6" s="29" t="s">
        <v>22</v>
      </c>
      <c r="B6" s="31">
        <v>650.93899999999996</v>
      </c>
      <c r="C6" s="5">
        <v>694.69100000000003</v>
      </c>
      <c r="D6" s="5">
        <v>923.58399999999995</v>
      </c>
      <c r="E6" s="32">
        <f t="shared" ref="E6:E34" si="1">IF(OR(D6=0,B6=0),"",D6/B6)</f>
        <v>1.4188487707757562</v>
      </c>
      <c r="F6" s="31">
        <v>726</v>
      </c>
      <c r="G6" s="5">
        <v>731</v>
      </c>
      <c r="H6" s="5">
        <v>983</v>
      </c>
      <c r="I6" s="32">
        <f t="shared" ref="I6:I34" si="2">IF(OR(H6=0,F6=0),"",H6/F6)</f>
        <v>1.3539944903581267</v>
      </c>
      <c r="J6" s="34">
        <f t="shared" ref="J6:J34" si="3">H6-F6</f>
        <v>257</v>
      </c>
      <c r="K6" s="35">
        <f t="shared" ref="K6:K34" si="4">D6-B6</f>
        <v>272.64499999999998</v>
      </c>
      <c r="L6" s="54">
        <f t="shared" si="0"/>
        <v>0.93955645981688707</v>
      </c>
      <c r="M6" s="62">
        <f t="shared" ref="M6:M34" si="5">L6*N6</f>
        <v>29.126250254323498</v>
      </c>
      <c r="N6" s="58">
        <v>31</v>
      </c>
      <c r="O6" s="1">
        <f t="shared" ref="O6:O34" si="6">IF(OR(D6+M6=0,C6=0),"",(D6+M6)/B6)</f>
        <v>1.4635937472702105</v>
      </c>
      <c r="P6" s="32">
        <f t="shared" ref="P6:P34" si="7">IF(OR(H6+N6=0,G6=0),"",(H6+N6)/F6)</f>
        <v>1.3966942148760331</v>
      </c>
      <c r="Q6" s="63"/>
    </row>
    <row r="7" spans="1:17" ht="15.75">
      <c r="A7" s="29" t="s">
        <v>23</v>
      </c>
      <c r="B7" s="31">
        <v>1022.57</v>
      </c>
      <c r="C7" s="5">
        <v>960.02700000000004</v>
      </c>
      <c r="D7" s="5">
        <v>794.93200000000002</v>
      </c>
      <c r="E7" s="32">
        <f t="shared" si="1"/>
        <v>0.77738638919584968</v>
      </c>
      <c r="F7" s="31">
        <v>1176</v>
      </c>
      <c r="G7" s="5">
        <v>1071</v>
      </c>
      <c r="H7" s="5">
        <v>1000</v>
      </c>
      <c r="I7" s="32">
        <f t="shared" si="2"/>
        <v>0.85034013605442171</v>
      </c>
      <c r="J7" s="34">
        <f t="shared" si="3"/>
        <v>-176</v>
      </c>
      <c r="K7" s="35">
        <f t="shared" si="4"/>
        <v>-227.63800000000003</v>
      </c>
      <c r="L7" s="54">
        <f t="shared" si="0"/>
        <v>0.79493199999999997</v>
      </c>
      <c r="M7" s="62">
        <f t="shared" si="5"/>
        <v>70.748947999999999</v>
      </c>
      <c r="N7" s="58">
        <v>89</v>
      </c>
      <c r="O7" s="1">
        <f t="shared" si="6"/>
        <v>0.84657377783428034</v>
      </c>
      <c r="P7" s="32">
        <f t="shared" si="7"/>
        <v>0.92602040816326525</v>
      </c>
    </row>
    <row r="8" spans="1:17" ht="15.75">
      <c r="A8" s="29" t="s">
        <v>24</v>
      </c>
      <c r="B8" s="31">
        <v>2720.3530000000001</v>
      </c>
      <c r="C8" s="5">
        <v>2434.3589999999999</v>
      </c>
      <c r="D8" s="5">
        <v>2562.1149999999998</v>
      </c>
      <c r="E8" s="32">
        <f t="shared" si="1"/>
        <v>0.94183181373887859</v>
      </c>
      <c r="F8" s="31">
        <v>1433</v>
      </c>
      <c r="G8" s="5">
        <v>1398</v>
      </c>
      <c r="H8" s="5">
        <v>1342</v>
      </c>
      <c r="I8" s="32">
        <f t="shared" si="2"/>
        <v>0.93649685973482211</v>
      </c>
      <c r="J8" s="34">
        <f t="shared" si="3"/>
        <v>-91</v>
      </c>
      <c r="K8" s="35">
        <f t="shared" si="4"/>
        <v>-158.23800000000028</v>
      </c>
      <c r="L8" s="54">
        <f t="shared" si="0"/>
        <v>1.909176602086438</v>
      </c>
      <c r="M8" s="62">
        <f t="shared" si="5"/>
        <v>284.46731371087924</v>
      </c>
      <c r="N8" s="58">
        <v>149</v>
      </c>
      <c r="O8" s="1">
        <f t="shared" si="6"/>
        <v>1.0464018139230016</v>
      </c>
      <c r="P8" s="32">
        <f t="shared" si="7"/>
        <v>1.0404745289602233</v>
      </c>
    </row>
    <row r="9" spans="1:17" ht="15.75">
      <c r="A9" s="29" t="s">
        <v>25</v>
      </c>
      <c r="B9" s="31">
        <v>1301.0309999999999</v>
      </c>
      <c r="C9" s="5">
        <v>1510.239</v>
      </c>
      <c r="D9" s="5">
        <v>1388.4490000000001</v>
      </c>
      <c r="E9" s="32">
        <f t="shared" si="1"/>
        <v>1.0671913274933496</v>
      </c>
      <c r="F9" s="31">
        <v>671</v>
      </c>
      <c r="G9" s="5">
        <v>734</v>
      </c>
      <c r="H9" s="5">
        <v>712</v>
      </c>
      <c r="I9" s="32">
        <f t="shared" si="2"/>
        <v>1.0611028315946349</v>
      </c>
      <c r="J9" s="34">
        <f t="shared" si="3"/>
        <v>41</v>
      </c>
      <c r="K9" s="35">
        <f t="shared" si="4"/>
        <v>87.41800000000012</v>
      </c>
      <c r="L9" s="54">
        <f t="shared" si="0"/>
        <v>1.9500688202247192</v>
      </c>
      <c r="M9" s="62">
        <f t="shared" si="5"/>
        <v>31.201101123595507</v>
      </c>
      <c r="N9" s="58">
        <v>16</v>
      </c>
      <c r="O9" s="1">
        <f t="shared" si="6"/>
        <v>1.0911731550774697</v>
      </c>
      <c r="P9" s="32">
        <f t="shared" si="7"/>
        <v>1.0849478390461997</v>
      </c>
    </row>
    <row r="10" spans="1:17" ht="15.75">
      <c r="A10" s="29" t="s">
        <v>26</v>
      </c>
      <c r="B10" s="31">
        <v>2122.6610000000001</v>
      </c>
      <c r="C10" s="5">
        <v>2140.7310000000002</v>
      </c>
      <c r="D10" s="5">
        <v>2097.8809999999999</v>
      </c>
      <c r="E10" s="32">
        <f t="shared" si="1"/>
        <v>0.98832597386016885</v>
      </c>
      <c r="F10" s="31">
        <v>667</v>
      </c>
      <c r="G10" s="5">
        <v>642</v>
      </c>
      <c r="H10" s="5">
        <v>664</v>
      </c>
      <c r="I10" s="32">
        <f t="shared" si="2"/>
        <v>0.99550224887556227</v>
      </c>
      <c r="J10" s="34">
        <f t="shared" si="3"/>
        <v>-3</v>
      </c>
      <c r="K10" s="35">
        <f t="shared" si="4"/>
        <v>-24.7800000000002</v>
      </c>
      <c r="L10" s="54">
        <f t="shared" si="0"/>
        <v>3.1594593373493973</v>
      </c>
      <c r="M10" s="62">
        <f t="shared" si="5"/>
        <v>82.145942771084336</v>
      </c>
      <c r="N10" s="58">
        <v>26</v>
      </c>
      <c r="O10" s="1">
        <f t="shared" si="6"/>
        <v>1.0270254848848139</v>
      </c>
      <c r="P10" s="32">
        <f t="shared" si="7"/>
        <v>1.0344827586206897</v>
      </c>
    </row>
    <row r="11" spans="1:17" ht="15.75">
      <c r="A11" s="29" t="s">
        <v>27</v>
      </c>
      <c r="B11" s="31">
        <v>876.14599999999996</v>
      </c>
      <c r="C11" s="5">
        <v>739.024</v>
      </c>
      <c r="D11" s="5">
        <v>1163.2560000000001</v>
      </c>
      <c r="E11" s="32">
        <f t="shared" si="1"/>
        <v>1.327696525464934</v>
      </c>
      <c r="F11" s="31">
        <v>79</v>
      </c>
      <c r="G11" s="5">
        <v>82</v>
      </c>
      <c r="H11" s="5">
        <v>118</v>
      </c>
      <c r="I11" s="32">
        <f t="shared" si="2"/>
        <v>1.4936708860759493</v>
      </c>
      <c r="J11" s="34">
        <f t="shared" si="3"/>
        <v>39</v>
      </c>
      <c r="K11" s="35">
        <f t="shared" si="4"/>
        <v>287.11000000000013</v>
      </c>
      <c r="L11" s="54">
        <f t="shared" si="0"/>
        <v>9.8581016949152556</v>
      </c>
      <c r="M11" s="62">
        <f t="shared" si="5"/>
        <v>9.8581016949152556</v>
      </c>
      <c r="N11" s="58">
        <v>1</v>
      </c>
      <c r="O11" s="1">
        <f t="shared" si="6"/>
        <v>1.3389481909349759</v>
      </c>
      <c r="P11" s="32">
        <f t="shared" si="7"/>
        <v>1.5063291139240507</v>
      </c>
    </row>
    <row r="12" spans="1:17" ht="15.75">
      <c r="A12" s="29" t="s">
        <v>28</v>
      </c>
      <c r="B12" s="31">
        <v>1719.5429999999999</v>
      </c>
      <c r="C12" s="5">
        <v>1634.664</v>
      </c>
      <c r="D12" s="5">
        <v>1505.53</v>
      </c>
      <c r="E12" s="32">
        <f t="shared" si="1"/>
        <v>0.87554076868098096</v>
      </c>
      <c r="F12" s="31">
        <v>1757</v>
      </c>
      <c r="G12" s="5">
        <v>1719</v>
      </c>
      <c r="H12" s="5">
        <v>1656</v>
      </c>
      <c r="I12" s="32">
        <f t="shared" si="2"/>
        <v>0.94251565167899831</v>
      </c>
      <c r="J12" s="34">
        <f t="shared" si="3"/>
        <v>-101</v>
      </c>
      <c r="K12" s="35">
        <f t="shared" si="4"/>
        <v>-214.01299999999992</v>
      </c>
      <c r="L12" s="54">
        <f t="shared" si="0"/>
        <v>0.90913647342995163</v>
      </c>
      <c r="M12" s="62">
        <f t="shared" si="5"/>
        <v>50.911642512077293</v>
      </c>
      <c r="N12" s="58">
        <v>56</v>
      </c>
      <c r="O12" s="1">
        <f t="shared" si="6"/>
        <v>0.90514842752526536</v>
      </c>
      <c r="P12" s="32">
        <f t="shared" si="7"/>
        <v>0.97438816163915765</v>
      </c>
    </row>
    <row r="13" spans="1:17" ht="15.75">
      <c r="A13" s="29" t="s">
        <v>29</v>
      </c>
      <c r="B13" s="31">
        <v>1234.2739999999999</v>
      </c>
      <c r="C13" s="5">
        <v>1102.942</v>
      </c>
      <c r="D13" s="5">
        <v>910.38499999999999</v>
      </c>
      <c r="E13" s="32">
        <f t="shared" si="1"/>
        <v>0.7375874400659822</v>
      </c>
      <c r="F13" s="31">
        <v>1051</v>
      </c>
      <c r="G13" s="5">
        <v>1038</v>
      </c>
      <c r="H13" s="5">
        <v>961</v>
      </c>
      <c r="I13" s="32">
        <f t="shared" si="2"/>
        <v>0.91436726926736445</v>
      </c>
      <c r="J13" s="34">
        <f t="shared" si="3"/>
        <v>-90</v>
      </c>
      <c r="K13" s="35">
        <f t="shared" si="4"/>
        <v>-323.8889999999999</v>
      </c>
      <c r="L13" s="54">
        <f t="shared" si="0"/>
        <v>0.94733090530697195</v>
      </c>
      <c r="M13" s="62">
        <f t="shared" si="5"/>
        <v>21.788610822060356</v>
      </c>
      <c r="N13" s="58">
        <v>23</v>
      </c>
      <c r="O13" s="1">
        <f t="shared" si="6"/>
        <v>0.75524041729961133</v>
      </c>
      <c r="P13" s="32">
        <f t="shared" si="7"/>
        <v>0.93625118934348239</v>
      </c>
    </row>
    <row r="14" spans="1:17" ht="15.75">
      <c r="A14" s="29" t="s">
        <v>30</v>
      </c>
      <c r="B14" s="31">
        <v>1506.684</v>
      </c>
      <c r="C14" s="5">
        <v>1521.6289999999999</v>
      </c>
      <c r="D14" s="5">
        <v>1599.3430000000001</v>
      </c>
      <c r="E14" s="32">
        <f t="shared" si="1"/>
        <v>1.0614986287768371</v>
      </c>
      <c r="F14" s="31">
        <v>1932</v>
      </c>
      <c r="G14" s="5">
        <v>1878</v>
      </c>
      <c r="H14" s="5">
        <v>1944</v>
      </c>
      <c r="I14" s="32">
        <f t="shared" si="2"/>
        <v>1.0062111801242235</v>
      </c>
      <c r="J14" s="34">
        <f t="shared" si="3"/>
        <v>12</v>
      </c>
      <c r="K14" s="35">
        <f t="shared" si="4"/>
        <v>92.659000000000106</v>
      </c>
      <c r="L14" s="54">
        <f t="shared" si="0"/>
        <v>0.82270730452674901</v>
      </c>
      <c r="M14" s="62">
        <f t="shared" si="5"/>
        <v>45.248901748971193</v>
      </c>
      <c r="N14" s="58">
        <v>55</v>
      </c>
      <c r="O14" s="1">
        <f t="shared" si="6"/>
        <v>1.0915307401877044</v>
      </c>
      <c r="P14" s="32">
        <f t="shared" si="7"/>
        <v>1.0346790890269151</v>
      </c>
    </row>
    <row r="15" spans="1:17" ht="15.75">
      <c r="A15" s="29" t="s">
        <v>31</v>
      </c>
      <c r="B15" s="31">
        <v>1858.4929999999999</v>
      </c>
      <c r="C15" s="5">
        <v>1752.3530000000001</v>
      </c>
      <c r="D15" s="5">
        <v>1836.1849999999999</v>
      </c>
      <c r="E15" s="32">
        <f t="shared" si="1"/>
        <v>0.98799672637992175</v>
      </c>
      <c r="F15" s="31">
        <v>1141</v>
      </c>
      <c r="G15" s="5">
        <v>1126</v>
      </c>
      <c r="H15" s="5">
        <v>1125</v>
      </c>
      <c r="I15" s="32">
        <f t="shared" si="2"/>
        <v>0.98597721297107799</v>
      </c>
      <c r="J15" s="34">
        <f t="shared" si="3"/>
        <v>-16</v>
      </c>
      <c r="K15" s="35">
        <f t="shared" si="4"/>
        <v>-22.307999999999993</v>
      </c>
      <c r="L15" s="54">
        <f t="shared" si="0"/>
        <v>1.6321644444444443</v>
      </c>
      <c r="M15" s="62">
        <f t="shared" si="5"/>
        <v>104.45852444444444</v>
      </c>
      <c r="N15" s="58">
        <v>64</v>
      </c>
      <c r="O15" s="1">
        <f t="shared" si="6"/>
        <v>1.0442027623695351</v>
      </c>
      <c r="P15" s="32">
        <f t="shared" si="7"/>
        <v>1.042068361086766</v>
      </c>
    </row>
    <row r="16" spans="1:17" ht="15.75">
      <c r="A16" s="29" t="s">
        <v>32</v>
      </c>
      <c r="B16" s="31">
        <v>1124.989</v>
      </c>
      <c r="C16" s="5">
        <v>952.60699999999997</v>
      </c>
      <c r="D16" s="5">
        <v>713.495</v>
      </c>
      <c r="E16" s="32">
        <f t="shared" si="1"/>
        <v>0.63422397907890649</v>
      </c>
      <c r="F16" s="31">
        <v>722</v>
      </c>
      <c r="G16" s="5">
        <v>650</v>
      </c>
      <c r="H16" s="5">
        <v>607</v>
      </c>
      <c r="I16" s="32">
        <f t="shared" si="2"/>
        <v>0.84072022160664817</v>
      </c>
      <c r="J16" s="34">
        <f t="shared" si="3"/>
        <v>-115</v>
      </c>
      <c r="K16" s="35">
        <f t="shared" si="4"/>
        <v>-411.49400000000003</v>
      </c>
      <c r="L16" s="54">
        <f t="shared" si="0"/>
        <v>1.1754448105436572</v>
      </c>
      <c r="M16" s="62">
        <f t="shared" si="5"/>
        <v>163.38682866556834</v>
      </c>
      <c r="N16" s="58">
        <v>139</v>
      </c>
      <c r="O16" s="1">
        <f t="shared" si="6"/>
        <v>0.7794581357378324</v>
      </c>
      <c r="P16" s="32">
        <f t="shared" si="7"/>
        <v>1.0332409972299168</v>
      </c>
    </row>
    <row r="17" spans="1:16" ht="15.75">
      <c r="A17" s="29" t="s">
        <v>33</v>
      </c>
      <c r="B17" s="31">
        <v>556.04499999999996</v>
      </c>
      <c r="C17" s="5">
        <v>560.75300000000004</v>
      </c>
      <c r="D17" s="5">
        <v>561.13300000000004</v>
      </c>
      <c r="E17" s="32">
        <f t="shared" si="1"/>
        <v>1.009150338551736</v>
      </c>
      <c r="F17" s="31">
        <v>566</v>
      </c>
      <c r="G17" s="5">
        <v>504</v>
      </c>
      <c r="H17" s="5">
        <v>539</v>
      </c>
      <c r="I17" s="32">
        <f t="shared" si="2"/>
        <v>0.95229681978798586</v>
      </c>
      <c r="J17" s="34">
        <f t="shared" si="3"/>
        <v>-27</v>
      </c>
      <c r="K17" s="35">
        <f t="shared" si="4"/>
        <v>5.0880000000000791</v>
      </c>
      <c r="L17" s="54">
        <f t="shared" si="0"/>
        <v>1.0410630797773655</v>
      </c>
      <c r="M17" s="62">
        <f t="shared" si="5"/>
        <v>38.519333951762519</v>
      </c>
      <c r="N17" s="58">
        <v>37</v>
      </c>
      <c r="O17" s="1">
        <f t="shared" si="6"/>
        <v>1.0784241094727272</v>
      </c>
      <c r="P17" s="32">
        <f t="shared" si="7"/>
        <v>1.0176678445229681</v>
      </c>
    </row>
    <row r="18" spans="1:16" ht="15.75">
      <c r="A18" s="29" t="s">
        <v>34</v>
      </c>
      <c r="B18" s="31">
        <v>352.12400000000002</v>
      </c>
      <c r="C18" s="5">
        <v>355.23399999999998</v>
      </c>
      <c r="D18" s="5">
        <v>329.58100000000002</v>
      </c>
      <c r="E18" s="32">
        <f t="shared" si="1"/>
        <v>0.9359799388851654</v>
      </c>
      <c r="F18" s="31">
        <v>453</v>
      </c>
      <c r="G18" s="5">
        <v>443</v>
      </c>
      <c r="H18" s="5">
        <v>397</v>
      </c>
      <c r="I18" s="32">
        <f t="shared" si="2"/>
        <v>0.87637969094922741</v>
      </c>
      <c r="J18" s="34">
        <f t="shared" si="3"/>
        <v>-56</v>
      </c>
      <c r="K18" s="35">
        <f t="shared" si="4"/>
        <v>-22.543000000000006</v>
      </c>
      <c r="L18" s="54">
        <f t="shared" si="0"/>
        <v>0.83017884130982367</v>
      </c>
      <c r="M18" s="62">
        <f t="shared" si="5"/>
        <v>20.754471032745592</v>
      </c>
      <c r="N18" s="58">
        <v>25</v>
      </c>
      <c r="O18" s="1">
        <f t="shared" si="6"/>
        <v>0.99492074108196427</v>
      </c>
      <c r="P18" s="32">
        <f t="shared" si="7"/>
        <v>0.93156732891832228</v>
      </c>
    </row>
    <row r="19" spans="1:16" ht="15.75">
      <c r="A19" s="38" t="s">
        <v>35</v>
      </c>
      <c r="B19" s="31">
        <v>1141.0740000000001</v>
      </c>
      <c r="C19" s="5">
        <v>1082.2360000000001</v>
      </c>
      <c r="D19" s="5">
        <v>1095.1089999999999</v>
      </c>
      <c r="E19" s="32">
        <f t="shared" si="1"/>
        <v>0.95971777465790986</v>
      </c>
      <c r="F19" s="31">
        <v>1334</v>
      </c>
      <c r="G19" s="5">
        <v>1335</v>
      </c>
      <c r="H19" s="5">
        <v>1337</v>
      </c>
      <c r="I19" s="32">
        <f t="shared" si="2"/>
        <v>1.002248875562219</v>
      </c>
      <c r="J19" s="34">
        <f t="shared" si="3"/>
        <v>3</v>
      </c>
      <c r="K19" s="35">
        <f t="shared" si="4"/>
        <v>-45.965000000000146</v>
      </c>
      <c r="L19" s="54">
        <f t="shared" si="0"/>
        <v>0.81907928197456992</v>
      </c>
      <c r="M19" s="62">
        <f t="shared" si="5"/>
        <v>50.782915482423334</v>
      </c>
      <c r="N19" s="58">
        <v>62</v>
      </c>
      <c r="O19" s="1">
        <f t="shared" si="6"/>
        <v>1.0042222638342677</v>
      </c>
      <c r="P19" s="32">
        <f t="shared" si="7"/>
        <v>1.0487256371814093</v>
      </c>
    </row>
    <row r="20" spans="1:16" ht="15.75">
      <c r="A20" s="29" t="s">
        <v>36</v>
      </c>
      <c r="B20" s="31">
        <v>1301.4369999999999</v>
      </c>
      <c r="C20" s="5">
        <v>1390.4739999999999</v>
      </c>
      <c r="D20" s="5">
        <v>1370.4069999999999</v>
      </c>
      <c r="E20" s="32">
        <f t="shared" si="1"/>
        <v>1.0529952660021191</v>
      </c>
      <c r="F20" s="31">
        <v>1116</v>
      </c>
      <c r="G20" s="5">
        <v>1084</v>
      </c>
      <c r="H20" s="5">
        <v>951</v>
      </c>
      <c r="I20" s="32">
        <f t="shared" si="2"/>
        <v>0.85215053763440862</v>
      </c>
      <c r="J20" s="34">
        <f t="shared" si="3"/>
        <v>-165</v>
      </c>
      <c r="K20" s="35">
        <f t="shared" si="4"/>
        <v>68.970000000000027</v>
      </c>
      <c r="L20" s="54">
        <f t="shared" si="0"/>
        <v>1.4410168243953732</v>
      </c>
      <c r="M20" s="62">
        <f t="shared" si="5"/>
        <v>174.36303575184016</v>
      </c>
      <c r="N20" s="58">
        <v>121</v>
      </c>
      <c r="O20" s="1">
        <f t="shared" si="6"/>
        <v>1.1869725816553858</v>
      </c>
      <c r="P20" s="32">
        <f t="shared" si="7"/>
        <v>0.96057347670250892</v>
      </c>
    </row>
    <row r="21" spans="1:16" ht="15.75">
      <c r="A21" s="29" t="s">
        <v>37</v>
      </c>
      <c r="B21" s="31">
        <v>444.95100000000002</v>
      </c>
      <c r="C21" s="5">
        <v>399.92700000000002</v>
      </c>
      <c r="D21" s="5">
        <v>458.99299999999999</v>
      </c>
      <c r="E21" s="32">
        <f t="shared" si="1"/>
        <v>1.0315585311641056</v>
      </c>
      <c r="F21" s="31">
        <v>491</v>
      </c>
      <c r="G21" s="5">
        <v>407</v>
      </c>
      <c r="H21" s="5">
        <v>494</v>
      </c>
      <c r="I21" s="32">
        <f t="shared" si="2"/>
        <v>1.0061099796334012</v>
      </c>
      <c r="J21" s="34">
        <f t="shared" si="3"/>
        <v>3</v>
      </c>
      <c r="K21" s="35">
        <f t="shared" si="4"/>
        <v>14.041999999999973</v>
      </c>
      <c r="L21" s="54">
        <f t="shared" si="0"/>
        <v>0.92913562753036438</v>
      </c>
      <c r="M21" s="62">
        <f t="shared" si="5"/>
        <v>9.2913562753036434</v>
      </c>
      <c r="N21" s="58">
        <v>10</v>
      </c>
      <c r="O21" s="1">
        <f t="shared" si="6"/>
        <v>1.0524402828071038</v>
      </c>
      <c r="P21" s="32">
        <f t="shared" si="7"/>
        <v>1.0264765784114054</v>
      </c>
    </row>
    <row r="22" spans="1:16" ht="15.75">
      <c r="A22" s="38" t="s">
        <v>38</v>
      </c>
      <c r="B22" s="31">
        <v>134.13</v>
      </c>
      <c r="C22" s="5">
        <v>148.31</v>
      </c>
      <c r="D22" s="5">
        <v>140.25899999999999</v>
      </c>
      <c r="E22" s="32">
        <f t="shared" si="1"/>
        <v>1.0456944755088347</v>
      </c>
      <c r="F22" s="31">
        <v>285</v>
      </c>
      <c r="G22" s="5">
        <v>283</v>
      </c>
      <c r="H22" s="5">
        <v>283</v>
      </c>
      <c r="I22" s="32">
        <f t="shared" si="2"/>
        <v>0.99298245614035086</v>
      </c>
      <c r="J22" s="34">
        <f t="shared" si="3"/>
        <v>-2</v>
      </c>
      <c r="K22" s="35">
        <f t="shared" si="4"/>
        <v>6.1289999999999907</v>
      </c>
      <c r="L22" s="54">
        <f t="shared" si="0"/>
        <v>0.49561484098939923</v>
      </c>
      <c r="M22" s="62">
        <f t="shared" si="5"/>
        <v>5.9473780918727908</v>
      </c>
      <c r="N22" s="58">
        <v>12</v>
      </c>
      <c r="O22" s="1">
        <f t="shared" si="6"/>
        <v>1.0900348772971951</v>
      </c>
      <c r="P22" s="32">
        <f t="shared" si="7"/>
        <v>1.0350877192982457</v>
      </c>
    </row>
    <row r="23" spans="1:16" ht="15.75">
      <c r="A23" s="29" t="s">
        <v>39</v>
      </c>
      <c r="B23" s="31">
        <v>833.84699999999998</v>
      </c>
      <c r="C23" s="5">
        <v>761.40700000000004</v>
      </c>
      <c r="D23" s="5">
        <v>634.12900000000002</v>
      </c>
      <c r="E23" s="32">
        <f t="shared" si="1"/>
        <v>0.76048603640715862</v>
      </c>
      <c r="F23" s="31">
        <v>973</v>
      </c>
      <c r="G23" s="5">
        <v>958</v>
      </c>
      <c r="H23" s="5">
        <v>822</v>
      </c>
      <c r="I23" s="32">
        <f t="shared" si="2"/>
        <v>0.84480986639260025</v>
      </c>
      <c r="J23" s="34">
        <f t="shared" si="3"/>
        <v>-151</v>
      </c>
      <c r="K23" s="35">
        <f t="shared" si="4"/>
        <v>-199.71799999999996</v>
      </c>
      <c r="L23" s="54">
        <f t="shared" si="0"/>
        <v>0.7714464720194647</v>
      </c>
      <c r="M23" s="62">
        <f t="shared" si="5"/>
        <v>10.028804136253042</v>
      </c>
      <c r="N23" s="58">
        <v>13</v>
      </c>
      <c r="O23" s="1">
        <f t="shared" si="6"/>
        <v>0.7725131878345225</v>
      </c>
      <c r="P23" s="32">
        <f t="shared" si="7"/>
        <v>0.85817060637204523</v>
      </c>
    </row>
    <row r="24" spans="1:16" ht="15.75">
      <c r="A24" s="29" t="s">
        <v>40</v>
      </c>
      <c r="B24" s="31">
        <v>82.236999999999995</v>
      </c>
      <c r="C24" s="5">
        <v>108.902</v>
      </c>
      <c r="D24" s="5">
        <v>116.15900000000001</v>
      </c>
      <c r="E24" s="32">
        <f t="shared" si="1"/>
        <v>1.4124907280178023</v>
      </c>
      <c r="F24" s="31">
        <v>130</v>
      </c>
      <c r="G24" s="5">
        <v>144</v>
      </c>
      <c r="H24" s="5">
        <v>157</v>
      </c>
      <c r="I24" s="32">
        <f t="shared" si="2"/>
        <v>1.2076923076923076</v>
      </c>
      <c r="J24" s="34">
        <f t="shared" si="3"/>
        <v>27</v>
      </c>
      <c r="K24" s="35">
        <f t="shared" si="4"/>
        <v>33.922000000000011</v>
      </c>
      <c r="L24" s="54">
        <f t="shared" si="0"/>
        <v>0.7398662420382166</v>
      </c>
      <c r="M24" s="62">
        <f t="shared" si="5"/>
        <v>1.4797324840764332</v>
      </c>
      <c r="N24" s="58">
        <v>2</v>
      </c>
      <c r="O24" s="1">
        <f t="shared" si="6"/>
        <v>1.4304842404766278</v>
      </c>
      <c r="P24" s="32">
        <f t="shared" si="7"/>
        <v>1.2230769230769232</v>
      </c>
    </row>
    <row r="25" spans="1:16" ht="15.75">
      <c r="A25" s="29" t="s">
        <v>41</v>
      </c>
      <c r="B25" s="31">
        <v>590.11</v>
      </c>
      <c r="C25" s="5">
        <v>546.20299999999997</v>
      </c>
      <c r="D25" s="5">
        <v>617.62</v>
      </c>
      <c r="E25" s="32">
        <f t="shared" si="1"/>
        <v>1.0466184270729186</v>
      </c>
      <c r="F25" s="31">
        <v>396</v>
      </c>
      <c r="G25" s="5">
        <v>371</v>
      </c>
      <c r="H25" s="5">
        <v>437</v>
      </c>
      <c r="I25" s="32">
        <f t="shared" si="2"/>
        <v>1.1035353535353536</v>
      </c>
      <c r="J25" s="34">
        <f t="shared" si="3"/>
        <v>41</v>
      </c>
      <c r="K25" s="35">
        <f t="shared" si="4"/>
        <v>27.509999999999991</v>
      </c>
      <c r="L25" s="54">
        <f t="shared" si="0"/>
        <v>1.4133180778032037</v>
      </c>
      <c r="M25" s="62">
        <f t="shared" si="5"/>
        <v>12.719862700228834</v>
      </c>
      <c r="N25" s="58">
        <v>9</v>
      </c>
      <c r="O25" s="1">
        <f t="shared" si="6"/>
        <v>1.0681734976533679</v>
      </c>
      <c r="P25" s="32">
        <f t="shared" si="7"/>
        <v>1.1262626262626263</v>
      </c>
    </row>
    <row r="26" spans="1:16" ht="15.75">
      <c r="A26" s="29" t="s">
        <v>42</v>
      </c>
      <c r="B26" s="31">
        <v>404.947</v>
      </c>
      <c r="C26" s="5">
        <v>501.52</v>
      </c>
      <c r="D26" s="5">
        <v>397.95699999999999</v>
      </c>
      <c r="E26" s="32">
        <f t="shared" si="1"/>
        <v>0.98273848182601675</v>
      </c>
      <c r="F26" s="31">
        <v>278</v>
      </c>
      <c r="G26" s="5">
        <v>372</v>
      </c>
      <c r="H26" s="5">
        <v>345</v>
      </c>
      <c r="I26" s="32">
        <f t="shared" si="2"/>
        <v>1.2410071942446044</v>
      </c>
      <c r="J26" s="34">
        <f t="shared" si="3"/>
        <v>67</v>
      </c>
      <c r="K26" s="35">
        <f t="shared" si="4"/>
        <v>-6.9900000000000091</v>
      </c>
      <c r="L26" s="54">
        <f t="shared" si="0"/>
        <v>1.1534985507246376</v>
      </c>
      <c r="M26" s="62">
        <f t="shared" si="5"/>
        <v>5.7674927536231877</v>
      </c>
      <c r="N26" s="58">
        <v>5</v>
      </c>
      <c r="O26" s="1">
        <f t="shared" si="6"/>
        <v>0.99698106851914736</v>
      </c>
      <c r="P26" s="32">
        <f t="shared" si="7"/>
        <v>1.2589928057553956</v>
      </c>
    </row>
    <row r="27" spans="1:16" ht="15.75">
      <c r="A27" s="29" t="s">
        <v>43</v>
      </c>
      <c r="B27" s="31">
        <v>695.85699999999997</v>
      </c>
      <c r="C27" s="5">
        <v>658.39499999999998</v>
      </c>
      <c r="D27" s="5">
        <v>337.86200000000002</v>
      </c>
      <c r="E27" s="32">
        <f t="shared" si="1"/>
        <v>0.48553366568131101</v>
      </c>
      <c r="F27" s="31">
        <v>326</v>
      </c>
      <c r="G27" s="5">
        <v>322</v>
      </c>
      <c r="H27" s="5">
        <v>170</v>
      </c>
      <c r="I27" s="32">
        <f t="shared" si="2"/>
        <v>0.5214723926380368</v>
      </c>
      <c r="J27" s="34">
        <f t="shared" si="3"/>
        <v>-156</v>
      </c>
      <c r="K27" s="35">
        <f t="shared" si="4"/>
        <v>-357.99499999999995</v>
      </c>
      <c r="L27" s="54">
        <f t="shared" si="0"/>
        <v>1.9874235294117648</v>
      </c>
      <c r="M27" s="62">
        <f t="shared" si="5"/>
        <v>19.874235294117646</v>
      </c>
      <c r="N27" s="58">
        <v>10</v>
      </c>
      <c r="O27" s="1">
        <f t="shared" si="6"/>
        <v>0.51409446954491755</v>
      </c>
      <c r="P27" s="32">
        <f t="shared" si="7"/>
        <v>0.55214723926380371</v>
      </c>
    </row>
    <row r="28" spans="1:16" ht="15.75">
      <c r="A28" s="29" t="s">
        <v>44</v>
      </c>
      <c r="B28" s="31">
        <v>983.298</v>
      </c>
      <c r="C28" s="5">
        <v>902.75800000000004</v>
      </c>
      <c r="D28" s="5">
        <v>1020.253</v>
      </c>
      <c r="E28" s="32">
        <f t="shared" si="1"/>
        <v>1.0375827063616523</v>
      </c>
      <c r="F28" s="31">
        <v>854</v>
      </c>
      <c r="G28" s="5">
        <v>800</v>
      </c>
      <c r="H28" s="5">
        <v>920</v>
      </c>
      <c r="I28" s="32">
        <f t="shared" si="2"/>
        <v>1.0772833723653397</v>
      </c>
      <c r="J28" s="34">
        <f t="shared" si="3"/>
        <v>66</v>
      </c>
      <c r="K28" s="35">
        <f t="shared" si="4"/>
        <v>36.955000000000041</v>
      </c>
      <c r="L28" s="54">
        <f t="shared" si="0"/>
        <v>1.1089706521739131</v>
      </c>
      <c r="M28" s="62">
        <f t="shared" si="5"/>
        <v>17.74353043478261</v>
      </c>
      <c r="N28" s="58">
        <v>16</v>
      </c>
      <c r="O28" s="1">
        <f t="shared" si="6"/>
        <v>1.0556276229940289</v>
      </c>
      <c r="P28" s="32">
        <f t="shared" si="7"/>
        <v>1.0960187353629978</v>
      </c>
    </row>
    <row r="29" spans="1:16" ht="15.75">
      <c r="A29" s="29" t="s">
        <v>45</v>
      </c>
      <c r="B29" s="31">
        <v>1499.6420000000001</v>
      </c>
      <c r="C29" s="5">
        <v>1257.0419999999999</v>
      </c>
      <c r="D29" s="5">
        <v>1275.2249999999999</v>
      </c>
      <c r="E29" s="32">
        <f t="shared" si="1"/>
        <v>0.85035295090428242</v>
      </c>
      <c r="F29" s="31">
        <v>492</v>
      </c>
      <c r="G29" s="5">
        <v>398</v>
      </c>
      <c r="H29" s="5">
        <v>383</v>
      </c>
      <c r="I29" s="32">
        <f t="shared" si="2"/>
        <v>0.77845528455284552</v>
      </c>
      <c r="J29" s="34">
        <f t="shared" si="3"/>
        <v>-109</v>
      </c>
      <c r="K29" s="35">
        <f t="shared" si="4"/>
        <v>-224.41700000000014</v>
      </c>
      <c r="L29" s="54">
        <f t="shared" si="0"/>
        <v>3.3295691906005218</v>
      </c>
      <c r="M29" s="62">
        <f t="shared" si="5"/>
        <v>173.13759791122715</v>
      </c>
      <c r="N29" s="58">
        <v>52</v>
      </c>
      <c r="O29" s="1">
        <f t="shared" si="6"/>
        <v>0.96580557087039909</v>
      </c>
      <c r="P29" s="32">
        <f t="shared" si="7"/>
        <v>0.88414634146341464</v>
      </c>
    </row>
    <row r="30" spans="1:16" ht="15.75">
      <c r="A30" s="29" t="s">
        <v>60</v>
      </c>
      <c r="B30" s="31">
        <v>2619.0189999999998</v>
      </c>
      <c r="C30" s="5">
        <v>2256.9639999999999</v>
      </c>
      <c r="D30" s="5">
        <v>2651.2979999999998</v>
      </c>
      <c r="E30" s="32">
        <f t="shared" si="1"/>
        <v>1.0123248437678383</v>
      </c>
      <c r="F30" s="31">
        <v>309</v>
      </c>
      <c r="G30" s="5">
        <v>278</v>
      </c>
      <c r="H30" s="5">
        <v>313</v>
      </c>
      <c r="I30" s="32">
        <f t="shared" si="2"/>
        <v>1.0129449838187703</v>
      </c>
      <c r="J30" s="34">
        <f t="shared" si="3"/>
        <v>4</v>
      </c>
      <c r="K30" s="35">
        <f t="shared" si="4"/>
        <v>32.278999999999996</v>
      </c>
      <c r="L30" s="54">
        <f t="shared" si="0"/>
        <v>8.4706006389776345</v>
      </c>
      <c r="M30" s="62">
        <f t="shared" si="5"/>
        <v>84.706006389776348</v>
      </c>
      <c r="N30" s="58">
        <v>10</v>
      </c>
      <c r="O30" s="1">
        <f t="shared" si="6"/>
        <v>1.0446674905335838</v>
      </c>
      <c r="P30" s="32">
        <f t="shared" si="7"/>
        <v>1.0453074433656957</v>
      </c>
    </row>
    <row r="31" spans="1:16" ht="16.5" thickBot="1">
      <c r="A31" s="38" t="s">
        <v>61</v>
      </c>
      <c r="B31" s="31">
        <v>255.959</v>
      </c>
      <c r="C31" s="5">
        <v>292.06799999999998</v>
      </c>
      <c r="D31" s="5">
        <v>173.655</v>
      </c>
      <c r="E31" s="32">
        <f t="shared" si="1"/>
        <v>0.67844850151782121</v>
      </c>
      <c r="F31" s="31">
        <v>27</v>
      </c>
      <c r="G31" s="5">
        <v>35</v>
      </c>
      <c r="H31" s="5">
        <v>34</v>
      </c>
      <c r="I31" s="32">
        <f t="shared" si="2"/>
        <v>1.2592592592592593</v>
      </c>
      <c r="J31" s="34">
        <f t="shared" si="3"/>
        <v>7</v>
      </c>
      <c r="K31" s="35">
        <f t="shared" si="4"/>
        <v>-82.304000000000002</v>
      </c>
      <c r="L31" s="54">
        <f t="shared" si="0"/>
        <v>5.1074999999999999</v>
      </c>
      <c r="M31" s="62">
        <f t="shared" si="5"/>
        <v>5.1074999999999999</v>
      </c>
      <c r="N31" s="58">
        <v>1</v>
      </c>
      <c r="O31" s="1">
        <f t="shared" si="6"/>
        <v>0.69840286920952177</v>
      </c>
      <c r="P31" s="32">
        <f t="shared" si="7"/>
        <v>1.2962962962962963</v>
      </c>
    </row>
    <row r="32" spans="1:16" ht="16.5" hidden="1" thickBot="1">
      <c r="A32" s="29"/>
      <c r="B32" s="31"/>
      <c r="C32" s="5"/>
      <c r="D32" s="5"/>
      <c r="E32" s="32" t="str">
        <f t="shared" si="1"/>
        <v/>
      </c>
      <c r="F32" s="31"/>
      <c r="G32" s="5"/>
      <c r="H32" s="5"/>
      <c r="I32" s="32" t="str">
        <f t="shared" si="2"/>
        <v/>
      </c>
      <c r="J32" s="34">
        <f t="shared" si="3"/>
        <v>0</v>
      </c>
      <c r="K32" s="35">
        <f t="shared" si="4"/>
        <v>0</v>
      </c>
      <c r="L32" s="54"/>
      <c r="M32" s="62">
        <f t="shared" si="5"/>
        <v>0</v>
      </c>
      <c r="N32" s="58"/>
      <c r="O32" s="76" t="str">
        <f t="shared" si="6"/>
        <v/>
      </c>
      <c r="P32" s="50" t="str">
        <f t="shared" si="7"/>
        <v/>
      </c>
    </row>
    <row r="33" spans="1:16" ht="16.5" hidden="1" thickBot="1">
      <c r="A33" s="38"/>
      <c r="B33" s="31"/>
      <c r="C33" s="5"/>
      <c r="D33" s="5"/>
      <c r="E33" s="32" t="str">
        <f t="shared" si="1"/>
        <v/>
      </c>
      <c r="F33" s="31"/>
      <c r="G33" s="5"/>
      <c r="H33" s="5"/>
      <c r="I33" s="32" t="str">
        <f t="shared" si="2"/>
        <v/>
      </c>
      <c r="J33" s="34">
        <f t="shared" si="3"/>
        <v>0</v>
      </c>
      <c r="K33" s="35">
        <f t="shared" si="4"/>
        <v>0</v>
      </c>
      <c r="L33" s="54"/>
      <c r="M33" s="62">
        <f t="shared" si="5"/>
        <v>0</v>
      </c>
      <c r="N33" s="58"/>
      <c r="O33" s="61" t="str">
        <f t="shared" si="6"/>
        <v/>
      </c>
      <c r="P33" s="82" t="str">
        <f t="shared" si="7"/>
        <v/>
      </c>
    </row>
    <row r="34" spans="1:16" ht="16.5" thickBot="1">
      <c r="A34" s="30" t="s">
        <v>2</v>
      </c>
      <c r="B34" s="27">
        <f>SUM(B5:B33)</f>
        <v>35077.090000000004</v>
      </c>
      <c r="C34" s="28">
        <f>SUM(C5:C33)</f>
        <v>33212.338000000003</v>
      </c>
      <c r="D34" s="28">
        <f>SUM(D5:D33)</f>
        <v>33897.25499999999</v>
      </c>
      <c r="E34" s="33">
        <f t="shared" si="1"/>
        <v>0.9663645131337858</v>
      </c>
      <c r="F34" s="27">
        <f>SUM(F5:F33)</f>
        <v>21414</v>
      </c>
      <c r="G34" s="28">
        <f>SUM(G5:G33)</f>
        <v>20608</v>
      </c>
      <c r="H34" s="28">
        <f>SUM(H5:H33)</f>
        <v>20788</v>
      </c>
      <c r="I34" s="33">
        <f t="shared" si="2"/>
        <v>0.97076678808256278</v>
      </c>
      <c r="J34" s="36">
        <f t="shared" si="3"/>
        <v>-626</v>
      </c>
      <c r="K34" s="37">
        <f t="shared" si="4"/>
        <v>-1179.8350000000137</v>
      </c>
      <c r="L34" s="55">
        <f t="shared" si="0"/>
        <v>1.6306164614200496</v>
      </c>
      <c r="M34" s="27">
        <f t="shared" si="5"/>
        <v>1829.5516697132957</v>
      </c>
      <c r="N34" s="28">
        <f>SUM(N5:N31)</f>
        <v>1122</v>
      </c>
      <c r="O34" s="86">
        <f t="shared" si="6"/>
        <v>1.0185225362113357</v>
      </c>
      <c r="P34" s="87">
        <f t="shared" si="7"/>
        <v>1.0231624171103018</v>
      </c>
    </row>
  </sheetData>
  <mergeCells count="8">
    <mergeCell ref="A1:P1"/>
    <mergeCell ref="M3:P3"/>
    <mergeCell ref="A2:O2"/>
    <mergeCell ref="J3:K3"/>
    <mergeCell ref="A3:A4"/>
    <mergeCell ref="B3:E3"/>
    <mergeCell ref="F3:I3"/>
    <mergeCell ref="L3:L4"/>
  </mergeCells>
  <phoneticPr fontId="2" type="noConversion"/>
  <conditionalFormatting sqref="E5:E65536 L34 J33:K34 I33:I65536 L3 E3 I3 I5:I31 J4:K31 I32:K32 O5:P34">
    <cfRule type="cellIs" dxfId="3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6"/>
  <dimension ref="A1:I34"/>
  <sheetViews>
    <sheetView workbookViewId="0">
      <selection activeCell="B4" sqref="B4:H4"/>
    </sheetView>
  </sheetViews>
  <sheetFormatPr defaultRowHeight="12.75"/>
  <cols>
    <col min="1" max="1" width="40.140625" customWidth="1"/>
    <col min="2" max="10" width="8.5703125" customWidth="1"/>
  </cols>
  <sheetData>
    <row r="1" spans="1:9" ht="21" thickBot="1">
      <c r="A1" s="114" t="s">
        <v>3</v>
      </c>
      <c r="B1" s="115"/>
      <c r="C1" s="115"/>
      <c r="D1" s="115"/>
      <c r="E1" s="115"/>
      <c r="F1" s="115"/>
      <c r="G1" s="115"/>
      <c r="H1" s="115"/>
      <c r="I1" s="116"/>
    </row>
    <row r="2" spans="1:9" ht="20.25" customHeight="1">
      <c r="A2" s="117" t="s">
        <v>59</v>
      </c>
      <c r="B2" s="117"/>
      <c r="C2" s="117"/>
      <c r="D2" s="117"/>
      <c r="E2" s="117"/>
      <c r="F2" s="117"/>
      <c r="G2" s="117"/>
      <c r="H2" s="117"/>
      <c r="I2" s="117"/>
    </row>
    <row r="3" spans="1:9" ht="19.5" customHeight="1">
      <c r="A3" s="98" t="s">
        <v>4</v>
      </c>
      <c r="B3" s="93" t="s">
        <v>0</v>
      </c>
      <c r="C3" s="93"/>
      <c r="D3" s="93"/>
      <c r="E3" s="93"/>
      <c r="F3" s="93" t="s">
        <v>1</v>
      </c>
      <c r="G3" s="93"/>
      <c r="H3" s="93"/>
      <c r="I3" s="93"/>
    </row>
    <row r="4" spans="1:9" ht="18" customHeight="1">
      <c r="A4" s="98"/>
      <c r="B4" s="10">
        <v>2017</v>
      </c>
      <c r="C4" s="10">
        <v>2018</v>
      </c>
      <c r="D4" s="10">
        <v>2019</v>
      </c>
      <c r="E4" s="17" t="s">
        <v>14</v>
      </c>
      <c r="F4" s="48">
        <v>2017</v>
      </c>
      <c r="G4" s="48">
        <v>2018</v>
      </c>
      <c r="H4" s="48">
        <v>2019</v>
      </c>
      <c r="I4" s="17" t="s">
        <v>14</v>
      </c>
    </row>
    <row r="5" spans="1:9" ht="15.6" customHeight="1">
      <c r="A5" s="4" t="s">
        <v>21</v>
      </c>
      <c r="B5" s="5">
        <v>2254.1129999999998</v>
      </c>
      <c r="C5" s="5">
        <v>1876.7070000000001</v>
      </c>
      <c r="D5" s="5">
        <v>2255.846</v>
      </c>
      <c r="E5" s="1">
        <f>IF(OR(D5=0,B5=0),"",D5/B5)</f>
        <v>1.0007688168250661</v>
      </c>
      <c r="F5" s="5">
        <v>1287</v>
      </c>
      <c r="G5" s="5">
        <v>1080</v>
      </c>
      <c r="H5" s="5">
        <v>1284</v>
      </c>
      <c r="I5" s="1">
        <f>IF(OR(H5=0,F5=0),"",H5/F5)</f>
        <v>0.99766899766899764</v>
      </c>
    </row>
    <row r="6" spans="1:9" ht="15.6" customHeight="1">
      <c r="A6" s="4" t="s">
        <v>22</v>
      </c>
      <c r="B6" s="5">
        <v>650.93899999999996</v>
      </c>
      <c r="C6" s="5">
        <v>689.6</v>
      </c>
      <c r="D6" s="5">
        <v>923.58399999999995</v>
      </c>
      <c r="E6" s="1">
        <f t="shared" ref="E6:E34" si="0">IF(OR(D6=0,B6=0),"",D6/B6)</f>
        <v>1.4188487707757562</v>
      </c>
      <c r="F6" s="5">
        <v>726</v>
      </c>
      <c r="G6" s="5">
        <v>730</v>
      </c>
      <c r="H6" s="5">
        <v>983</v>
      </c>
      <c r="I6" s="1">
        <f t="shared" ref="I6:I34" si="1">IF(OR(H6=0,F6=0),"",H6/F6)</f>
        <v>1.3539944903581267</v>
      </c>
    </row>
    <row r="7" spans="1:9" ht="15.6" customHeight="1">
      <c r="A7" s="4" t="s">
        <v>23</v>
      </c>
      <c r="B7" s="5">
        <v>1005.369</v>
      </c>
      <c r="C7" s="5">
        <v>953.31100000000004</v>
      </c>
      <c r="D7" s="5">
        <v>787.98699999999997</v>
      </c>
      <c r="E7" s="1">
        <f t="shared" si="0"/>
        <v>0.78377889113350419</v>
      </c>
      <c r="F7" s="5">
        <v>1175</v>
      </c>
      <c r="G7" s="5">
        <v>1069</v>
      </c>
      <c r="H7" s="5">
        <v>998</v>
      </c>
      <c r="I7" s="1">
        <f t="shared" si="1"/>
        <v>0.8493617021276596</v>
      </c>
    </row>
    <row r="8" spans="1:9" ht="15.6" customHeight="1">
      <c r="A8" s="4" t="s">
        <v>24</v>
      </c>
      <c r="B8" s="5">
        <v>2720.3530000000001</v>
      </c>
      <c r="C8" s="5">
        <v>2434.3589999999999</v>
      </c>
      <c r="D8" s="5">
        <v>2562.1149999999998</v>
      </c>
      <c r="E8" s="1">
        <f t="shared" si="0"/>
        <v>0.94183181373887859</v>
      </c>
      <c r="F8" s="5">
        <v>1433</v>
      </c>
      <c r="G8" s="5">
        <v>1398</v>
      </c>
      <c r="H8" s="5">
        <v>1342</v>
      </c>
      <c r="I8" s="1">
        <f t="shared" si="1"/>
        <v>0.93649685973482211</v>
      </c>
    </row>
    <row r="9" spans="1:9" ht="15.6" customHeight="1">
      <c r="A9" s="4" t="s">
        <v>25</v>
      </c>
      <c r="B9" s="5">
        <v>1291.067</v>
      </c>
      <c r="C9" s="5">
        <v>1481.125</v>
      </c>
      <c r="D9" s="5">
        <v>1383.4670000000001</v>
      </c>
      <c r="E9" s="1">
        <f t="shared" si="0"/>
        <v>1.0715687102218554</v>
      </c>
      <c r="F9" s="5">
        <v>669</v>
      </c>
      <c r="G9" s="5">
        <v>730</v>
      </c>
      <c r="H9" s="5">
        <v>711</v>
      </c>
      <c r="I9" s="1">
        <f t="shared" si="1"/>
        <v>1.0627802690582959</v>
      </c>
    </row>
    <row r="10" spans="1:9" ht="15.6" customHeight="1">
      <c r="A10" s="4" t="s">
        <v>26</v>
      </c>
      <c r="B10" s="5">
        <v>2122.6610000000001</v>
      </c>
      <c r="C10" s="5">
        <v>2140.7310000000002</v>
      </c>
      <c r="D10" s="5">
        <v>2097.8809999999999</v>
      </c>
      <c r="E10" s="1">
        <f t="shared" si="0"/>
        <v>0.98832597386016885</v>
      </c>
      <c r="F10" s="5">
        <v>667</v>
      </c>
      <c r="G10" s="5">
        <v>642</v>
      </c>
      <c r="H10" s="5">
        <v>664</v>
      </c>
      <c r="I10" s="1">
        <f t="shared" si="1"/>
        <v>0.99550224887556227</v>
      </c>
    </row>
    <row r="11" spans="1:9" ht="15.6" customHeight="1">
      <c r="A11" s="4" t="s">
        <v>27</v>
      </c>
      <c r="B11" s="5">
        <v>863.15700000000004</v>
      </c>
      <c r="C11" s="5">
        <v>725.702</v>
      </c>
      <c r="D11" s="5">
        <v>1121.684</v>
      </c>
      <c r="E11" s="1">
        <f t="shared" si="0"/>
        <v>1.2995132982759798</v>
      </c>
      <c r="F11" s="5">
        <v>78</v>
      </c>
      <c r="G11" s="5">
        <v>80</v>
      </c>
      <c r="H11" s="5">
        <v>114</v>
      </c>
      <c r="I11" s="1">
        <f t="shared" si="1"/>
        <v>1.4615384615384615</v>
      </c>
    </row>
    <row r="12" spans="1:9" ht="15.6" customHeight="1">
      <c r="A12" s="4" t="s">
        <v>28</v>
      </c>
      <c r="B12" s="5">
        <v>723.80100000000004</v>
      </c>
      <c r="C12" s="5">
        <v>634.45100000000002</v>
      </c>
      <c r="D12" s="5">
        <v>577.14499999999998</v>
      </c>
      <c r="E12" s="1">
        <f t="shared" si="0"/>
        <v>0.79738077178672029</v>
      </c>
      <c r="F12" s="5">
        <v>793</v>
      </c>
      <c r="G12" s="5">
        <v>746</v>
      </c>
      <c r="H12" s="5">
        <v>755</v>
      </c>
      <c r="I12" s="1">
        <f t="shared" si="1"/>
        <v>0.95208070617906682</v>
      </c>
    </row>
    <row r="13" spans="1:9" ht="15.6" customHeight="1">
      <c r="A13" s="4" t="s">
        <v>29</v>
      </c>
      <c r="B13" s="5">
        <v>6.0359999999999996</v>
      </c>
      <c r="C13" s="5">
        <v>5.5890000000000004</v>
      </c>
      <c r="D13" s="5">
        <v>19.378</v>
      </c>
      <c r="E13" s="1">
        <f t="shared" si="0"/>
        <v>3.2104042412193508</v>
      </c>
      <c r="F13" s="5">
        <v>22</v>
      </c>
      <c r="G13" s="5">
        <v>17</v>
      </c>
      <c r="H13" s="5">
        <v>12</v>
      </c>
      <c r="I13" s="1">
        <f t="shared" si="1"/>
        <v>0.54545454545454541</v>
      </c>
    </row>
    <row r="14" spans="1:9" ht="15.6" customHeight="1">
      <c r="A14" s="4" t="s">
        <v>30</v>
      </c>
      <c r="B14" s="5">
        <v>1484.6079999999999</v>
      </c>
      <c r="C14" s="5">
        <v>1501.35</v>
      </c>
      <c r="D14" s="5">
        <v>1577.876</v>
      </c>
      <c r="E14" s="1">
        <f t="shared" si="0"/>
        <v>1.0628233176703885</v>
      </c>
      <c r="F14" s="5">
        <v>1897</v>
      </c>
      <c r="G14" s="5">
        <v>1831</v>
      </c>
      <c r="H14" s="5">
        <v>1916</v>
      </c>
      <c r="I14" s="1">
        <f t="shared" si="1"/>
        <v>1.0100158144438587</v>
      </c>
    </row>
    <row r="15" spans="1:9" ht="15.6" customHeight="1">
      <c r="A15" s="4" t="s">
        <v>31</v>
      </c>
      <c r="B15" s="5">
        <v>1858.4929999999999</v>
      </c>
      <c r="C15" s="5">
        <v>1752.3530000000001</v>
      </c>
      <c r="D15" s="5">
        <v>1836.1849999999999</v>
      </c>
      <c r="E15" s="1">
        <f t="shared" si="0"/>
        <v>0.98799672637992175</v>
      </c>
      <c r="F15" s="5">
        <v>1141</v>
      </c>
      <c r="G15" s="5">
        <v>1126</v>
      </c>
      <c r="H15" s="5">
        <v>1125</v>
      </c>
      <c r="I15" s="1">
        <f t="shared" si="1"/>
        <v>0.98597721297107799</v>
      </c>
    </row>
    <row r="16" spans="1:9" ht="15.6" customHeight="1">
      <c r="A16" s="4" t="s">
        <v>32</v>
      </c>
      <c r="B16" s="5">
        <v>1124.989</v>
      </c>
      <c r="C16" s="5">
        <v>952.60699999999997</v>
      </c>
      <c r="D16" s="5">
        <v>713.495</v>
      </c>
      <c r="E16" s="1">
        <f t="shared" si="0"/>
        <v>0.63422397907890649</v>
      </c>
      <c r="F16" s="5">
        <v>722</v>
      </c>
      <c r="G16" s="5">
        <v>650</v>
      </c>
      <c r="H16" s="5">
        <v>607</v>
      </c>
      <c r="I16" s="1">
        <f t="shared" si="1"/>
        <v>0.84072022160664817</v>
      </c>
    </row>
    <row r="17" spans="1:9" ht="15.6" customHeight="1">
      <c r="A17" s="4" t="s">
        <v>33</v>
      </c>
      <c r="B17" s="5">
        <v>556.04499999999996</v>
      </c>
      <c r="C17" s="5">
        <v>560.75300000000004</v>
      </c>
      <c r="D17" s="5">
        <v>561.13300000000004</v>
      </c>
      <c r="E17" s="1">
        <f t="shared" si="0"/>
        <v>1.009150338551736</v>
      </c>
      <c r="F17" s="5">
        <v>566</v>
      </c>
      <c r="G17" s="5">
        <v>504</v>
      </c>
      <c r="H17" s="5">
        <v>539</v>
      </c>
      <c r="I17" s="1">
        <f t="shared" si="1"/>
        <v>0.95229681978798586</v>
      </c>
    </row>
    <row r="18" spans="1:9" ht="15.6" customHeight="1">
      <c r="A18" s="4" t="s">
        <v>34</v>
      </c>
      <c r="B18" s="5">
        <v>352.12400000000002</v>
      </c>
      <c r="C18" s="5">
        <v>355.23399999999998</v>
      </c>
      <c r="D18" s="5">
        <v>329.58100000000002</v>
      </c>
      <c r="E18" s="1">
        <f t="shared" si="0"/>
        <v>0.9359799388851654</v>
      </c>
      <c r="F18" s="5">
        <v>453</v>
      </c>
      <c r="G18" s="5">
        <v>443</v>
      </c>
      <c r="H18" s="5">
        <v>397</v>
      </c>
      <c r="I18" s="1">
        <f t="shared" si="1"/>
        <v>0.87637969094922741</v>
      </c>
    </row>
    <row r="19" spans="1:9" ht="15.6" customHeight="1">
      <c r="A19" s="4" t="s">
        <v>35</v>
      </c>
      <c r="B19" s="5">
        <v>1126.9059999999999</v>
      </c>
      <c r="C19" s="5">
        <v>1065.0350000000001</v>
      </c>
      <c r="D19" s="5">
        <v>1095.1089999999999</v>
      </c>
      <c r="E19" s="1">
        <f t="shared" si="0"/>
        <v>0.97178380450543345</v>
      </c>
      <c r="F19" s="5">
        <v>1333</v>
      </c>
      <c r="G19" s="5">
        <v>1334</v>
      </c>
      <c r="H19" s="5">
        <v>1337</v>
      </c>
      <c r="I19" s="1">
        <f t="shared" si="1"/>
        <v>1.0030007501875469</v>
      </c>
    </row>
    <row r="20" spans="1:9" ht="15.6" customHeight="1">
      <c r="A20" s="4" t="s">
        <v>36</v>
      </c>
      <c r="B20" s="5">
        <v>1301.4369999999999</v>
      </c>
      <c r="C20" s="5">
        <v>1390.4739999999999</v>
      </c>
      <c r="D20" s="5">
        <v>1370.4069999999999</v>
      </c>
      <c r="E20" s="1">
        <f t="shared" si="0"/>
        <v>1.0529952660021191</v>
      </c>
      <c r="F20" s="5">
        <v>1116</v>
      </c>
      <c r="G20" s="5">
        <v>1084</v>
      </c>
      <c r="H20" s="5">
        <v>951</v>
      </c>
      <c r="I20" s="1">
        <f t="shared" si="1"/>
        <v>0.85215053763440862</v>
      </c>
    </row>
    <row r="21" spans="1:9" ht="15.6" customHeight="1">
      <c r="A21" s="4" t="s">
        <v>37</v>
      </c>
      <c r="B21" s="5">
        <v>444.03500000000003</v>
      </c>
      <c r="C21" s="5">
        <v>399.92700000000002</v>
      </c>
      <c r="D21" s="5">
        <v>458.99299999999999</v>
      </c>
      <c r="E21" s="1">
        <f t="shared" si="0"/>
        <v>1.0336865337191887</v>
      </c>
      <c r="F21" s="5">
        <v>490</v>
      </c>
      <c r="G21" s="5">
        <v>407</v>
      </c>
      <c r="H21" s="5">
        <v>494</v>
      </c>
      <c r="I21" s="1">
        <f t="shared" si="1"/>
        <v>1.0081632653061225</v>
      </c>
    </row>
    <row r="22" spans="1:9" ht="15.6" customHeight="1">
      <c r="A22" s="4" t="s">
        <v>38</v>
      </c>
      <c r="B22" s="5">
        <v>134.13</v>
      </c>
      <c r="C22" s="5">
        <v>148.31</v>
      </c>
      <c r="D22" s="5">
        <v>140.25899999999999</v>
      </c>
      <c r="E22" s="1">
        <f t="shared" si="0"/>
        <v>1.0456944755088347</v>
      </c>
      <c r="F22" s="5">
        <v>285</v>
      </c>
      <c r="G22" s="5">
        <v>283</v>
      </c>
      <c r="H22" s="5">
        <v>283</v>
      </c>
      <c r="I22" s="1">
        <f t="shared" si="1"/>
        <v>0.99298245614035086</v>
      </c>
    </row>
    <row r="23" spans="1:9" ht="15.6" customHeight="1">
      <c r="A23" s="4" t="s">
        <v>39</v>
      </c>
      <c r="B23" s="5">
        <v>833.84699999999998</v>
      </c>
      <c r="C23" s="5">
        <v>761.40700000000004</v>
      </c>
      <c r="D23" s="5">
        <v>634.12900000000002</v>
      </c>
      <c r="E23" s="1">
        <f t="shared" si="0"/>
        <v>0.76048603640715862</v>
      </c>
      <c r="F23" s="5">
        <v>973</v>
      </c>
      <c r="G23" s="5">
        <v>958</v>
      </c>
      <c r="H23" s="5">
        <v>822</v>
      </c>
      <c r="I23" s="1">
        <f t="shared" si="1"/>
        <v>0.84480986639260025</v>
      </c>
    </row>
    <row r="24" spans="1:9" ht="15.6" customHeight="1">
      <c r="A24" s="4" t="s">
        <v>40</v>
      </c>
      <c r="B24" s="5">
        <v>82.236999999999995</v>
      </c>
      <c r="C24" s="5">
        <v>108.902</v>
      </c>
      <c r="D24" s="5">
        <v>116.15900000000001</v>
      </c>
      <c r="E24" s="1">
        <f t="shared" si="0"/>
        <v>1.4124907280178023</v>
      </c>
      <c r="F24" s="5">
        <v>130</v>
      </c>
      <c r="G24" s="5">
        <v>144</v>
      </c>
      <c r="H24" s="5">
        <v>157</v>
      </c>
      <c r="I24" s="1">
        <f t="shared" si="1"/>
        <v>1.2076923076923076</v>
      </c>
    </row>
    <row r="25" spans="1:9" ht="15.6" customHeight="1">
      <c r="A25" s="4" t="s">
        <v>41</v>
      </c>
      <c r="B25" s="5">
        <v>590.11</v>
      </c>
      <c r="C25" s="5">
        <v>546.20299999999997</v>
      </c>
      <c r="D25" s="5">
        <v>617.62</v>
      </c>
      <c r="E25" s="1">
        <f t="shared" si="0"/>
        <v>1.0466184270729186</v>
      </c>
      <c r="F25" s="5">
        <v>396</v>
      </c>
      <c r="G25" s="5">
        <v>371</v>
      </c>
      <c r="H25" s="5">
        <v>437</v>
      </c>
      <c r="I25" s="1">
        <f t="shared" si="1"/>
        <v>1.1035353535353536</v>
      </c>
    </row>
    <row r="26" spans="1:9" ht="15.6" customHeight="1">
      <c r="A26" s="4" t="s">
        <v>42</v>
      </c>
      <c r="B26" s="5">
        <v>404.947</v>
      </c>
      <c r="C26" s="5">
        <v>501.52</v>
      </c>
      <c r="D26" s="5">
        <v>397.95699999999999</v>
      </c>
      <c r="E26" s="1">
        <f t="shared" si="0"/>
        <v>0.98273848182601675</v>
      </c>
      <c r="F26" s="5">
        <v>278</v>
      </c>
      <c r="G26" s="5">
        <v>372</v>
      </c>
      <c r="H26" s="5">
        <v>345</v>
      </c>
      <c r="I26" s="1">
        <f t="shared" si="1"/>
        <v>1.2410071942446044</v>
      </c>
    </row>
    <row r="27" spans="1:9" ht="15.6" customHeight="1">
      <c r="A27" s="4" t="s">
        <v>43</v>
      </c>
      <c r="B27" s="5">
        <v>678.42600000000004</v>
      </c>
      <c r="C27" s="5">
        <v>649.66099999999994</v>
      </c>
      <c r="D27" s="5">
        <v>326.32799999999997</v>
      </c>
      <c r="E27" s="1">
        <f t="shared" si="0"/>
        <v>0.4810075085565706</v>
      </c>
      <c r="F27" s="5">
        <v>322</v>
      </c>
      <c r="G27" s="5">
        <v>321</v>
      </c>
      <c r="H27" s="5">
        <v>168</v>
      </c>
      <c r="I27" s="1">
        <f t="shared" si="1"/>
        <v>0.52173913043478259</v>
      </c>
    </row>
    <row r="28" spans="1:9" ht="15.6" customHeight="1">
      <c r="A28" s="4" t="s">
        <v>44</v>
      </c>
      <c r="B28" s="5">
        <v>983.298</v>
      </c>
      <c r="C28" s="5">
        <v>895.94799999999998</v>
      </c>
      <c r="D28" s="5">
        <v>1020.253</v>
      </c>
      <c r="E28" s="1">
        <f t="shared" si="0"/>
        <v>1.0375827063616523</v>
      </c>
      <c r="F28" s="5">
        <v>854</v>
      </c>
      <c r="G28" s="5">
        <v>799</v>
      </c>
      <c r="H28" s="5">
        <v>920</v>
      </c>
      <c r="I28" s="1">
        <f t="shared" si="1"/>
        <v>1.0772833723653397</v>
      </c>
    </row>
    <row r="29" spans="1:9" ht="15.6" customHeight="1">
      <c r="A29" s="4" t="s">
        <v>45</v>
      </c>
      <c r="B29" s="5">
        <v>1499.6420000000001</v>
      </c>
      <c r="C29" s="5">
        <v>1257.0419999999999</v>
      </c>
      <c r="D29" s="5">
        <v>1275.2249999999999</v>
      </c>
      <c r="E29" s="1">
        <f t="shared" si="0"/>
        <v>0.85035295090428242</v>
      </c>
      <c r="F29" s="5">
        <v>492</v>
      </c>
      <c r="G29" s="5">
        <v>398</v>
      </c>
      <c r="H29" s="5">
        <v>383</v>
      </c>
      <c r="I29" s="1">
        <f t="shared" si="1"/>
        <v>0.77845528455284552</v>
      </c>
    </row>
    <row r="30" spans="1:9" ht="15.6" customHeight="1">
      <c r="A30" s="4" t="s">
        <v>60</v>
      </c>
      <c r="B30" s="5">
        <v>2543.8890000000001</v>
      </c>
      <c r="C30" s="5">
        <v>2168.0630000000001</v>
      </c>
      <c r="D30" s="5">
        <v>2621.06</v>
      </c>
      <c r="E30" s="1">
        <f t="shared" si="0"/>
        <v>1.0303358361941106</v>
      </c>
      <c r="F30" s="5">
        <v>303</v>
      </c>
      <c r="G30" s="5">
        <v>272</v>
      </c>
      <c r="H30" s="5">
        <v>307</v>
      </c>
      <c r="I30" s="1">
        <f t="shared" si="1"/>
        <v>1.0132013201320131</v>
      </c>
    </row>
    <row r="31" spans="1:9" ht="15.6" customHeight="1">
      <c r="A31" s="4" t="s">
        <v>61</v>
      </c>
      <c r="B31" s="5">
        <v>251.238</v>
      </c>
      <c r="C31" s="5">
        <v>292.06799999999998</v>
      </c>
      <c r="D31" s="5">
        <v>173.655</v>
      </c>
      <c r="E31" s="1">
        <f t="shared" si="0"/>
        <v>0.69119719150765413</v>
      </c>
      <c r="F31" s="5">
        <v>26</v>
      </c>
      <c r="G31" s="5">
        <v>35</v>
      </c>
      <c r="H31" s="5">
        <v>34</v>
      </c>
      <c r="I31" s="1">
        <f t="shared" si="1"/>
        <v>1.3076923076923077</v>
      </c>
    </row>
    <row r="32" spans="1:9" ht="15.6" customHeight="1">
      <c r="A32" s="4"/>
      <c r="B32" s="5"/>
      <c r="C32" s="5"/>
      <c r="D32" s="5"/>
      <c r="E32" s="1" t="str">
        <f t="shared" si="0"/>
        <v/>
      </c>
      <c r="F32" s="5"/>
      <c r="G32" s="5"/>
      <c r="H32" s="5"/>
      <c r="I32" s="1" t="str">
        <f t="shared" si="1"/>
        <v/>
      </c>
    </row>
    <row r="33" spans="1:9" ht="15.6" customHeight="1">
      <c r="A33" s="4"/>
      <c r="B33" s="5"/>
      <c r="C33" s="5"/>
      <c r="D33" s="5"/>
      <c r="E33" s="1" t="str">
        <f t="shared" si="0"/>
        <v/>
      </c>
      <c r="F33" s="5"/>
      <c r="G33" s="5"/>
      <c r="H33" s="5"/>
      <c r="I33" s="1" t="str">
        <f t="shared" si="1"/>
        <v/>
      </c>
    </row>
    <row r="34" spans="1:9" ht="15.6" customHeight="1">
      <c r="A34" s="6" t="s">
        <v>2</v>
      </c>
      <c r="B34" s="6">
        <f>SUM(B5:B33)</f>
        <v>27887.897000000001</v>
      </c>
      <c r="C34" s="6">
        <f>SUM(C5:C33)</f>
        <v>26248.432000000001</v>
      </c>
      <c r="D34" s="6">
        <f>SUM(D5:D33)</f>
        <v>26994.510999999995</v>
      </c>
      <c r="E34" s="7">
        <f t="shared" si="0"/>
        <v>0.96796509969898392</v>
      </c>
      <c r="F34" s="6">
        <f>SUM(F5:F33)</f>
        <v>18627</v>
      </c>
      <c r="G34" s="6">
        <f>SUM(G5:G33)</f>
        <v>17824</v>
      </c>
      <c r="H34" s="6">
        <f>SUM(H5:H33)</f>
        <v>18085</v>
      </c>
      <c r="I34" s="7">
        <f t="shared" si="1"/>
        <v>0.97090245342781978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E2:E3 I2:I3 I5:I65536">
    <cfRule type="cellIs" dxfId="2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7"/>
  <dimension ref="A1:I34"/>
  <sheetViews>
    <sheetView workbookViewId="0">
      <selection activeCell="B4" sqref="B4:H4"/>
    </sheetView>
  </sheetViews>
  <sheetFormatPr defaultRowHeight="12.75"/>
  <cols>
    <col min="1" max="1" width="36.42578125" customWidth="1"/>
  </cols>
  <sheetData>
    <row r="1" spans="1:9" ht="21" thickBot="1">
      <c r="A1" s="94" t="s">
        <v>3</v>
      </c>
      <c r="B1" s="95"/>
      <c r="C1" s="95"/>
      <c r="D1" s="95"/>
      <c r="E1" s="95"/>
      <c r="F1" s="95"/>
      <c r="G1" s="95"/>
      <c r="H1" s="95"/>
      <c r="I1" s="96"/>
    </row>
    <row r="2" spans="1:9" ht="19.5" customHeight="1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99" t="s">
        <v>6</v>
      </c>
      <c r="B3" s="91" t="s">
        <v>0</v>
      </c>
      <c r="C3" s="91"/>
      <c r="D3" s="91"/>
      <c r="E3" s="91"/>
      <c r="F3" s="91" t="s">
        <v>1</v>
      </c>
      <c r="G3" s="91"/>
      <c r="H3" s="91"/>
      <c r="I3" s="91"/>
    </row>
    <row r="4" spans="1:9" ht="16.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</row>
    <row r="5" spans="1:9" ht="15.6" customHeight="1">
      <c r="A5" s="4" t="s">
        <v>21</v>
      </c>
      <c r="B5" s="5">
        <v>4788.7510000000002</v>
      </c>
      <c r="C5" s="5">
        <v>4670.1719999999996</v>
      </c>
      <c r="D5" s="5">
        <v>4966.6139999999996</v>
      </c>
      <c r="E5" s="22">
        <f>IF(OR(D5=0,B5=0),"",D5/B5)</f>
        <v>1.0371418351048112</v>
      </c>
      <c r="F5" s="5">
        <v>741</v>
      </c>
      <c r="G5" s="5">
        <v>725</v>
      </c>
      <c r="H5" s="5">
        <v>810</v>
      </c>
      <c r="I5" s="22">
        <f>IF(OR(H5=0,F5=0),"",H5/F5)</f>
        <v>1.0931174089068827</v>
      </c>
    </row>
    <row r="6" spans="1:9" ht="15.6" customHeight="1">
      <c r="A6" s="4" t="s">
        <v>22</v>
      </c>
      <c r="B6" s="5">
        <v>0</v>
      </c>
      <c r="C6" s="5">
        <v>5.0910000000000002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1</v>
      </c>
      <c r="H6" s="5">
        <v>0</v>
      </c>
      <c r="I6" s="22" t="str">
        <f t="shared" ref="I6:I34" si="1">IF(OR(H6=0,F6=0),"",H6/F6)</f>
        <v/>
      </c>
    </row>
    <row r="7" spans="1:9" ht="15.6" customHeight="1">
      <c r="A7" s="4" t="s">
        <v>23</v>
      </c>
      <c r="B7" s="5">
        <v>17.201000000000001</v>
      </c>
      <c r="C7" s="5">
        <v>6.7160000000000002</v>
      </c>
      <c r="D7" s="5">
        <v>6.9450000000000003</v>
      </c>
      <c r="E7" s="22">
        <f t="shared" si="0"/>
        <v>0.4037555956049067</v>
      </c>
      <c r="F7" s="5">
        <v>1</v>
      </c>
      <c r="G7" s="5">
        <v>2</v>
      </c>
      <c r="H7" s="5">
        <v>2</v>
      </c>
      <c r="I7" s="22">
        <f t="shared" si="1"/>
        <v>2</v>
      </c>
    </row>
    <row r="8" spans="1:9" ht="15.6" customHeight="1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6" customHeight="1">
      <c r="A9" s="4" t="s">
        <v>25</v>
      </c>
      <c r="B9" s="5">
        <v>9.9640000000000004</v>
      </c>
      <c r="C9" s="5">
        <v>29.114000000000001</v>
      </c>
      <c r="D9" s="5">
        <v>4.9820000000000002</v>
      </c>
      <c r="E9" s="22">
        <f t="shared" si="0"/>
        <v>0.5</v>
      </c>
      <c r="F9" s="5">
        <v>2</v>
      </c>
      <c r="G9" s="5">
        <v>4</v>
      </c>
      <c r="H9" s="5">
        <v>1</v>
      </c>
      <c r="I9" s="22">
        <f t="shared" si="1"/>
        <v>0.5</v>
      </c>
    </row>
    <row r="10" spans="1:9" ht="15.6" customHeight="1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6" customHeight="1">
      <c r="A11" s="4" t="s">
        <v>27</v>
      </c>
      <c r="B11" s="5">
        <v>12.989000000000001</v>
      </c>
      <c r="C11" s="5">
        <v>13.321999999999999</v>
      </c>
      <c r="D11" s="5">
        <v>41.572000000000003</v>
      </c>
      <c r="E11" s="22">
        <f t="shared" si="0"/>
        <v>3.200554315189776</v>
      </c>
      <c r="F11" s="5">
        <v>1</v>
      </c>
      <c r="G11" s="5">
        <v>2</v>
      </c>
      <c r="H11" s="5">
        <v>4</v>
      </c>
      <c r="I11" s="22">
        <f t="shared" si="1"/>
        <v>4</v>
      </c>
    </row>
    <row r="12" spans="1:9" ht="15.6" customHeight="1">
      <c r="A12" s="4" t="s">
        <v>28</v>
      </c>
      <c r="B12" s="5">
        <v>0</v>
      </c>
      <c r="C12" s="5">
        <v>0</v>
      </c>
      <c r="D12" s="5">
        <v>0</v>
      </c>
      <c r="E12" s="22" t="str">
        <f t="shared" si="0"/>
        <v/>
      </c>
      <c r="F12" s="5">
        <v>0</v>
      </c>
      <c r="G12" s="5">
        <v>0</v>
      </c>
      <c r="H12" s="5">
        <v>0</v>
      </c>
      <c r="I12" s="22" t="str">
        <f t="shared" si="1"/>
        <v/>
      </c>
    </row>
    <row r="13" spans="1:9" ht="15.6" customHeight="1">
      <c r="A13" s="4" t="s">
        <v>29</v>
      </c>
      <c r="B13" s="5">
        <v>0</v>
      </c>
      <c r="C13" s="5">
        <v>0</v>
      </c>
      <c r="D13" s="5">
        <v>0</v>
      </c>
      <c r="E13" s="22" t="str">
        <f t="shared" si="0"/>
        <v/>
      </c>
      <c r="F13" s="5">
        <v>0</v>
      </c>
      <c r="G13" s="5">
        <v>0</v>
      </c>
      <c r="H13" s="5">
        <v>0</v>
      </c>
      <c r="I13" s="22" t="str">
        <f t="shared" si="1"/>
        <v/>
      </c>
    </row>
    <row r="14" spans="1:9" ht="15.6" customHeight="1">
      <c r="A14" s="4" t="s">
        <v>30</v>
      </c>
      <c r="B14" s="5">
        <v>0</v>
      </c>
      <c r="C14" s="5">
        <v>0</v>
      </c>
      <c r="D14" s="5">
        <v>0</v>
      </c>
      <c r="E14" s="22" t="str">
        <f t="shared" si="0"/>
        <v/>
      </c>
      <c r="F14" s="5">
        <v>0</v>
      </c>
      <c r="G14" s="5">
        <v>0</v>
      </c>
      <c r="H14" s="5">
        <v>0</v>
      </c>
      <c r="I14" s="22" t="str">
        <f t="shared" si="1"/>
        <v/>
      </c>
    </row>
    <row r="15" spans="1:9" ht="15.6" customHeight="1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6" customHeight="1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6" customHeight="1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6" customHeight="1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6" customHeight="1">
      <c r="A19" s="4" t="s">
        <v>35</v>
      </c>
      <c r="B19" s="5">
        <v>14.167999999999999</v>
      </c>
      <c r="C19" s="5">
        <v>17.201000000000001</v>
      </c>
      <c r="D19" s="5">
        <v>0</v>
      </c>
      <c r="E19" s="22" t="str">
        <f t="shared" si="0"/>
        <v/>
      </c>
      <c r="F19" s="5">
        <v>1</v>
      </c>
      <c r="G19" s="5">
        <v>1</v>
      </c>
      <c r="H19" s="5">
        <v>0</v>
      </c>
      <c r="I19" s="22" t="str">
        <f t="shared" si="1"/>
        <v/>
      </c>
    </row>
    <row r="20" spans="1:9" ht="15.6" customHeight="1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6" customHeight="1">
      <c r="A21" s="4" t="s">
        <v>37</v>
      </c>
      <c r="B21" s="5">
        <v>0</v>
      </c>
      <c r="C21" s="5">
        <v>0</v>
      </c>
      <c r="D21" s="5">
        <v>0</v>
      </c>
      <c r="E21" s="22" t="str">
        <f t="shared" si="0"/>
        <v/>
      </c>
      <c r="F21" s="5">
        <v>0</v>
      </c>
      <c r="G21" s="5">
        <v>0</v>
      </c>
      <c r="H21" s="5">
        <v>0</v>
      </c>
      <c r="I21" s="22" t="str">
        <f t="shared" si="1"/>
        <v/>
      </c>
    </row>
    <row r="22" spans="1:9" ht="15.6" customHeight="1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6" customHeight="1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6" customHeight="1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6" customHeight="1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6" customHeight="1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6" customHeight="1">
      <c r="A27" s="4" t="s">
        <v>43</v>
      </c>
      <c r="B27" s="5">
        <v>17.431000000000001</v>
      </c>
      <c r="C27" s="5">
        <v>8.734</v>
      </c>
      <c r="D27" s="5">
        <v>11.534000000000001</v>
      </c>
      <c r="E27" s="22">
        <f t="shared" si="0"/>
        <v>0.66169468188858926</v>
      </c>
      <c r="F27" s="5">
        <v>4</v>
      </c>
      <c r="G27" s="5">
        <v>1</v>
      </c>
      <c r="H27" s="5">
        <v>2</v>
      </c>
      <c r="I27" s="22">
        <f t="shared" si="1"/>
        <v>0.5</v>
      </c>
    </row>
    <row r="28" spans="1:9" ht="15.6" customHeight="1">
      <c r="A28" s="4" t="s">
        <v>44</v>
      </c>
      <c r="B28" s="5">
        <v>0</v>
      </c>
      <c r="C28" s="5">
        <v>6.81</v>
      </c>
      <c r="D28" s="5">
        <v>0</v>
      </c>
      <c r="E28" s="22" t="str">
        <f t="shared" si="0"/>
        <v/>
      </c>
      <c r="F28" s="5">
        <v>0</v>
      </c>
      <c r="G28" s="5">
        <v>1</v>
      </c>
      <c r="H28" s="5">
        <v>0</v>
      </c>
      <c r="I28" s="22" t="str">
        <f t="shared" si="1"/>
        <v/>
      </c>
    </row>
    <row r="29" spans="1:9" ht="15.6" customHeight="1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6" customHeight="1">
      <c r="A30" s="4" t="s">
        <v>60</v>
      </c>
      <c r="B30" s="5">
        <v>75.13</v>
      </c>
      <c r="C30" s="5">
        <v>88.900999999999996</v>
      </c>
      <c r="D30" s="5">
        <v>30.238</v>
      </c>
      <c r="E30" s="22">
        <f t="shared" si="0"/>
        <v>0.40247570877146283</v>
      </c>
      <c r="F30" s="5">
        <v>6</v>
      </c>
      <c r="G30" s="5">
        <v>6</v>
      </c>
      <c r="H30" s="5">
        <v>6</v>
      </c>
      <c r="I30" s="22">
        <f t="shared" si="1"/>
        <v>1</v>
      </c>
    </row>
    <row r="31" spans="1:9" ht="15.6" customHeight="1">
      <c r="A31" s="4" t="s">
        <v>61</v>
      </c>
      <c r="B31" s="5">
        <v>4.7210000000000001</v>
      </c>
      <c r="C31" s="5">
        <v>0</v>
      </c>
      <c r="D31" s="5">
        <v>0</v>
      </c>
      <c r="E31" s="22" t="str">
        <f t="shared" si="0"/>
        <v/>
      </c>
      <c r="F31" s="5">
        <v>1</v>
      </c>
      <c r="G31" s="5">
        <v>0</v>
      </c>
      <c r="H31" s="5">
        <v>0</v>
      </c>
      <c r="I31" s="22" t="str">
        <f t="shared" si="1"/>
        <v/>
      </c>
    </row>
    <row r="32" spans="1:9" ht="15.6" customHeight="1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6" customHeight="1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6" customHeight="1">
      <c r="A34" s="9" t="s">
        <v>2</v>
      </c>
      <c r="B34" s="9">
        <f>SUM(B5:B33)</f>
        <v>4940.3549999999987</v>
      </c>
      <c r="C34" s="9">
        <f>SUM(C5:C33)</f>
        <v>4846.0610000000006</v>
      </c>
      <c r="D34" s="9">
        <f>SUM(D5:D33)</f>
        <v>5061.8849999999993</v>
      </c>
      <c r="E34" s="23">
        <f t="shared" si="0"/>
        <v>1.0245994468008879</v>
      </c>
      <c r="F34" s="9">
        <f>SUM(F5:F33)</f>
        <v>757</v>
      </c>
      <c r="G34" s="9">
        <f>SUM(G5:G33)</f>
        <v>743</v>
      </c>
      <c r="H34" s="9">
        <f>SUM(H5:H33)</f>
        <v>825</v>
      </c>
      <c r="I34" s="23">
        <f t="shared" si="1"/>
        <v>1.0898282694848085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I1:I3 E1:E3 I5:I65536">
    <cfRule type="cellIs" dxfId="1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F10" sqref="F10"/>
    </sheetView>
  </sheetViews>
  <sheetFormatPr defaultRowHeight="12.75"/>
  <cols>
    <col min="1" max="1" width="36.140625" customWidth="1"/>
  </cols>
  <sheetData>
    <row r="1" spans="1:9" ht="21" thickBot="1">
      <c r="A1" s="119" t="s">
        <v>3</v>
      </c>
      <c r="B1" s="120"/>
      <c r="C1" s="120"/>
      <c r="D1" s="120"/>
      <c r="E1" s="120"/>
      <c r="F1" s="120"/>
      <c r="G1" s="120"/>
      <c r="H1" s="120"/>
      <c r="I1" s="121"/>
    </row>
    <row r="2" spans="1:9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122" t="s">
        <v>53</v>
      </c>
      <c r="B3" s="90" t="s">
        <v>0</v>
      </c>
      <c r="C3" s="90"/>
      <c r="D3" s="90"/>
      <c r="E3" s="90"/>
      <c r="F3" s="90" t="s">
        <v>1</v>
      </c>
      <c r="G3" s="90"/>
      <c r="H3" s="90"/>
      <c r="I3" s="90"/>
    </row>
    <row r="4" spans="1:9" ht="15.75" customHeight="1">
      <c r="A4" s="122"/>
      <c r="B4" s="68">
        <v>2017</v>
      </c>
      <c r="C4" s="68">
        <v>2018</v>
      </c>
      <c r="D4" s="68">
        <v>2019</v>
      </c>
      <c r="E4" s="69" t="s">
        <v>14</v>
      </c>
      <c r="F4" s="70">
        <v>2017</v>
      </c>
      <c r="G4" s="70">
        <v>2018</v>
      </c>
      <c r="H4" s="70">
        <v>2019</v>
      </c>
      <c r="I4" s="71" t="s">
        <v>14</v>
      </c>
    </row>
    <row r="5" spans="1:9" ht="15.75">
      <c r="A5" s="4" t="s">
        <v>21</v>
      </c>
      <c r="B5" s="5">
        <v>1.8660000000000001</v>
      </c>
      <c r="C5" s="5">
        <v>0</v>
      </c>
      <c r="D5" s="5">
        <v>0</v>
      </c>
      <c r="E5" s="22" t="str">
        <f>IF(OR(D5=0,B5=0),"",D5/B5)</f>
        <v/>
      </c>
      <c r="F5" s="5">
        <v>1</v>
      </c>
      <c r="G5" s="5">
        <v>0</v>
      </c>
      <c r="H5" s="5">
        <v>0</v>
      </c>
      <c r="I5" s="22" t="str">
        <f>IF(OR(H5=0,F5=0),"",H5/F5)</f>
        <v/>
      </c>
    </row>
    <row r="6" spans="1:9" ht="15.75">
      <c r="A6" s="4" t="s">
        <v>22</v>
      </c>
      <c r="B6" s="5">
        <v>0</v>
      </c>
      <c r="C6" s="5">
        <v>0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0</v>
      </c>
      <c r="H6" s="5">
        <v>0</v>
      </c>
      <c r="I6" s="22" t="str">
        <f t="shared" ref="I6:I34" si="1">IF(OR(H6=0,F6=0),"",H6/F6)</f>
        <v/>
      </c>
    </row>
    <row r="7" spans="1:9" ht="15.75">
      <c r="A7" s="4" t="s">
        <v>23</v>
      </c>
      <c r="B7" s="5">
        <v>0</v>
      </c>
      <c r="C7" s="5">
        <v>0</v>
      </c>
      <c r="D7" s="5">
        <v>0</v>
      </c>
      <c r="E7" s="22" t="str">
        <f t="shared" si="0"/>
        <v/>
      </c>
      <c r="F7" s="5">
        <v>0</v>
      </c>
      <c r="G7" s="5">
        <v>0</v>
      </c>
      <c r="H7" s="5">
        <v>0</v>
      </c>
      <c r="I7" s="22" t="str">
        <f t="shared" si="1"/>
        <v/>
      </c>
    </row>
    <row r="8" spans="1:9" ht="15.75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75">
      <c r="A9" s="4" t="s">
        <v>25</v>
      </c>
      <c r="B9" s="5">
        <v>0</v>
      </c>
      <c r="C9" s="5">
        <v>0</v>
      </c>
      <c r="D9" s="5">
        <v>0</v>
      </c>
      <c r="E9" s="22" t="str">
        <f t="shared" si="0"/>
        <v/>
      </c>
      <c r="F9" s="5">
        <v>0</v>
      </c>
      <c r="G9" s="5">
        <v>0</v>
      </c>
      <c r="H9" s="5">
        <v>0</v>
      </c>
      <c r="I9" s="22" t="str">
        <f t="shared" si="1"/>
        <v/>
      </c>
    </row>
    <row r="10" spans="1:9" ht="15.75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75">
      <c r="A11" s="4" t="s">
        <v>27</v>
      </c>
      <c r="B11" s="5">
        <v>0</v>
      </c>
      <c r="C11" s="5">
        <v>0</v>
      </c>
      <c r="D11" s="5">
        <v>0</v>
      </c>
      <c r="E11" s="22" t="str">
        <f t="shared" si="0"/>
        <v/>
      </c>
      <c r="F11" s="5">
        <v>0</v>
      </c>
      <c r="G11" s="5">
        <v>0</v>
      </c>
      <c r="H11" s="5">
        <v>0</v>
      </c>
      <c r="I11" s="22" t="str">
        <f t="shared" si="1"/>
        <v/>
      </c>
    </row>
    <row r="12" spans="1:9" ht="15.75">
      <c r="A12" s="4" t="s">
        <v>28</v>
      </c>
      <c r="B12" s="5">
        <v>995.74199999999996</v>
      </c>
      <c r="C12" s="5">
        <v>1000.213</v>
      </c>
      <c r="D12" s="5">
        <v>928.38499999999999</v>
      </c>
      <c r="E12" s="22">
        <f t="shared" si="0"/>
        <v>0.93235496745140811</v>
      </c>
      <c r="F12" s="5">
        <v>964</v>
      </c>
      <c r="G12" s="5">
        <v>973</v>
      </c>
      <c r="H12" s="5">
        <v>901</v>
      </c>
      <c r="I12" s="22">
        <f t="shared" si="1"/>
        <v>0.93464730290456433</v>
      </c>
    </row>
    <row r="13" spans="1:9" ht="15.75">
      <c r="A13" s="4" t="s">
        <v>29</v>
      </c>
      <c r="B13" s="5">
        <v>1228.2380000000001</v>
      </c>
      <c r="C13" s="5">
        <v>1097.3530000000001</v>
      </c>
      <c r="D13" s="5">
        <v>891.00699999999995</v>
      </c>
      <c r="E13" s="22">
        <f t="shared" si="0"/>
        <v>0.72543513553562089</v>
      </c>
      <c r="F13" s="5">
        <v>1029</v>
      </c>
      <c r="G13" s="5">
        <v>1021</v>
      </c>
      <c r="H13" s="5">
        <v>949</v>
      </c>
      <c r="I13" s="22">
        <f t="shared" si="1"/>
        <v>0.92225461613216719</v>
      </c>
    </row>
    <row r="14" spans="1:9" ht="15.75">
      <c r="A14" s="4" t="s">
        <v>30</v>
      </c>
      <c r="B14" s="5">
        <v>22.076000000000001</v>
      </c>
      <c r="C14" s="5">
        <v>20.279</v>
      </c>
      <c r="D14" s="5">
        <v>21.466999999999999</v>
      </c>
      <c r="E14" s="22">
        <f t="shared" si="0"/>
        <v>0.9724134807030258</v>
      </c>
      <c r="F14" s="5">
        <v>35</v>
      </c>
      <c r="G14" s="5">
        <v>47</v>
      </c>
      <c r="H14" s="5">
        <v>28</v>
      </c>
      <c r="I14" s="22">
        <f t="shared" si="1"/>
        <v>0.8</v>
      </c>
    </row>
    <row r="15" spans="1:9" ht="15.75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75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75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75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75">
      <c r="A19" s="4" t="s">
        <v>35</v>
      </c>
      <c r="B19" s="5">
        <v>0</v>
      </c>
      <c r="C19" s="5">
        <v>0</v>
      </c>
      <c r="D19" s="5">
        <v>0</v>
      </c>
      <c r="E19" s="22" t="str">
        <f t="shared" si="0"/>
        <v/>
      </c>
      <c r="F19" s="5">
        <v>0</v>
      </c>
      <c r="G19" s="5">
        <v>0</v>
      </c>
      <c r="H19" s="5">
        <v>0</v>
      </c>
      <c r="I19" s="22" t="str">
        <f t="shared" si="1"/>
        <v/>
      </c>
    </row>
    <row r="20" spans="1:9" ht="15.75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75">
      <c r="A21" s="4" t="s">
        <v>37</v>
      </c>
      <c r="B21" s="5">
        <v>0.91600000000000004</v>
      </c>
      <c r="C21" s="5">
        <v>0</v>
      </c>
      <c r="D21" s="5">
        <v>0</v>
      </c>
      <c r="E21" s="22" t="str">
        <f t="shared" si="0"/>
        <v/>
      </c>
      <c r="F21" s="5">
        <v>1</v>
      </c>
      <c r="G21" s="5">
        <v>0</v>
      </c>
      <c r="H21" s="5">
        <v>0</v>
      </c>
      <c r="I21" s="22" t="str">
        <f t="shared" si="1"/>
        <v/>
      </c>
    </row>
    <row r="22" spans="1:9" ht="15.75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75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75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75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75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75">
      <c r="A27" s="4" t="s">
        <v>43</v>
      </c>
      <c r="B27" s="5">
        <v>0</v>
      </c>
      <c r="C27" s="5">
        <v>0</v>
      </c>
      <c r="D27" s="5">
        <v>0</v>
      </c>
      <c r="E27" s="22" t="str">
        <f t="shared" si="0"/>
        <v/>
      </c>
      <c r="F27" s="5">
        <v>0</v>
      </c>
      <c r="G27" s="5">
        <v>0</v>
      </c>
      <c r="H27" s="5">
        <v>0</v>
      </c>
      <c r="I27" s="22" t="str">
        <f t="shared" si="1"/>
        <v/>
      </c>
    </row>
    <row r="28" spans="1:9" ht="15.75">
      <c r="A28" s="4" t="s">
        <v>44</v>
      </c>
      <c r="B28" s="5">
        <v>0</v>
      </c>
      <c r="C28" s="5">
        <v>0</v>
      </c>
      <c r="D28" s="5">
        <v>0</v>
      </c>
      <c r="E28" s="22" t="str">
        <f t="shared" si="0"/>
        <v/>
      </c>
      <c r="F28" s="5">
        <v>0</v>
      </c>
      <c r="G28" s="5">
        <v>0</v>
      </c>
      <c r="H28" s="5">
        <v>0</v>
      </c>
      <c r="I28" s="22" t="str">
        <f t="shared" si="1"/>
        <v/>
      </c>
    </row>
    <row r="29" spans="1:9" ht="15.75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75">
      <c r="A30" s="4" t="s">
        <v>60</v>
      </c>
      <c r="B30" s="5">
        <v>0</v>
      </c>
      <c r="C30" s="5">
        <v>0</v>
      </c>
      <c r="D30" s="5">
        <v>0</v>
      </c>
      <c r="E30" s="22" t="str">
        <f t="shared" si="0"/>
        <v/>
      </c>
      <c r="F30" s="5">
        <v>0</v>
      </c>
      <c r="G30" s="5">
        <v>0</v>
      </c>
      <c r="H30" s="5">
        <v>0</v>
      </c>
      <c r="I30" s="22" t="str">
        <f t="shared" si="1"/>
        <v/>
      </c>
    </row>
    <row r="31" spans="1:9" ht="15.75">
      <c r="A31" s="4" t="s">
        <v>61</v>
      </c>
      <c r="B31" s="5">
        <v>0</v>
      </c>
      <c r="C31" s="5">
        <v>0</v>
      </c>
      <c r="D31" s="5">
        <v>0</v>
      </c>
      <c r="E31" s="22" t="str">
        <f t="shared" si="0"/>
        <v/>
      </c>
      <c r="F31" s="5">
        <v>0</v>
      </c>
      <c r="G31" s="5">
        <v>0</v>
      </c>
      <c r="H31" s="5">
        <v>0</v>
      </c>
      <c r="I31" s="22" t="str">
        <f t="shared" si="1"/>
        <v/>
      </c>
    </row>
    <row r="32" spans="1:9" ht="15.75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75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75">
      <c r="A34" s="72" t="s">
        <v>2</v>
      </c>
      <c r="B34" s="72">
        <f>SUM(B5:B33)</f>
        <v>2248.8380000000002</v>
      </c>
      <c r="C34" s="72">
        <f>SUM(C5:C33)</f>
        <v>2117.8449999999998</v>
      </c>
      <c r="D34" s="72">
        <f>SUM(D5:D33)</f>
        <v>1840.8589999999999</v>
      </c>
      <c r="E34" s="73">
        <f t="shared" si="0"/>
        <v>0.81858230784076036</v>
      </c>
      <c r="F34" s="72">
        <f>SUM(F5:F33)</f>
        <v>2030</v>
      </c>
      <c r="G34" s="72">
        <f>SUM(G5:G33)</f>
        <v>2041</v>
      </c>
      <c r="H34" s="72">
        <f>SUM(H5:H33)</f>
        <v>1878</v>
      </c>
      <c r="I34" s="73">
        <f t="shared" si="1"/>
        <v>0.92512315270935963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34 I1:I3 E1:E3 I5:I34">
    <cfRule type="cellIs" dxfId="0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CaseMix</vt:lpstr>
      <vt:lpstr>CM_total</vt:lpstr>
      <vt:lpstr>CM_alfa</vt:lpstr>
      <vt:lpstr>CM_vyjm.</vt:lpstr>
      <vt:lpstr>CM_vyjmute_z_pausalu</vt:lpstr>
      <vt:lpstr>CaseMix!Oblast_tisku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Vesely</dc:creator>
  <cp:lastModifiedBy>Uživatel systému Windows</cp:lastModifiedBy>
  <cp:lastPrinted>2012-03-13T08:35:39Z</cp:lastPrinted>
  <dcterms:created xsi:type="dcterms:W3CDTF">2010-04-27T12:24:37Z</dcterms:created>
  <dcterms:modified xsi:type="dcterms:W3CDTF">2019-06-11T05:22:10Z</dcterms:modified>
</cp:coreProperties>
</file>