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ab\R2019\M08\"/>
    </mc:Choice>
  </mc:AlternateContent>
  <xr:revisionPtr revIDLastSave="0" documentId="8_{0BC6FA30-33FE-4B32-81D0-966586D4F287}" xr6:coauthVersionLast="41" xr6:coauthVersionMax="41" xr10:uidLastSave="{00000000-0000-0000-0000-000000000000}"/>
  <bookViews>
    <workbookView xWindow="31230" yWindow="1350" windowWidth="12525" windowHeight="13830" tabRatio="695" xr2:uid="{00000000-000D-0000-FFFF-FFFF00000000}"/>
  </bookViews>
  <sheets>
    <sheet name="CaseMix" sheetId="9" r:id="rId1"/>
    <sheet name="CM_total" sheetId="27" r:id="rId2"/>
    <sheet name="CM_alfa" sheetId="24" r:id="rId3"/>
    <sheet name="CM_vyjm." sheetId="25" r:id="rId4"/>
    <sheet name="CM_vyjmute_z_pausalu" sheetId="28" r:id="rId5"/>
  </sheets>
  <definedNames>
    <definedName name="_xlnm.Print_Area" localSheetId="0">CaseMix!$A$1:$M$37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G13" i="9"/>
  <c r="F13" i="9"/>
  <c r="D13" i="9"/>
  <c r="E13" i="9" s="1"/>
  <c r="C13" i="9"/>
  <c r="B13" i="9"/>
  <c r="I12" i="9"/>
  <c r="E12" i="9"/>
  <c r="I11" i="9"/>
  <c r="E11" i="9"/>
  <c r="I10" i="9"/>
  <c r="E10" i="9"/>
  <c r="I9" i="9"/>
  <c r="E9" i="9"/>
  <c r="I8" i="9"/>
  <c r="E8" i="9"/>
  <c r="I7" i="9"/>
  <c r="E7" i="9"/>
  <c r="I6" i="9"/>
  <c r="E6" i="9"/>
  <c r="I5" i="9"/>
  <c r="E5" i="9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5" i="27"/>
  <c r="M6" i="9"/>
  <c r="M7" i="9"/>
  <c r="M8" i="9"/>
  <c r="M9" i="9"/>
  <c r="M10" i="9"/>
  <c r="M11" i="9"/>
  <c r="M12" i="9"/>
  <c r="M5" i="9"/>
  <c r="L18" i="9"/>
  <c r="M18" i="9"/>
  <c r="L19" i="9"/>
  <c r="M19" i="9"/>
  <c r="L20" i="9"/>
  <c r="M20" i="9"/>
  <c r="L21" i="9"/>
  <c r="M21" i="9"/>
  <c r="L22" i="9"/>
  <c r="M22" i="9"/>
  <c r="L23" i="9"/>
  <c r="M23" i="9"/>
  <c r="M17" i="9"/>
  <c r="L17" i="9"/>
  <c r="H34" i="28"/>
  <c r="F34" i="28"/>
  <c r="G34" i="28"/>
  <c r="C34" i="28"/>
  <c r="H34" i="25"/>
  <c r="F34" i="25"/>
  <c r="G34" i="25"/>
  <c r="C34" i="25"/>
  <c r="H34" i="24"/>
  <c r="F34" i="24"/>
  <c r="G34" i="24"/>
  <c r="D34" i="24"/>
  <c r="B34" i="24"/>
  <c r="C34" i="24"/>
  <c r="H34" i="27"/>
  <c r="F34" i="27"/>
  <c r="G34" i="27"/>
  <c r="I33" i="28"/>
  <c r="E33" i="28"/>
  <c r="I32" i="28"/>
  <c r="E32" i="28"/>
  <c r="I31" i="28"/>
  <c r="I30" i="28"/>
  <c r="I29" i="28"/>
  <c r="I28" i="28"/>
  <c r="I27" i="28"/>
  <c r="I26" i="28"/>
  <c r="E26" i="28"/>
  <c r="I25" i="28"/>
  <c r="E25" i="28"/>
  <c r="I24" i="28"/>
  <c r="E24" i="28"/>
  <c r="I23" i="28"/>
  <c r="E23" i="28"/>
  <c r="I22" i="28"/>
  <c r="E22" i="28"/>
  <c r="I21" i="28"/>
  <c r="E21" i="28"/>
  <c r="I20" i="28"/>
  <c r="E20" i="28"/>
  <c r="I19" i="28"/>
  <c r="E19" i="28"/>
  <c r="I18" i="28"/>
  <c r="E18" i="28"/>
  <c r="I17" i="28"/>
  <c r="E17" i="28"/>
  <c r="I16" i="28"/>
  <c r="E16" i="28"/>
  <c r="I15" i="28"/>
  <c r="E15" i="28"/>
  <c r="I14" i="28"/>
  <c r="E14" i="28"/>
  <c r="I13" i="28"/>
  <c r="E13" i="28"/>
  <c r="I12" i="28"/>
  <c r="E12" i="28"/>
  <c r="I11" i="28"/>
  <c r="E11" i="28"/>
  <c r="I10" i="28"/>
  <c r="E10" i="28"/>
  <c r="I9" i="28"/>
  <c r="E9" i="28"/>
  <c r="I8" i="28"/>
  <c r="E8" i="28"/>
  <c r="I7" i="28"/>
  <c r="E7" i="28"/>
  <c r="I6" i="28"/>
  <c r="I5" i="28"/>
  <c r="I33" i="25"/>
  <c r="E33" i="25"/>
  <c r="I32" i="25"/>
  <c r="E32" i="25"/>
  <c r="I31" i="25"/>
  <c r="I30" i="25"/>
  <c r="I29" i="25"/>
  <c r="I28" i="25"/>
  <c r="I27" i="25"/>
  <c r="I26" i="25"/>
  <c r="E26" i="25"/>
  <c r="I25" i="25"/>
  <c r="E25" i="25"/>
  <c r="I24" i="25"/>
  <c r="E24" i="25"/>
  <c r="I23" i="25"/>
  <c r="E23" i="25"/>
  <c r="I22" i="25"/>
  <c r="E22" i="25"/>
  <c r="I21" i="25"/>
  <c r="E21" i="25"/>
  <c r="I20" i="25"/>
  <c r="E20" i="25"/>
  <c r="I19" i="25"/>
  <c r="E19" i="25"/>
  <c r="I18" i="25"/>
  <c r="E18" i="25"/>
  <c r="I17" i="25"/>
  <c r="E17" i="25"/>
  <c r="I16" i="25"/>
  <c r="E16" i="25"/>
  <c r="I15" i="25"/>
  <c r="E15" i="25"/>
  <c r="I14" i="25"/>
  <c r="E14" i="25"/>
  <c r="I13" i="25"/>
  <c r="E13" i="25"/>
  <c r="I12" i="25"/>
  <c r="E12" i="25"/>
  <c r="I11" i="25"/>
  <c r="E11" i="25"/>
  <c r="I10" i="25"/>
  <c r="E10" i="25"/>
  <c r="I9" i="25"/>
  <c r="E9" i="25"/>
  <c r="I8" i="25"/>
  <c r="E8" i="25"/>
  <c r="I7" i="25"/>
  <c r="E7" i="25"/>
  <c r="I6" i="25"/>
  <c r="I5" i="25"/>
  <c r="I33" i="24"/>
  <c r="E33" i="24"/>
  <c r="I32" i="24"/>
  <c r="E32" i="24"/>
  <c r="I31" i="24"/>
  <c r="E31" i="24"/>
  <c r="I30" i="24"/>
  <c r="E30" i="24"/>
  <c r="I29" i="24"/>
  <c r="E29" i="24"/>
  <c r="I28" i="24"/>
  <c r="E28" i="24"/>
  <c r="I27" i="24"/>
  <c r="E27" i="24"/>
  <c r="I26" i="24"/>
  <c r="E26" i="24"/>
  <c r="I25" i="24"/>
  <c r="E25" i="24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8" i="24"/>
  <c r="E8" i="24"/>
  <c r="I7" i="24"/>
  <c r="E7" i="24"/>
  <c r="I6" i="24"/>
  <c r="E6" i="24"/>
  <c r="I5" i="24"/>
  <c r="E5" i="24"/>
  <c r="K33" i="27"/>
  <c r="J33" i="27"/>
  <c r="I33" i="27"/>
  <c r="E33" i="27"/>
  <c r="K32" i="27"/>
  <c r="J32" i="27"/>
  <c r="I32" i="27"/>
  <c r="E32" i="27"/>
  <c r="K31" i="27"/>
  <c r="J31" i="27"/>
  <c r="I31" i="27"/>
  <c r="E31" i="27"/>
  <c r="K30" i="27"/>
  <c r="J30" i="27"/>
  <c r="I30" i="27"/>
  <c r="E30" i="27"/>
  <c r="K29" i="27"/>
  <c r="J29" i="27"/>
  <c r="I29" i="27"/>
  <c r="E29" i="27"/>
  <c r="K28" i="27"/>
  <c r="J28" i="27"/>
  <c r="I28" i="27"/>
  <c r="E28" i="27"/>
  <c r="K27" i="27"/>
  <c r="J27" i="27"/>
  <c r="I27" i="27"/>
  <c r="E27" i="27"/>
  <c r="K26" i="27"/>
  <c r="J26" i="27"/>
  <c r="I26" i="27"/>
  <c r="E26" i="27"/>
  <c r="K25" i="27"/>
  <c r="J25" i="27"/>
  <c r="I25" i="27"/>
  <c r="E25" i="27"/>
  <c r="K24" i="27"/>
  <c r="J24" i="27"/>
  <c r="I24" i="27"/>
  <c r="E24" i="27"/>
  <c r="K23" i="27"/>
  <c r="J23" i="27"/>
  <c r="I23" i="27"/>
  <c r="E23" i="27"/>
  <c r="K22" i="27"/>
  <c r="J22" i="27"/>
  <c r="I22" i="27"/>
  <c r="E22" i="27"/>
  <c r="K21" i="27"/>
  <c r="J21" i="27"/>
  <c r="I21" i="27"/>
  <c r="E21" i="27"/>
  <c r="K20" i="27"/>
  <c r="J20" i="27"/>
  <c r="I20" i="27"/>
  <c r="E20" i="27"/>
  <c r="K19" i="27"/>
  <c r="J19" i="27"/>
  <c r="I19" i="27"/>
  <c r="E19" i="27"/>
  <c r="K18" i="27"/>
  <c r="J18" i="27"/>
  <c r="I18" i="27"/>
  <c r="E18" i="27"/>
  <c r="K17" i="27"/>
  <c r="J17" i="27"/>
  <c r="I17" i="27"/>
  <c r="E17" i="27"/>
  <c r="K16" i="27"/>
  <c r="J16" i="27"/>
  <c r="I16" i="27"/>
  <c r="E16" i="27"/>
  <c r="K15" i="27"/>
  <c r="J15" i="27"/>
  <c r="I15" i="27"/>
  <c r="E15" i="27"/>
  <c r="K14" i="27"/>
  <c r="J14" i="27"/>
  <c r="I14" i="27"/>
  <c r="E14" i="27"/>
  <c r="K13" i="27"/>
  <c r="J13" i="27"/>
  <c r="I13" i="27"/>
  <c r="E13" i="27"/>
  <c r="K12" i="27"/>
  <c r="J12" i="27"/>
  <c r="I12" i="27"/>
  <c r="E12" i="27"/>
  <c r="K11" i="27"/>
  <c r="J11" i="27"/>
  <c r="I11" i="27"/>
  <c r="E11" i="27"/>
  <c r="K10" i="27"/>
  <c r="J10" i="27"/>
  <c r="I10" i="27"/>
  <c r="E10" i="27"/>
  <c r="K9" i="27"/>
  <c r="J9" i="27"/>
  <c r="I9" i="27"/>
  <c r="E9" i="27"/>
  <c r="K8" i="27"/>
  <c r="J8" i="27"/>
  <c r="I8" i="27"/>
  <c r="E8" i="27"/>
  <c r="K7" i="27"/>
  <c r="J7" i="27"/>
  <c r="I7" i="27"/>
  <c r="E7" i="27"/>
  <c r="K6" i="27"/>
  <c r="J6" i="27"/>
  <c r="I6" i="27"/>
  <c r="E6" i="27"/>
  <c r="K5" i="27"/>
  <c r="J5" i="27"/>
  <c r="I5" i="27"/>
  <c r="E5" i="27"/>
  <c r="H49" i="9"/>
  <c r="F49" i="9"/>
  <c r="G49" i="9"/>
  <c r="B49" i="9"/>
  <c r="I48" i="9"/>
  <c r="I47" i="9"/>
  <c r="I46" i="9"/>
  <c r="I45" i="9"/>
  <c r="I44" i="9"/>
  <c r="I43" i="9"/>
  <c r="E43" i="9"/>
  <c r="I42" i="9"/>
  <c r="I41" i="9"/>
  <c r="E48" i="9"/>
  <c r="E47" i="9"/>
  <c r="E46" i="9"/>
  <c r="E45" i="9"/>
  <c r="E44" i="9"/>
  <c r="E42" i="9"/>
  <c r="E41" i="9"/>
  <c r="H37" i="9"/>
  <c r="I37" i="9" s="1"/>
  <c r="F37" i="9"/>
  <c r="G37" i="9"/>
  <c r="I36" i="9"/>
  <c r="E36" i="9"/>
  <c r="I35" i="9"/>
  <c r="E35" i="9"/>
  <c r="I34" i="9"/>
  <c r="E34" i="9"/>
  <c r="I33" i="9"/>
  <c r="E33" i="9"/>
  <c r="I32" i="9"/>
  <c r="E32" i="9"/>
  <c r="I31" i="9"/>
  <c r="E31" i="9"/>
  <c r="I30" i="9"/>
  <c r="E30" i="9"/>
  <c r="I29" i="9"/>
  <c r="E29" i="9"/>
  <c r="H25" i="9"/>
  <c r="F25" i="9"/>
  <c r="G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J6" i="9"/>
  <c r="L6" i="9" s="1"/>
  <c r="J7" i="9"/>
  <c r="L7" i="9" s="1"/>
  <c r="J8" i="9"/>
  <c r="L8" i="9" s="1"/>
  <c r="J9" i="9"/>
  <c r="L9" i="9" s="1"/>
  <c r="J10" i="9"/>
  <c r="L10" i="9" s="1"/>
  <c r="J11" i="9"/>
  <c r="L11" i="9" s="1"/>
  <c r="J12" i="9"/>
  <c r="L12" i="9" s="1"/>
  <c r="J5" i="9"/>
  <c r="L5" i="9" s="1"/>
  <c r="L31" i="27"/>
  <c r="M31" i="27" s="1"/>
  <c r="O31" i="27" s="1"/>
  <c r="L30" i="27"/>
  <c r="M30" i="27" s="1"/>
  <c r="O30" i="27" s="1"/>
  <c r="L29" i="27"/>
  <c r="M29" i="27" s="1"/>
  <c r="O29" i="27" s="1"/>
  <c r="L28" i="27"/>
  <c r="M28" i="27" s="1"/>
  <c r="O28" i="27" s="1"/>
  <c r="L27" i="27"/>
  <c r="M27" i="27" s="1"/>
  <c r="O27" i="27" s="1"/>
  <c r="L26" i="27"/>
  <c r="M26" i="27" s="1"/>
  <c r="O26" i="27" s="1"/>
  <c r="L25" i="27"/>
  <c r="M25" i="27" s="1"/>
  <c r="O25" i="27" s="1"/>
  <c r="L24" i="27"/>
  <c r="M24" i="27" s="1"/>
  <c r="O24" i="27" s="1"/>
  <c r="L23" i="27"/>
  <c r="M23" i="27" s="1"/>
  <c r="O23" i="27" s="1"/>
  <c r="L22" i="27"/>
  <c r="M22" i="27" s="1"/>
  <c r="O22" i="27" s="1"/>
  <c r="L21" i="27"/>
  <c r="M21" i="27" s="1"/>
  <c r="O21" i="27" s="1"/>
  <c r="L20" i="27"/>
  <c r="M20" i="27" s="1"/>
  <c r="O20" i="27" s="1"/>
  <c r="L19" i="27"/>
  <c r="M19" i="27" s="1"/>
  <c r="O19" i="27" s="1"/>
  <c r="L18" i="27"/>
  <c r="M18" i="27" s="1"/>
  <c r="O18" i="27" s="1"/>
  <c r="L17" i="27"/>
  <c r="M17" i="27" s="1"/>
  <c r="O17" i="27" s="1"/>
  <c r="L16" i="27"/>
  <c r="M16" i="27" s="1"/>
  <c r="O16" i="27" s="1"/>
  <c r="L15" i="27"/>
  <c r="M15" i="27" s="1"/>
  <c r="O15" i="27" s="1"/>
  <c r="L14" i="27"/>
  <c r="M14" i="27" s="1"/>
  <c r="O14" i="27" s="1"/>
  <c r="L13" i="27"/>
  <c r="M13" i="27" s="1"/>
  <c r="O13" i="27" s="1"/>
  <c r="L12" i="27"/>
  <c r="M12" i="27" s="1"/>
  <c r="O12" i="27" s="1"/>
  <c r="L11" i="27"/>
  <c r="M11" i="27" s="1"/>
  <c r="O11" i="27" s="1"/>
  <c r="L10" i="27"/>
  <c r="M10" i="27" s="1"/>
  <c r="O10" i="27" s="1"/>
  <c r="L9" i="27"/>
  <c r="M9" i="27"/>
  <c r="O9" i="27" s="1"/>
  <c r="L8" i="27"/>
  <c r="M8" i="27" s="1"/>
  <c r="O8" i="27" s="1"/>
  <c r="L7" i="27"/>
  <c r="M7" i="27" s="1"/>
  <c r="O7" i="27" s="1"/>
  <c r="L6" i="27"/>
  <c r="M6" i="27" s="1"/>
  <c r="O6" i="27" s="1"/>
  <c r="D37" i="9"/>
  <c r="C37" i="9"/>
  <c r="B37" i="9"/>
  <c r="D25" i="9"/>
  <c r="C25" i="9"/>
  <c r="B25" i="9"/>
  <c r="C49" i="9"/>
  <c r="E6" i="28"/>
  <c r="E27" i="28"/>
  <c r="E30" i="28"/>
  <c r="E31" i="28"/>
  <c r="E29" i="28"/>
  <c r="M33" i="27"/>
  <c r="O33" i="27" s="1"/>
  <c r="M32" i="27"/>
  <c r="O32" i="27" s="1"/>
  <c r="N34" i="27"/>
  <c r="K13" i="9"/>
  <c r="M13" i="9" s="1"/>
  <c r="D34" i="27"/>
  <c r="B34" i="27"/>
  <c r="L5" i="27"/>
  <c r="M5" i="27" s="1"/>
  <c r="O5" i="27" s="1"/>
  <c r="C34" i="27"/>
  <c r="E6" i="25"/>
  <c r="E28" i="25"/>
  <c r="E30" i="25"/>
  <c r="E34" i="24" l="1"/>
  <c r="P34" i="27"/>
  <c r="E34" i="27"/>
  <c r="I49" i="9"/>
  <c r="M25" i="9"/>
  <c r="I25" i="9"/>
  <c r="J13" i="9"/>
  <c r="L13" i="9" s="1"/>
  <c r="D34" i="28"/>
  <c r="E37" i="9"/>
  <c r="I34" i="24"/>
  <c r="I34" i="25"/>
  <c r="I34" i="28"/>
  <c r="B34" i="25"/>
  <c r="E31" i="25"/>
  <c r="E29" i="25"/>
  <c r="E27" i="25"/>
  <c r="D34" i="25"/>
  <c r="E34" i="25" s="1"/>
  <c r="B34" i="28"/>
  <c r="E28" i="28"/>
  <c r="E25" i="9"/>
  <c r="L25" i="9"/>
  <c r="J34" i="27"/>
  <c r="I13" i="9"/>
  <c r="E5" i="28"/>
  <c r="D49" i="9"/>
  <c r="E49" i="9" s="1"/>
  <c r="L34" i="27"/>
  <c r="M34" i="27" s="1"/>
  <c r="O34" i="27" s="1"/>
  <c r="K34" i="27"/>
  <c r="I34" i="27"/>
  <c r="E5" i="25"/>
  <c r="E3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Jiri Vesely</author>
  </authors>
  <commentList>
    <comment ref="A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<sst xmlns="http://schemas.openxmlformats.org/spreadsheetml/2006/main" count="218" uniqueCount="62">
  <si>
    <t>Casemix</t>
  </si>
  <si>
    <t>Počet hospitalizací</t>
  </si>
  <si>
    <t>Celkem</t>
  </si>
  <si>
    <t>Plnění casemixu - FNOL</t>
  </si>
  <si>
    <t>DRG alfa</t>
  </si>
  <si>
    <t>Vyjmenované skupiny DRG</t>
  </si>
  <si>
    <t>DRG vyjmenované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</si>
  <si>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</si>
  <si>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</si>
  <si>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</si>
  <si>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</si>
  <si>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</si>
  <si>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</si>
  <si>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</si>
  <si>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</si>
  <si>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</si>
  <si>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</si>
  <si>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</si>
  <si>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</si>
  <si>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</si>
  <si>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</si>
  <si>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</si>
  <si>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</si>
  <si>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</si>
  <si>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</si>
  <si>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</si>
  <si>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</si>
  <si>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</si>
  <si>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</si>
  <si>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</si>
  <si>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</si>
  <si>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</si>
  <si>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</si>
  <si>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</si>
  <si>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</si>
  <si>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</si>
  <si>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</si>
  <si>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</si>
  <si>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</si>
  <si>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</si>
  <si>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</si>
  <si>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</si>
  <si>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</si>
  <si>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</si>
  <si>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</si>
  <si>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</si>
  <si>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</si>
  <si>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</si>
  <si>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</si>
  <si>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</si>
  <si>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</si>
  <si>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</si>
  <si>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</si>
  <si>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</si>
  <si>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</si>
  <si>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</si>
  <si>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2018</t>
  </si>
  <si>
    <t>Nepořízeno  2019</t>
  </si>
  <si>
    <t>Plnení casemixu - FNOL</t>
  </si>
  <si>
    <t>Stav za 01- 08 / 2019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</si>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</sst>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V286"/>
  <sheetViews>
    <sheetView tabSelected="1" workbookViewId="0">
      <selection activeCell="P23" sqref="P23"/>
    </sheetView>
  </sheetViews>
  <sheetFormatPr defaultRowHeight="12.75"/>
  <cols>
    <col min="1" max="1" width="19.42578125" style="3" customWidth="1"/>
    <col min="2" max="4" width="8.28515625" style="3" bestFit="1" customWidth="1"/>
    <col min="5" max="5" width="9.28515625" style="21" bestFit="1" customWidth="1"/>
    <col min="6" max="8" width="8.28515625" style="3" bestFit="1" customWidth="1"/>
    <col min="9" max="9" width="9.28515625" style="26" bestFit="1" customWidth="1"/>
    <col min="10" max="10" width="8.85546875" style="3" bestFit="1" customWidth="1"/>
    <col min="11" max="11" width="7.42578125" style="3" bestFit="1" customWidth="1"/>
    <col min="12" max="12" width="9.5703125" style="3" bestFit="1" customWidth="1"/>
    <col min="13" max="13" width="10.28515625" style="26" customWidth="1"/>
    <col min="14" max="14" width="11.140625" style="3" bestFit="1" customWidth="1"/>
    <col min="15" max="16384" width="9.140625" style="3"/>
  </cols>
  <sheetData>
    <row r="1" spans="1:48" ht="27" customHeight="1" thickBot="1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9" t="s">
        <v>15</v>
      </c>
      <c r="B3" s="91" t="s">
        <v>0</v>
      </c>
      <c r="C3" s="91"/>
      <c r="D3" s="91"/>
      <c r="E3" s="91"/>
      <c r="F3" s="91" t="s">
        <v>55</v>
      </c>
      <c r="G3" s="91"/>
      <c r="H3" s="91"/>
      <c r="I3" s="91"/>
      <c r="J3" s="91" t="s">
        <v>56</v>
      </c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  <c r="J4" s="52" t="s">
        <v>19</v>
      </c>
      <c r="K4" s="51" t="s">
        <v>49</v>
      </c>
      <c r="L4" s="53" t="s">
        <v>50</v>
      </c>
      <c r="M4" s="53" t="s">
        <v>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.75">
      <c r="A5" s="4" t="s">
        <v>7</v>
      </c>
      <c r="B5" s="5">
        <v>24404.541000000001</v>
      </c>
      <c r="C5" s="5">
        <v>23972.609</v>
      </c>
      <c r="D5" s="5">
        <v>23755.624</v>
      </c>
      <c r="E5" s="14">
        <f>IF(OR(D5=0,B5=0),"",D5/B5)</f>
        <v>0.97340998955891034</v>
      </c>
      <c r="F5" s="5">
        <v>12993</v>
      </c>
      <c r="G5" s="5">
        <v>12882</v>
      </c>
      <c r="H5" s="5">
        <v>12882</v>
      </c>
      <c r="I5" s="14">
        <f>IF(OR(H5=0,F5=0),"",H5/F5)</f>
        <v>0.99145693835142001</v>
      </c>
      <c r="J5" s="5">
        <f>D5/H5*K5</f>
        <v>567.98107374631263</v>
      </c>
      <c r="K5" s="5">
        <v>308</v>
      </c>
      <c r="L5" s="22">
        <f>(D5+J5)/B5</f>
        <v>0.99668357105123639</v>
      </c>
      <c r="M5" s="22">
        <f>(H5+K5)/F5</f>
        <v>1.0151620103132455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.75">
      <c r="A6" s="4" t="s">
        <v>8</v>
      </c>
      <c r="B6" s="5">
        <v>5310.2690000000002</v>
      </c>
      <c r="C6" s="5">
        <v>5268.03</v>
      </c>
      <c r="D6" s="5">
        <v>5190.0140000000001</v>
      </c>
      <c r="E6" s="14">
        <f t="shared" ref="E6:E13" si="0">IF(OR(D6=0,B6=0),"",D6/B6)</f>
        <v>0.97735425455847902</v>
      </c>
      <c r="F6" s="5">
        <v>3540</v>
      </c>
      <c r="G6" s="5">
        <v>3442</v>
      </c>
      <c r="H6" s="5">
        <v>3530</v>
      </c>
      <c r="I6" s="14">
        <f t="shared" ref="I6:I13" si="1">IF(OR(H6=0,F6=0),"",H6/F6)</f>
        <v>0.99717514124293782</v>
      </c>
      <c r="J6" s="5">
        <f t="shared" ref="J6:J13" si="2">D6/H6*K6</f>
        <v>86.745276487252127</v>
      </c>
      <c r="K6" s="5">
        <v>59</v>
      </c>
      <c r="L6" s="22">
        <f t="shared" ref="L6:L12" si="3">(D6+J6)/B6</f>
        <v>0.99368963728339421</v>
      </c>
      <c r="M6" s="22">
        <f t="shared" ref="M6:M12" si="4">(H6+K6)/F6</f>
        <v>1.0138418079096045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.75">
      <c r="A7" s="4" t="s">
        <v>9</v>
      </c>
      <c r="B7" s="5">
        <v>14135.464</v>
      </c>
      <c r="C7" s="5">
        <v>13872.409</v>
      </c>
      <c r="D7" s="5">
        <v>14971.422</v>
      </c>
      <c r="E7" s="14">
        <f t="shared" si="0"/>
        <v>1.0591390562064322</v>
      </c>
      <c r="F7" s="5">
        <v>9693</v>
      </c>
      <c r="G7" s="5">
        <v>9770</v>
      </c>
      <c r="H7" s="5">
        <v>10068</v>
      </c>
      <c r="I7" s="14">
        <f t="shared" si="1"/>
        <v>1.0386877127824203</v>
      </c>
      <c r="J7" s="5">
        <f t="shared" si="2"/>
        <v>312.27638259833134</v>
      </c>
      <c r="K7" s="5">
        <v>210</v>
      </c>
      <c r="L7" s="22">
        <f t="shared" si="3"/>
        <v>1.0812307528495939</v>
      </c>
      <c r="M7" s="22">
        <f t="shared" si="4"/>
        <v>1.0603528319405757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.75">
      <c r="A8" s="4" t="s">
        <v>10</v>
      </c>
      <c r="B8" s="5">
        <v>1845.982</v>
      </c>
      <c r="C8" s="5">
        <v>2065.9319999999998</v>
      </c>
      <c r="D8" s="5">
        <v>2084.7620000000002</v>
      </c>
      <c r="E8" s="14">
        <f t="shared" si="0"/>
        <v>1.129351207108195</v>
      </c>
      <c r="F8" s="5">
        <v>1154</v>
      </c>
      <c r="G8" s="5">
        <v>1224</v>
      </c>
      <c r="H8" s="5">
        <v>1272</v>
      </c>
      <c r="I8" s="14">
        <f t="shared" si="1"/>
        <v>1.1022530329289428</v>
      </c>
      <c r="J8" s="5">
        <f t="shared" si="2"/>
        <v>24.584457547169812</v>
      </c>
      <c r="K8" s="5">
        <v>15</v>
      </c>
      <c r="L8" s="22">
        <f t="shared" si="3"/>
        <v>1.1426690279467351</v>
      </c>
      <c r="M8" s="22">
        <f t="shared" si="4"/>
        <v>1.1152512998266897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.75">
      <c r="A9" s="4" t="s">
        <v>11</v>
      </c>
      <c r="B9" s="5">
        <v>0</v>
      </c>
      <c r="C9" s="5">
        <v>16.055</v>
      </c>
      <c r="D9" s="5">
        <v>21.544</v>
      </c>
      <c r="E9" s="14" t="str">
        <f t="shared" si="0"/>
        <v/>
      </c>
      <c r="F9" s="5">
        <v>0</v>
      </c>
      <c r="G9" s="5">
        <v>12</v>
      </c>
      <c r="H9" s="5">
        <v>13</v>
      </c>
      <c r="I9" s="14" t="str">
        <f t="shared" si="1"/>
        <v/>
      </c>
      <c r="J9" s="5">
        <f t="shared" si="2"/>
        <v>0</v>
      </c>
      <c r="K9" s="5">
        <v>0</v>
      </c>
      <c r="L9" s="22" t="e">
        <f t="shared" si="3"/>
        <v>#DIV/0!</v>
      </c>
      <c r="M9" s="22" t="e">
        <f t="shared" si="4"/>
        <v>#DIV/0!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.75">
      <c r="A10" s="4" t="s">
        <v>12</v>
      </c>
      <c r="B10" s="5">
        <v>6646.085</v>
      </c>
      <c r="C10" s="5">
        <v>6623.3950000000004</v>
      </c>
      <c r="D10" s="5">
        <v>7066.7120000000004</v>
      </c>
      <c r="E10" s="14">
        <f t="shared" si="0"/>
        <v>1.0632894403246422</v>
      </c>
      <c r="F10" s="5">
        <v>4295</v>
      </c>
      <c r="G10" s="5">
        <v>4349</v>
      </c>
      <c r="H10" s="5">
        <v>4427</v>
      </c>
      <c r="I10" s="14">
        <f t="shared" si="1"/>
        <v>1.0307334109429569</v>
      </c>
      <c r="J10" s="5">
        <f t="shared" si="2"/>
        <v>98.969086062796492</v>
      </c>
      <c r="K10" s="5">
        <v>62</v>
      </c>
      <c r="L10" s="22">
        <f t="shared" si="3"/>
        <v>1.0781807765117053</v>
      </c>
      <c r="M10" s="22">
        <f t="shared" si="4"/>
        <v>1.0451688009313156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.75">
      <c r="A11" s="4" t="s">
        <v>13</v>
      </c>
      <c r="B11" s="5">
        <v>1872.396</v>
      </c>
      <c r="C11" s="5">
        <v>1757.2909999999999</v>
      </c>
      <c r="D11" s="5">
        <v>1777.595</v>
      </c>
      <c r="E11" s="14">
        <f t="shared" si="0"/>
        <v>0.94936915054294069</v>
      </c>
      <c r="F11" s="5">
        <v>985</v>
      </c>
      <c r="G11" s="5">
        <v>952</v>
      </c>
      <c r="H11" s="5">
        <v>961</v>
      </c>
      <c r="I11" s="14">
        <f t="shared" si="1"/>
        <v>0.97563451776649746</v>
      </c>
      <c r="J11" s="5">
        <f t="shared" si="2"/>
        <v>46.24336628511967</v>
      </c>
      <c r="K11" s="5">
        <v>25</v>
      </c>
      <c r="L11" s="22">
        <f t="shared" si="3"/>
        <v>0.97406657901700266</v>
      </c>
      <c r="M11" s="22">
        <f t="shared" si="4"/>
        <v>1.001015228426396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48</v>
      </c>
      <c r="B12" s="5">
        <v>435.54199999999997</v>
      </c>
      <c r="C12" s="5">
        <v>21.029</v>
      </c>
      <c r="D12" s="5">
        <v>136.98699999999999</v>
      </c>
      <c r="E12" s="14">
        <f t="shared" si="0"/>
        <v>0.31452075804400037</v>
      </c>
      <c r="F12" s="5">
        <v>305</v>
      </c>
      <c r="G12" s="5">
        <v>18</v>
      </c>
      <c r="H12" s="5">
        <v>81</v>
      </c>
      <c r="I12" s="14">
        <f t="shared" si="1"/>
        <v>0.26557377049180325</v>
      </c>
      <c r="J12" s="5">
        <f t="shared" si="2"/>
        <v>0</v>
      </c>
      <c r="K12" s="5">
        <v>0</v>
      </c>
      <c r="L12" s="22">
        <f t="shared" si="3"/>
        <v>0.31452075804400037</v>
      </c>
      <c r="M12" s="22">
        <f t="shared" si="4"/>
        <v>0.26557377049180325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.75">
      <c r="A13" s="9" t="s">
        <v>2</v>
      </c>
      <c r="B13" s="9">
        <f>SUM(B5:B12)</f>
        <v>54650.27900000001</v>
      </c>
      <c r="C13" s="9">
        <f>SUM(C5:C12)</f>
        <v>53596.749999999993</v>
      </c>
      <c r="D13" s="9">
        <f>SUM(D5:D12)</f>
        <v>55004.66</v>
      </c>
      <c r="E13" s="15">
        <f t="shared" si="0"/>
        <v>1.0064845231622697</v>
      </c>
      <c r="F13" s="9">
        <f>SUM(F5:F12)</f>
        <v>32965</v>
      </c>
      <c r="G13" s="9">
        <f>SUM(G5:G12)</f>
        <v>32649</v>
      </c>
      <c r="H13" s="9">
        <f>SUM(H5:H12)</f>
        <v>33234</v>
      </c>
      <c r="I13" s="15">
        <f t="shared" si="1"/>
        <v>1.0081601698771425</v>
      </c>
      <c r="J13" s="9">
        <f t="shared" si="2"/>
        <v>1123.7938298128424</v>
      </c>
      <c r="K13" s="9">
        <f>SUM(K5:K12)</f>
        <v>679</v>
      </c>
      <c r="L13" s="23">
        <f>(D13+J13)/C13</f>
        <v>1.0472361445388545</v>
      </c>
      <c r="M13" s="23">
        <f>(H13+K13)/G13</f>
        <v>1.0387148151551349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8" t="s">
        <v>4</v>
      </c>
      <c r="B15" s="93" t="s">
        <v>0</v>
      </c>
      <c r="C15" s="93"/>
      <c r="D15" s="93"/>
      <c r="E15" s="93"/>
      <c r="F15" s="93" t="s">
        <v>55</v>
      </c>
      <c r="G15" s="93"/>
      <c r="H15" s="93"/>
      <c r="I15" s="93"/>
      <c r="J15" s="93" t="s">
        <v>47</v>
      </c>
      <c r="K15" s="93"/>
      <c r="L15" s="93" t="s">
        <v>16</v>
      </c>
      <c r="M15" s="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8"/>
      <c r="B16" s="10">
        <v>2017</v>
      </c>
      <c r="C16" s="10">
        <v>2018</v>
      </c>
      <c r="D16" s="10">
        <v>2019</v>
      </c>
      <c r="E16" s="17" t="s">
        <v>14</v>
      </c>
      <c r="F16" s="48">
        <v>2017</v>
      </c>
      <c r="G16" s="48">
        <v>2018</v>
      </c>
      <c r="H16" s="48">
        <v>2019</v>
      </c>
      <c r="I16" s="17" t="s">
        <v>14</v>
      </c>
      <c r="J16" s="44" t="s">
        <v>19</v>
      </c>
      <c r="K16" s="44" t="s">
        <v>20</v>
      </c>
      <c r="L16" s="45" t="s">
        <v>19</v>
      </c>
      <c r="M16" s="46" t="s">
        <v>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.75">
      <c r="A17" s="4" t="s">
        <v>7</v>
      </c>
      <c r="B17" s="5">
        <v>23449.662</v>
      </c>
      <c r="C17" s="5">
        <v>22963.032999999999</v>
      </c>
      <c r="D17" s="5">
        <v>22890.117999999999</v>
      </c>
      <c r="E17" s="14">
        <f>IF(OR(D17=0,B17=0),"",D17/B17)</f>
        <v>0.97613850468292462</v>
      </c>
      <c r="F17" s="5">
        <v>12080</v>
      </c>
      <c r="G17" s="5">
        <v>11972</v>
      </c>
      <c r="H17" s="5">
        <v>12012</v>
      </c>
      <c r="I17" s="14">
        <f>IF(OR(H17=0,F17=0),"",H17/F17)</f>
        <v>0.99437086092715232</v>
      </c>
      <c r="J17" s="66">
        <v>0.97</v>
      </c>
      <c r="K17" s="66">
        <v>1</v>
      </c>
      <c r="L17" s="43">
        <f>D17-B17*J17</f>
        <v>143.94585999999981</v>
      </c>
      <c r="M17" s="43">
        <f>H17-F17*K17</f>
        <v>-68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.75">
      <c r="A18" s="4" t="s">
        <v>8</v>
      </c>
      <c r="B18" s="5">
        <v>4943.0810000000001</v>
      </c>
      <c r="C18" s="5">
        <v>4940.799</v>
      </c>
      <c r="D18" s="5">
        <v>4881.2020000000002</v>
      </c>
      <c r="E18" s="14">
        <f t="shared" ref="E18:E25" si="5">IF(OR(D18=0,B18=0),"",D18/B18)</f>
        <v>0.98748169410940267</v>
      </c>
      <c r="F18" s="5">
        <v>3130</v>
      </c>
      <c r="G18" s="5">
        <v>3070</v>
      </c>
      <c r="H18" s="5">
        <v>3143</v>
      </c>
      <c r="I18" s="14">
        <f t="shared" ref="I18:I25" si="6">IF(OR(H18=0,F18=0),"",H18/F18)</f>
        <v>1.0041533546325878</v>
      </c>
      <c r="J18" s="66">
        <v>0.97</v>
      </c>
      <c r="K18" s="66">
        <v>1</v>
      </c>
      <c r="L18" s="43">
        <f t="shared" ref="L18:L23" si="7">D18-B18*J18</f>
        <v>86.413430000000517</v>
      </c>
      <c r="M18" s="43">
        <f t="shared" ref="M18:M23" si="8">H18-F18*K18</f>
        <v>13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.75">
      <c r="A19" s="4" t="s">
        <v>9</v>
      </c>
      <c r="B19" s="5">
        <v>12543.941000000001</v>
      </c>
      <c r="C19" s="5">
        <v>12589.517</v>
      </c>
      <c r="D19" s="5">
        <v>13701.991</v>
      </c>
      <c r="E19" s="14">
        <f t="shared" si="5"/>
        <v>1.0923194712092474</v>
      </c>
      <c r="F19" s="5">
        <v>8261</v>
      </c>
      <c r="G19" s="5">
        <v>8345</v>
      </c>
      <c r="H19" s="5">
        <v>8741</v>
      </c>
      <c r="I19" s="14">
        <f t="shared" si="6"/>
        <v>1.058104345720857</v>
      </c>
      <c r="J19" s="66">
        <v>0.97</v>
      </c>
      <c r="K19" s="66">
        <v>1</v>
      </c>
      <c r="L19" s="43">
        <f t="shared" si="7"/>
        <v>1534.36823</v>
      </c>
      <c r="M19" s="43">
        <f t="shared" si="8"/>
        <v>480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.75">
      <c r="A20" s="4" t="s">
        <v>10</v>
      </c>
      <c r="B20" s="5">
        <v>1771.7840000000001</v>
      </c>
      <c r="C20" s="5">
        <v>1957.4559999999999</v>
      </c>
      <c r="D20" s="5">
        <v>1983.7660000000001</v>
      </c>
      <c r="E20" s="14">
        <f t="shared" si="5"/>
        <v>1.119643252224876</v>
      </c>
      <c r="F20" s="5">
        <v>1060</v>
      </c>
      <c r="G20" s="5">
        <v>1099</v>
      </c>
      <c r="H20" s="5">
        <v>1138</v>
      </c>
      <c r="I20" s="14">
        <f t="shared" si="6"/>
        <v>1.0735849056603775</v>
      </c>
      <c r="J20" s="66">
        <v>0.97</v>
      </c>
      <c r="K20" s="66">
        <v>1</v>
      </c>
      <c r="L20" s="43">
        <f t="shared" si="7"/>
        <v>265.13552000000004</v>
      </c>
      <c r="M20" s="43">
        <f t="shared" si="8"/>
        <v>78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.75">
      <c r="A21" s="4" t="s">
        <v>11</v>
      </c>
      <c r="B21" s="5">
        <v>0</v>
      </c>
      <c r="C21" s="5">
        <v>16.055</v>
      </c>
      <c r="D21" s="5">
        <v>16.021000000000001</v>
      </c>
      <c r="E21" s="14" t="str">
        <f t="shared" si="5"/>
        <v/>
      </c>
      <c r="F21" s="5">
        <v>0</v>
      </c>
      <c r="G21" s="5">
        <v>12</v>
      </c>
      <c r="H21" s="5">
        <v>10</v>
      </c>
      <c r="I21" s="14" t="str">
        <f t="shared" si="6"/>
        <v/>
      </c>
      <c r="J21" s="66">
        <v>0.97</v>
      </c>
      <c r="K21" s="66">
        <v>1</v>
      </c>
      <c r="L21" s="43">
        <f t="shared" si="7"/>
        <v>16.021000000000001</v>
      </c>
      <c r="M21" s="43">
        <f t="shared" si="8"/>
        <v>10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.75">
      <c r="A22" s="4" t="s">
        <v>12</v>
      </c>
      <c r="B22" s="5">
        <v>6139.8869999999997</v>
      </c>
      <c r="C22" s="5">
        <v>6141.8339999999998</v>
      </c>
      <c r="D22" s="5">
        <v>6414.8549999999996</v>
      </c>
      <c r="E22" s="14">
        <f t="shared" si="5"/>
        <v>1.0447838860878058</v>
      </c>
      <c r="F22" s="5">
        <v>3808</v>
      </c>
      <c r="G22" s="5">
        <v>3862</v>
      </c>
      <c r="H22" s="5">
        <v>3970</v>
      </c>
      <c r="I22" s="14">
        <f t="shared" si="6"/>
        <v>1.0425420168067228</v>
      </c>
      <c r="J22" s="66">
        <v>0.97</v>
      </c>
      <c r="K22" s="66">
        <v>1</v>
      </c>
      <c r="L22" s="43">
        <f t="shared" si="7"/>
        <v>459.16460999999981</v>
      </c>
      <c r="M22" s="43">
        <f t="shared" si="8"/>
        <v>162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.75">
      <c r="A23" s="4" t="s">
        <v>13</v>
      </c>
      <c r="B23" s="5">
        <v>1672.13</v>
      </c>
      <c r="C23" s="5">
        <v>1630.537</v>
      </c>
      <c r="D23" s="5">
        <v>1729.3420000000001</v>
      </c>
      <c r="E23" s="14">
        <f t="shared" si="5"/>
        <v>1.0342150430887551</v>
      </c>
      <c r="F23" s="5">
        <v>884</v>
      </c>
      <c r="G23" s="5">
        <v>854</v>
      </c>
      <c r="H23" s="5">
        <v>899</v>
      </c>
      <c r="I23" s="14">
        <f t="shared" si="6"/>
        <v>1.0169683257918551</v>
      </c>
      <c r="J23" s="66">
        <v>0.97</v>
      </c>
      <c r="K23" s="66">
        <v>1</v>
      </c>
      <c r="L23" s="43">
        <f t="shared" si="7"/>
        <v>107.3759</v>
      </c>
      <c r="M23" s="43">
        <f t="shared" si="8"/>
        <v>15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48</v>
      </c>
      <c r="B24" s="5">
        <v>413.34199999999998</v>
      </c>
      <c r="C24" s="5">
        <v>21.029</v>
      </c>
      <c r="D24" s="5">
        <v>135.96799999999999</v>
      </c>
      <c r="E24" s="14">
        <f t="shared" si="5"/>
        <v>0.32894794141413164</v>
      </c>
      <c r="F24" s="5">
        <v>282</v>
      </c>
      <c r="G24" s="5">
        <v>18</v>
      </c>
      <c r="H24" s="5">
        <v>80</v>
      </c>
      <c r="I24" s="14">
        <f t="shared" si="6"/>
        <v>0.28368794326241137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>
      <c r="A25" s="6" t="s">
        <v>2</v>
      </c>
      <c r="B25" s="6">
        <f>SUM(B17:B24)</f>
        <v>50933.826999999997</v>
      </c>
      <c r="C25" s="6">
        <f>SUM(C17:C24)</f>
        <v>50260.26</v>
      </c>
      <c r="D25" s="6">
        <f>SUM(D17:D24)</f>
        <v>51753.263000000006</v>
      </c>
      <c r="E25" s="18">
        <f t="shared" si="5"/>
        <v>1.0160882472074995</v>
      </c>
      <c r="F25" s="6">
        <f>SUM(F17:F24)</f>
        <v>29505</v>
      </c>
      <c r="G25" s="6">
        <f>SUM(G17:G24)</f>
        <v>29232</v>
      </c>
      <c r="H25" s="6">
        <f>SUM(H17:H24)</f>
        <v>29993</v>
      </c>
      <c r="I25" s="18">
        <f t="shared" si="6"/>
        <v>1.0165395695644805</v>
      </c>
      <c r="J25" s="7">
        <v>0.97</v>
      </c>
      <c r="K25" s="7">
        <v>1</v>
      </c>
      <c r="L25" s="45">
        <f>D25-C25*J25</f>
        <v>3000.8108000000066</v>
      </c>
      <c r="M25" s="45">
        <f>H25-G25*K25</f>
        <v>761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2" t="s">
        <v>5</v>
      </c>
      <c r="B27" s="91" t="s">
        <v>0</v>
      </c>
      <c r="C27" s="91"/>
      <c r="D27" s="91"/>
      <c r="E27" s="91"/>
      <c r="F27" s="91" t="s">
        <v>55</v>
      </c>
      <c r="G27" s="91"/>
      <c r="H27" s="91"/>
      <c r="I27" s="91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hidden="1">
      <c r="A28" s="92"/>
      <c r="B28" s="11">
        <v>2016</v>
      </c>
      <c r="C28" s="11">
        <v>2017</v>
      </c>
      <c r="D28" s="11">
        <v>2018</v>
      </c>
      <c r="E28" s="13" t="s">
        <v>14</v>
      </c>
      <c r="F28" s="49">
        <v>2016</v>
      </c>
      <c r="G28" s="49">
        <v>2017</v>
      </c>
      <c r="H28" s="49">
        <v>2018</v>
      </c>
      <c r="I28" s="39" t="s">
        <v>14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hidden="1">
      <c r="A29" s="4" t="s">
        <v>7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hidden="1">
      <c r="A30" s="4" t="s">
        <v>8</v>
      </c>
      <c r="B30" s="5"/>
      <c r="C30" s="5"/>
      <c r="D30" s="5"/>
      <c r="E30" s="14" t="str">
        <f t="shared" ref="E30:E37" si="9">IF(OR(D30=0,B30=0),"",D30/B30)</f>
        <v/>
      </c>
      <c r="F30" s="5"/>
      <c r="G30" s="5"/>
      <c r="H30" s="5"/>
      <c r="I30" s="14" t="str">
        <f t="shared" ref="I30:I37" si="10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hidden="1">
      <c r="A31" s="4" t="s">
        <v>9</v>
      </c>
      <c r="B31" s="5"/>
      <c r="C31" s="5"/>
      <c r="D31" s="5"/>
      <c r="E31" s="14" t="str">
        <f t="shared" si="9"/>
        <v/>
      </c>
      <c r="F31" s="5"/>
      <c r="G31" s="5"/>
      <c r="H31" s="5"/>
      <c r="I31" s="14" t="str">
        <f t="shared" si="10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hidden="1">
      <c r="A32" s="4" t="s">
        <v>10</v>
      </c>
      <c r="B32" s="5"/>
      <c r="C32" s="5"/>
      <c r="D32" s="5"/>
      <c r="E32" s="14" t="str">
        <f t="shared" si="9"/>
        <v/>
      </c>
      <c r="F32" s="5"/>
      <c r="G32" s="5"/>
      <c r="H32" s="5"/>
      <c r="I32" s="14" t="str">
        <f t="shared" si="10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hidden="1">
      <c r="A33" s="4" t="s">
        <v>11</v>
      </c>
      <c r="B33" s="5"/>
      <c r="C33" s="5"/>
      <c r="D33" s="5"/>
      <c r="E33" s="14" t="str">
        <f t="shared" si="9"/>
        <v/>
      </c>
      <c r="F33" s="5"/>
      <c r="G33" s="5"/>
      <c r="H33" s="5"/>
      <c r="I33" s="14" t="str">
        <f t="shared" si="10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hidden="1">
      <c r="A34" s="4" t="s">
        <v>12</v>
      </c>
      <c r="B34" s="5"/>
      <c r="C34" s="5"/>
      <c r="D34" s="5"/>
      <c r="E34" s="14" t="str">
        <f t="shared" si="9"/>
        <v/>
      </c>
      <c r="F34" s="5"/>
      <c r="G34" s="5"/>
      <c r="H34" s="5"/>
      <c r="I34" s="14" t="str">
        <f t="shared" si="10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hidden="1">
      <c r="A35" s="4" t="s">
        <v>13</v>
      </c>
      <c r="B35" s="5"/>
      <c r="C35" s="5"/>
      <c r="D35" s="5"/>
      <c r="E35" s="14" t="str">
        <f t="shared" si="9"/>
        <v/>
      </c>
      <c r="F35" s="5"/>
      <c r="G35" s="5"/>
      <c r="H35" s="5"/>
      <c r="I35" s="14" t="str">
        <f t="shared" si="10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48</v>
      </c>
      <c r="B36" s="5"/>
      <c r="C36" s="5"/>
      <c r="D36" s="5"/>
      <c r="E36" s="14" t="str">
        <f t="shared" si="9"/>
        <v/>
      </c>
      <c r="F36" s="5"/>
      <c r="G36" s="5"/>
      <c r="H36" s="5"/>
      <c r="I36" s="14" t="str">
        <f t="shared" si="10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9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10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89" t="s">
        <v>54</v>
      </c>
      <c r="B39" s="90" t="s">
        <v>0</v>
      </c>
      <c r="C39" s="90"/>
      <c r="D39" s="90"/>
      <c r="E39" s="90"/>
      <c r="F39" s="90" t="s">
        <v>55</v>
      </c>
      <c r="G39" s="90"/>
      <c r="H39" s="90"/>
      <c r="I39" s="90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>
      <c r="A40" s="89"/>
      <c r="B40" s="68">
        <v>2017</v>
      </c>
      <c r="C40" s="68">
        <v>2018</v>
      </c>
      <c r="D40" s="68">
        <v>2019</v>
      </c>
      <c r="E40" s="69" t="s">
        <v>14</v>
      </c>
      <c r="F40" s="70">
        <v>2017</v>
      </c>
      <c r="G40" s="70">
        <v>2018</v>
      </c>
      <c r="H40" s="70">
        <v>2019</v>
      </c>
      <c r="I40" s="71" t="s">
        <v>14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>
      <c r="A41" s="4" t="s">
        <v>7</v>
      </c>
      <c r="B41" s="5">
        <v>954.87900000000002</v>
      </c>
      <c r="C41" s="5">
        <v>1009.576</v>
      </c>
      <c r="D41" s="5">
        <v>865.50599999999997</v>
      </c>
      <c r="E41" s="14">
        <f>IF(OR(D41=0,B41=0),"",D41/B41)</f>
        <v>0.90640384802681806</v>
      </c>
      <c r="F41" s="5">
        <v>913</v>
      </c>
      <c r="G41" s="5">
        <v>910</v>
      </c>
      <c r="H41" s="5">
        <v>870</v>
      </c>
      <c r="I41" s="22">
        <f>IF(OR(H41=0,F41=0),"",H41/F41)</f>
        <v>0.9529025191675794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>
      <c r="A42" s="4" t="s">
        <v>8</v>
      </c>
      <c r="B42" s="5">
        <v>367.18799999999999</v>
      </c>
      <c r="C42" s="5">
        <v>327.23099999999999</v>
      </c>
      <c r="D42" s="5">
        <v>308.81200000000001</v>
      </c>
      <c r="E42" s="14">
        <f t="shared" ref="D42:E49" si="11">IF(OR(D42=0,B42=0),"",D42/B42)</f>
        <v>0.84101876967656897</v>
      </c>
      <c r="F42" s="5">
        <v>410</v>
      </c>
      <c r="G42" s="5">
        <v>372</v>
      </c>
      <c r="H42" s="5">
        <v>387</v>
      </c>
      <c r="I42" s="22">
        <f t="shared" ref="I42:I49" si="12">IF(OR(H42=0,F42=0),"",H42/F42)</f>
        <v>0.94390243902439019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>
      <c r="A43" s="4" t="s">
        <v>9</v>
      </c>
      <c r="B43" s="5">
        <v>1591.5229999999999</v>
      </c>
      <c r="C43" s="5">
        <v>1282.8920000000001</v>
      </c>
      <c r="D43" s="5">
        <v>1269.431</v>
      </c>
      <c r="E43" s="14">
        <f t="shared" si="11"/>
        <v>0.79762026687644483</v>
      </c>
      <c r="F43" s="5">
        <v>1432</v>
      </c>
      <c r="G43" s="5">
        <v>1425</v>
      </c>
      <c r="H43" s="5">
        <v>1327</v>
      </c>
      <c r="I43" s="22">
        <f t="shared" si="12"/>
        <v>0.9266759776536313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>
      <c r="A44" s="4" t="s">
        <v>10</v>
      </c>
      <c r="B44" s="5">
        <v>74.197999999999993</v>
      </c>
      <c r="C44" s="5">
        <v>108.476</v>
      </c>
      <c r="D44" s="5">
        <v>100.996</v>
      </c>
      <c r="E44" s="14">
        <f t="shared" si="11"/>
        <v>1.3611687646567294</v>
      </c>
      <c r="F44" s="5">
        <v>94</v>
      </c>
      <c r="G44" s="5">
        <v>125</v>
      </c>
      <c r="H44" s="5">
        <v>134</v>
      </c>
      <c r="I44" s="22">
        <f t="shared" si="12"/>
        <v>1.425531914893617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>
      <c r="A45" s="4" t="s">
        <v>11</v>
      </c>
      <c r="B45" s="5">
        <v>0</v>
      </c>
      <c r="C45" s="5">
        <v>0</v>
      </c>
      <c r="D45" s="5">
        <v>5.5229999999999997</v>
      </c>
      <c r="E45" s="14" t="str">
        <f t="shared" si="11"/>
        <v/>
      </c>
      <c r="F45" s="5">
        <v>0</v>
      </c>
      <c r="G45" s="5">
        <v>0</v>
      </c>
      <c r="H45" s="5">
        <v>3</v>
      </c>
      <c r="I45" s="22" t="str">
        <f t="shared" si="12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>
      <c r="A46" s="4" t="s">
        <v>12</v>
      </c>
      <c r="B46" s="5">
        <v>506.19799999999998</v>
      </c>
      <c r="C46" s="5">
        <v>481.56099999999998</v>
      </c>
      <c r="D46" s="5">
        <v>651.85699999999997</v>
      </c>
      <c r="E46" s="14">
        <f t="shared" si="11"/>
        <v>1.2877510381313242</v>
      </c>
      <c r="F46" s="5">
        <v>487</v>
      </c>
      <c r="G46" s="5">
        <v>487</v>
      </c>
      <c r="H46" s="5">
        <v>457</v>
      </c>
      <c r="I46" s="22">
        <f t="shared" si="12"/>
        <v>0.9383983572895277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>
      <c r="A47" s="4" t="s">
        <v>13</v>
      </c>
      <c r="B47" s="5">
        <v>200.26599999999999</v>
      </c>
      <c r="C47" s="5">
        <v>126.754</v>
      </c>
      <c r="D47" s="5">
        <v>48.253</v>
      </c>
      <c r="E47" s="14">
        <f t="shared" si="11"/>
        <v>0.24094454375680346</v>
      </c>
      <c r="F47" s="5">
        <v>101</v>
      </c>
      <c r="G47" s="5">
        <v>98</v>
      </c>
      <c r="H47" s="5">
        <v>62</v>
      </c>
      <c r="I47" s="22">
        <f t="shared" si="12"/>
        <v>0.61386138613861385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>
      <c r="A48" s="4" t="s">
        <v>48</v>
      </c>
      <c r="B48" s="5">
        <v>22.2</v>
      </c>
      <c r="C48" s="5">
        <v>0</v>
      </c>
      <c r="D48" s="5">
        <v>1.0189999999999999</v>
      </c>
      <c r="E48" s="14">
        <f t="shared" si="11"/>
        <v>4.5900900900900897E-2</v>
      </c>
      <c r="F48" s="5">
        <v>23</v>
      </c>
      <c r="G48" s="5">
        <v>0</v>
      </c>
      <c r="H48" s="5">
        <v>1</v>
      </c>
      <c r="I48" s="22">
        <f t="shared" si="12"/>
        <v>4.3478260869565216E-2</v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>
      <c r="A49" s="72" t="s">
        <v>2</v>
      </c>
      <c r="B49" s="72">
        <f>SUM(B41:B48)</f>
        <v>3716.4519999999998</v>
      </c>
      <c r="C49" s="72">
        <f>SUM(C41:C48)</f>
        <v>3336.4900000000002</v>
      </c>
      <c r="D49" s="72">
        <f>SUM(D41:D48)</f>
        <v>3251.3969999999999</v>
      </c>
      <c r="E49" s="74">
        <f t="shared" si="11"/>
        <v>0.87486586669221078</v>
      </c>
      <c r="F49" s="72">
        <f>SUM(F41:F48)</f>
        <v>3460</v>
      </c>
      <c r="G49" s="72">
        <f>SUM(G41:G48)</f>
        <v>3417</v>
      </c>
      <c r="H49" s="72">
        <f>SUM(H41:H48)</f>
        <v>3241</v>
      </c>
      <c r="I49" s="75">
        <f t="shared" si="12"/>
        <v>0.93670520231213872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  <mergeCell ref="A39:A40"/>
    <mergeCell ref="B39:E39"/>
    <mergeCell ref="F39:I39"/>
    <mergeCell ref="F27:I27"/>
    <mergeCell ref="A27:A28"/>
    <mergeCell ref="B27:E27"/>
  </mergeCells>
  <phoneticPr fontId="2" type="noConversion"/>
  <conditionalFormatting sqref="L29:M36 L17:M24">
    <cfRule type="cellIs" dxfId="6" priority="1" stopIfTrue="1" operator="lessThan">
      <formula>0</formula>
    </cfRule>
  </conditionalFormatting>
  <conditionalFormatting sqref="L37:M37 L25:M25">
    <cfRule type="cellIs" dxfId="5" priority="2" stopIfTrue="1" operator="lessThan">
      <formula>0</formula>
    </cfRule>
  </conditionalFormatting>
  <conditionalFormatting sqref="M38:M65536 M26:M28 M16 M13:M14 L13 L5:M12">
    <cfRule type="cellIs" dxfId="4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M4" sqref="M4"/>
    </sheetView>
  </sheetViews>
  <sheetFormatPr defaultRowHeight="12.75"/>
  <cols>
    <col min="1" max="1" width="34.28515625" customWidth="1"/>
    <col min="2" max="4" width="8.28515625" bestFit="1" customWidth="1"/>
    <col min="5" max="5" width="7.42578125" bestFit="1" customWidth="1"/>
    <col min="9" max="9" width="7.42578125" bestFit="1" customWidth="1"/>
    <col min="10" max="10" width="7.140625" style="3" bestFit="1" customWidth="1"/>
    <col min="11" max="11" width="6.85546875" customWidth="1"/>
    <col min="12" max="12" width="7.28515625" bestFit="1" customWidth="1"/>
    <col min="13" max="13" width="8.140625" customWidth="1"/>
    <col min="14" max="14" width="7.7109375" customWidth="1"/>
    <col min="15" max="15" width="8.85546875" bestFit="1" customWidth="1"/>
  </cols>
  <sheetData>
    <row r="1" spans="1:17" ht="23.25" customHeight="1" thickBot="1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15.75" customHeight="1" thickBot="1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15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16</v>
      </c>
      <c r="K3" s="106"/>
      <c r="L3" s="112" t="s">
        <v>17</v>
      </c>
      <c r="M3" s="100" t="s">
        <v>57</v>
      </c>
      <c r="N3" s="100"/>
      <c r="O3" s="100"/>
      <c r="P3" s="101"/>
    </row>
    <row r="4" spans="1:17" ht="15" customHeight="1" thickBot="1">
      <c r="A4" s="108"/>
      <c r="B4" s="47">
        <v>2017</v>
      </c>
      <c r="C4" s="47">
        <v>2018</v>
      </c>
      <c r="D4" s="47">
        <v>2019</v>
      </c>
      <c r="E4" s="77" t="s">
        <v>14</v>
      </c>
      <c r="F4" s="47">
        <v>2017</v>
      </c>
      <c r="G4" s="47">
        <v>2018</v>
      </c>
      <c r="H4" s="47">
        <v>2019</v>
      </c>
      <c r="I4" s="77" t="s">
        <v>14</v>
      </c>
      <c r="J4" s="78" t="s">
        <v>18</v>
      </c>
      <c r="K4" s="79" t="s">
        <v>19</v>
      </c>
      <c r="L4" s="113"/>
      <c r="M4" s="56" t="s">
        <v>19</v>
      </c>
      <c r="N4" s="57" t="s">
        <v>49</v>
      </c>
      <c r="O4" s="64" t="s">
        <v>50</v>
      </c>
      <c r="P4" s="65" t="s">
        <v>52</v>
      </c>
    </row>
    <row r="5" spans="1:17" ht="15.75">
      <c r="A5" s="29" t="s">
        <v>21</v>
      </c>
      <c r="B5" s="80">
        <v>11164.359</v>
      </c>
      <c r="C5" s="81">
        <v>10775.001</v>
      </c>
      <c r="D5" s="81">
        <v>11824.99</v>
      </c>
      <c r="E5" s="82">
        <f>IF(OR(D5=0,B5=0),"",D5/B5)</f>
        <v>1.0591732136166527</v>
      </c>
      <c r="F5" s="80">
        <v>3201</v>
      </c>
      <c r="G5" s="81">
        <v>3072</v>
      </c>
      <c r="H5" s="81">
        <v>3286</v>
      </c>
      <c r="I5" s="82">
        <f>IF(OR(H5=0,F5=0),"",H5/F5)</f>
        <v>1.0265542018119338</v>
      </c>
      <c r="J5" s="83">
        <f>H5-F5</f>
        <v>85</v>
      </c>
      <c r="K5" s="84">
        <f>D5-B5</f>
        <v>660.6309999999994</v>
      </c>
      <c r="L5" s="85">
        <f t="shared" ref="L5:L34" si="0">D5/H5</f>
        <v>3.5985970785149117</v>
      </c>
      <c r="M5" s="59">
        <f>L5*N5</f>
        <v>446.22603773584905</v>
      </c>
      <c r="N5" s="60">
        <v>124</v>
      </c>
      <c r="O5" s="61">
        <f>IF(OR(D5+M5=0,C5=0),"",(D5+M5)/B5)</f>
        <v>1.0991420141304886</v>
      </c>
      <c r="P5" s="82">
        <f>IF(OR(H5+N5=0,G5=0),"",(H5+N5)/F5)</f>
        <v>1.0652920962199313</v>
      </c>
    </row>
    <row r="6" spans="1:17" ht="15.75">
      <c r="A6" s="29" t="s">
        <v>22</v>
      </c>
      <c r="B6" s="31">
        <v>1117.26</v>
      </c>
      <c r="C6" s="5">
        <v>1172.769</v>
      </c>
      <c r="D6" s="5">
        <v>1427.9760000000001</v>
      </c>
      <c r="E6" s="32">
        <f t="shared" ref="E6:E34" si="1">IF(OR(D6=0,B6=0),"",D6/B6)</f>
        <v>1.2781053649105849</v>
      </c>
      <c r="F6" s="31">
        <v>1197</v>
      </c>
      <c r="G6" s="5">
        <v>1285</v>
      </c>
      <c r="H6" s="5">
        <v>1618</v>
      </c>
      <c r="I6" s="32">
        <f t="shared" ref="I6:I34" si="2">IF(OR(H6=0,F6=0),"",H6/F6)</f>
        <v>1.3517126148705096</v>
      </c>
      <c r="J6" s="34">
        <f t="shared" ref="J6:J34" si="3">H6-F6</f>
        <v>421</v>
      </c>
      <c r="K6" s="35">
        <f t="shared" ref="K6:K34" si="4">D6-B6</f>
        <v>310.71600000000012</v>
      </c>
      <c r="L6" s="54">
        <f t="shared" si="0"/>
        <v>0.88255624227441287</v>
      </c>
      <c r="M6" s="62">
        <f t="shared" ref="M6:M34" si="5">L6*N6</f>
        <v>15.886012360939432</v>
      </c>
      <c r="N6" s="58">
        <v>18</v>
      </c>
      <c r="O6" s="1">
        <f t="shared" ref="O6:O34" si="6">IF(OR(D6+M6=0,C6=0),"",(D6+M6)/B6)</f>
        <v>1.2923240896129278</v>
      </c>
      <c r="P6" s="32">
        <f t="shared" ref="P6:P34" si="7">IF(OR(H6+N6=0,G6=0),"",(H6+N6)/F6)</f>
        <v>1.3667502088554719</v>
      </c>
      <c r="Q6" s="63"/>
    </row>
    <row r="7" spans="1:17" ht="15.75">
      <c r="A7" s="29" t="s">
        <v>23</v>
      </c>
      <c r="B7" s="31">
        <v>1573.2059999999999</v>
      </c>
      <c r="C7" s="5">
        <v>1546.7449999999999</v>
      </c>
      <c r="D7" s="5">
        <v>1477.5509999999999</v>
      </c>
      <c r="E7" s="32">
        <f t="shared" si="1"/>
        <v>0.9391974096208634</v>
      </c>
      <c r="F7" s="31">
        <v>1800</v>
      </c>
      <c r="G7" s="5">
        <v>1800</v>
      </c>
      <c r="H7" s="5">
        <v>1745</v>
      </c>
      <c r="I7" s="32">
        <f t="shared" si="2"/>
        <v>0.96944444444444444</v>
      </c>
      <c r="J7" s="34">
        <f t="shared" si="3"/>
        <v>-55</v>
      </c>
      <c r="K7" s="35">
        <f t="shared" si="4"/>
        <v>-95.654999999999973</v>
      </c>
      <c r="L7" s="54">
        <f t="shared" si="0"/>
        <v>0.84673409742120342</v>
      </c>
      <c r="M7" s="62">
        <f t="shared" si="5"/>
        <v>15.241213753581661</v>
      </c>
      <c r="N7" s="58">
        <v>18</v>
      </c>
      <c r="O7" s="1">
        <f t="shared" si="6"/>
        <v>0.9488854058232562</v>
      </c>
      <c r="P7" s="32">
        <f t="shared" si="7"/>
        <v>0.97944444444444445</v>
      </c>
    </row>
    <row r="8" spans="1:17" ht="15.75">
      <c r="A8" s="29" t="s">
        <v>24</v>
      </c>
      <c r="B8" s="31">
        <v>4155.1660000000002</v>
      </c>
      <c r="C8" s="5">
        <v>3881.3690000000001</v>
      </c>
      <c r="D8" s="5">
        <v>4269.1570000000002</v>
      </c>
      <c r="E8" s="32">
        <f t="shared" si="1"/>
        <v>1.0274335610177787</v>
      </c>
      <c r="F8" s="31">
        <v>2143</v>
      </c>
      <c r="G8" s="5">
        <v>2065</v>
      </c>
      <c r="H8" s="5">
        <v>2147</v>
      </c>
      <c r="I8" s="32">
        <f t="shared" si="2"/>
        <v>1.001866542230518</v>
      </c>
      <c r="J8" s="34">
        <f t="shared" si="3"/>
        <v>4</v>
      </c>
      <c r="K8" s="35">
        <f t="shared" si="4"/>
        <v>113.99099999999999</v>
      </c>
      <c r="L8" s="54">
        <f t="shared" si="0"/>
        <v>1.9884289706567304</v>
      </c>
      <c r="M8" s="62">
        <f t="shared" si="5"/>
        <v>137.2015989753144</v>
      </c>
      <c r="N8" s="58">
        <v>69</v>
      </c>
      <c r="O8" s="1">
        <f t="shared" si="6"/>
        <v>1.0604530839382384</v>
      </c>
      <c r="P8" s="32">
        <f t="shared" si="7"/>
        <v>1.0340643957069529</v>
      </c>
    </row>
    <row r="9" spans="1:17" ht="15.75">
      <c r="A9" s="29" t="s">
        <v>25</v>
      </c>
      <c r="B9" s="31">
        <v>2178.2069999999999</v>
      </c>
      <c r="C9" s="5">
        <v>2357.739</v>
      </c>
      <c r="D9" s="5">
        <v>2202.0439999999999</v>
      </c>
      <c r="E9" s="32">
        <f t="shared" si="1"/>
        <v>1.0109434043688226</v>
      </c>
      <c r="F9" s="31">
        <v>1006</v>
      </c>
      <c r="G9" s="5">
        <v>1075</v>
      </c>
      <c r="H9" s="5">
        <v>1044</v>
      </c>
      <c r="I9" s="32">
        <f t="shared" si="2"/>
        <v>1.0377733598409542</v>
      </c>
      <c r="J9" s="34">
        <f t="shared" si="3"/>
        <v>38</v>
      </c>
      <c r="K9" s="35">
        <f t="shared" si="4"/>
        <v>23.836999999999989</v>
      </c>
      <c r="L9" s="54">
        <f t="shared" si="0"/>
        <v>2.1092375478927203</v>
      </c>
      <c r="M9" s="62">
        <f t="shared" si="5"/>
        <v>0</v>
      </c>
      <c r="N9" s="58">
        <v>0</v>
      </c>
      <c r="O9" s="1">
        <f t="shared" si="6"/>
        <v>1.0109434043688226</v>
      </c>
      <c r="P9" s="32">
        <f t="shared" si="7"/>
        <v>1.0377733598409542</v>
      </c>
    </row>
    <row r="10" spans="1:17" ht="15.75">
      <c r="A10" s="29" t="s">
        <v>26</v>
      </c>
      <c r="B10" s="31">
        <v>3358.0770000000002</v>
      </c>
      <c r="C10" s="5">
        <v>3482.3209999999999</v>
      </c>
      <c r="D10" s="5">
        <v>3531.1060000000002</v>
      </c>
      <c r="E10" s="32">
        <f t="shared" si="1"/>
        <v>1.051526215747882</v>
      </c>
      <c r="F10" s="31">
        <v>1036</v>
      </c>
      <c r="G10" s="5">
        <v>1058</v>
      </c>
      <c r="H10" s="5">
        <v>1108</v>
      </c>
      <c r="I10" s="32">
        <f t="shared" si="2"/>
        <v>1.0694980694980696</v>
      </c>
      <c r="J10" s="34">
        <f t="shared" si="3"/>
        <v>72</v>
      </c>
      <c r="K10" s="35">
        <f t="shared" si="4"/>
        <v>173.029</v>
      </c>
      <c r="L10" s="54">
        <f t="shared" si="0"/>
        <v>3.1869187725631769</v>
      </c>
      <c r="M10" s="62">
        <f t="shared" si="5"/>
        <v>28.682268953068593</v>
      </c>
      <c r="N10" s="58">
        <v>9</v>
      </c>
      <c r="O10" s="1">
        <f t="shared" si="6"/>
        <v>1.0600674936736318</v>
      </c>
      <c r="P10" s="32">
        <f t="shared" si="7"/>
        <v>1.0781853281853282</v>
      </c>
    </row>
    <row r="11" spans="1:17" ht="15.75">
      <c r="A11" s="29" t="s">
        <v>27</v>
      </c>
      <c r="B11" s="31">
        <v>1384.6869999999999</v>
      </c>
      <c r="C11" s="5">
        <v>1296.8430000000001</v>
      </c>
      <c r="D11" s="5">
        <v>1735.059</v>
      </c>
      <c r="E11" s="32">
        <f t="shared" si="1"/>
        <v>1.2530333569969243</v>
      </c>
      <c r="F11" s="31">
        <v>127</v>
      </c>
      <c r="G11" s="5">
        <v>136</v>
      </c>
      <c r="H11" s="5">
        <v>176</v>
      </c>
      <c r="I11" s="32">
        <f t="shared" si="2"/>
        <v>1.3858267716535433</v>
      </c>
      <c r="J11" s="34">
        <f t="shared" si="3"/>
        <v>49</v>
      </c>
      <c r="K11" s="35">
        <f t="shared" si="4"/>
        <v>350.37200000000007</v>
      </c>
      <c r="L11" s="54">
        <f t="shared" si="0"/>
        <v>9.8582897727272734</v>
      </c>
      <c r="M11" s="62">
        <f t="shared" si="5"/>
        <v>69.008028409090912</v>
      </c>
      <c r="N11" s="58">
        <v>7</v>
      </c>
      <c r="O11" s="1">
        <f t="shared" si="6"/>
        <v>1.3028699109683928</v>
      </c>
      <c r="P11" s="32">
        <f t="shared" si="7"/>
        <v>1.4409448818897639</v>
      </c>
    </row>
    <row r="12" spans="1:17" ht="15.75">
      <c r="A12" s="29" t="s">
        <v>28</v>
      </c>
      <c r="B12" s="31">
        <v>2738.85</v>
      </c>
      <c r="C12" s="5">
        <v>2639.4540000000002</v>
      </c>
      <c r="D12" s="5">
        <v>2503.8110000000001</v>
      </c>
      <c r="E12" s="32">
        <f t="shared" si="1"/>
        <v>0.91418332511820666</v>
      </c>
      <c r="F12" s="31">
        <v>2804</v>
      </c>
      <c r="G12" s="5">
        <v>2751</v>
      </c>
      <c r="H12" s="5">
        <v>2670</v>
      </c>
      <c r="I12" s="32">
        <f t="shared" si="2"/>
        <v>0.95221112696148358</v>
      </c>
      <c r="J12" s="34">
        <f t="shared" si="3"/>
        <v>-134</v>
      </c>
      <c r="K12" s="35">
        <f t="shared" si="4"/>
        <v>-235.03899999999976</v>
      </c>
      <c r="L12" s="54">
        <f t="shared" si="0"/>
        <v>0.93775692883895134</v>
      </c>
      <c r="M12" s="62">
        <f t="shared" si="5"/>
        <v>25.319437078651685</v>
      </c>
      <c r="N12" s="58">
        <v>27</v>
      </c>
      <c r="O12" s="1">
        <f t="shared" si="6"/>
        <v>0.92342787559693018</v>
      </c>
      <c r="P12" s="32">
        <f t="shared" si="7"/>
        <v>0.96184022824536375</v>
      </c>
    </row>
    <row r="13" spans="1:17" ht="15.75">
      <c r="A13" s="29" t="s">
        <v>29</v>
      </c>
      <c r="B13" s="31">
        <v>1988.6210000000001</v>
      </c>
      <c r="C13" s="5">
        <v>1643.8340000000001</v>
      </c>
      <c r="D13" s="5">
        <v>1628.3530000000001</v>
      </c>
      <c r="E13" s="32">
        <f t="shared" si="1"/>
        <v>0.81883526323014788</v>
      </c>
      <c r="F13" s="31">
        <v>1789</v>
      </c>
      <c r="G13" s="5">
        <v>1748</v>
      </c>
      <c r="H13" s="5">
        <v>1658</v>
      </c>
      <c r="I13" s="32">
        <f t="shared" si="2"/>
        <v>0.92677473448854109</v>
      </c>
      <c r="J13" s="34">
        <f t="shared" si="3"/>
        <v>-131</v>
      </c>
      <c r="K13" s="35">
        <f t="shared" si="4"/>
        <v>-360.26800000000003</v>
      </c>
      <c r="L13" s="54">
        <f t="shared" si="0"/>
        <v>0.98211881785283484</v>
      </c>
      <c r="M13" s="62">
        <f t="shared" si="5"/>
        <v>20.62449517490953</v>
      </c>
      <c r="N13" s="58">
        <v>21</v>
      </c>
      <c r="O13" s="1">
        <f t="shared" si="6"/>
        <v>0.8292065180720255</v>
      </c>
      <c r="P13" s="32">
        <f t="shared" si="7"/>
        <v>0.93851313583007268</v>
      </c>
    </row>
    <row r="14" spans="1:17" ht="15.75">
      <c r="A14" s="29" t="s">
        <v>30</v>
      </c>
      <c r="B14" s="31">
        <v>2337.5619999999999</v>
      </c>
      <c r="C14" s="5">
        <v>2308.1680000000001</v>
      </c>
      <c r="D14" s="5">
        <v>2377.558</v>
      </c>
      <c r="E14" s="32">
        <f t="shared" si="1"/>
        <v>1.0171101344049913</v>
      </c>
      <c r="F14" s="31">
        <v>2880</v>
      </c>
      <c r="G14" s="5">
        <v>2832</v>
      </c>
      <c r="H14" s="5">
        <v>2953</v>
      </c>
      <c r="I14" s="32">
        <f t="shared" si="2"/>
        <v>1.0253472222222222</v>
      </c>
      <c r="J14" s="34">
        <f t="shared" si="3"/>
        <v>73</v>
      </c>
      <c r="K14" s="35">
        <f t="shared" si="4"/>
        <v>39.996000000000095</v>
      </c>
      <c r="L14" s="54">
        <f t="shared" si="0"/>
        <v>0.80513308499830682</v>
      </c>
      <c r="M14" s="62">
        <f t="shared" si="5"/>
        <v>15.297528614967829</v>
      </c>
      <c r="N14" s="58">
        <v>19</v>
      </c>
      <c r="O14" s="1">
        <f t="shared" si="6"/>
        <v>1.0236543580940174</v>
      </c>
      <c r="P14" s="32">
        <f t="shared" si="7"/>
        <v>1.0319444444444446</v>
      </c>
    </row>
    <row r="15" spans="1:17" ht="15.75">
      <c r="A15" s="29" t="s">
        <v>31</v>
      </c>
      <c r="B15" s="31">
        <v>2673.5309999999999</v>
      </c>
      <c r="C15" s="5">
        <v>2695.5210000000002</v>
      </c>
      <c r="D15" s="5">
        <v>2729.3049999999998</v>
      </c>
      <c r="E15" s="32">
        <f t="shared" si="1"/>
        <v>1.0208615497632156</v>
      </c>
      <c r="F15" s="31">
        <v>1661</v>
      </c>
      <c r="G15" s="5">
        <v>1663</v>
      </c>
      <c r="H15" s="5">
        <v>1652</v>
      </c>
      <c r="I15" s="32">
        <f t="shared" si="2"/>
        <v>0.99458157736303432</v>
      </c>
      <c r="J15" s="34">
        <f t="shared" si="3"/>
        <v>-9</v>
      </c>
      <c r="K15" s="35">
        <f t="shared" si="4"/>
        <v>55.773999999999887</v>
      </c>
      <c r="L15" s="54">
        <f t="shared" si="0"/>
        <v>1.6521216707021791</v>
      </c>
      <c r="M15" s="62">
        <f t="shared" si="5"/>
        <v>31.390311743341403</v>
      </c>
      <c r="N15" s="58">
        <v>19</v>
      </c>
      <c r="O15" s="1">
        <f t="shared" si="6"/>
        <v>1.0326026934953594</v>
      </c>
      <c r="P15" s="32">
        <f t="shared" si="7"/>
        <v>1.0060204695966286</v>
      </c>
    </row>
    <row r="16" spans="1:17" ht="15.75">
      <c r="A16" s="29" t="s">
        <v>32</v>
      </c>
      <c r="B16" s="31">
        <v>1869.9290000000001</v>
      </c>
      <c r="C16" s="5">
        <v>1705.471</v>
      </c>
      <c r="D16" s="5">
        <v>1187.6869999999999</v>
      </c>
      <c r="E16" s="32">
        <f t="shared" si="1"/>
        <v>0.63515085332116883</v>
      </c>
      <c r="F16" s="31">
        <v>1175</v>
      </c>
      <c r="G16" s="5">
        <v>1124</v>
      </c>
      <c r="H16" s="5">
        <v>1004</v>
      </c>
      <c r="I16" s="32">
        <f t="shared" si="2"/>
        <v>0.85446808510638295</v>
      </c>
      <c r="J16" s="34">
        <f t="shared" si="3"/>
        <v>-171</v>
      </c>
      <c r="K16" s="35">
        <f t="shared" si="4"/>
        <v>-682.24200000000019</v>
      </c>
      <c r="L16" s="54">
        <f t="shared" si="0"/>
        <v>1.1829551792828685</v>
      </c>
      <c r="M16" s="62">
        <f t="shared" si="5"/>
        <v>216.48079780876495</v>
      </c>
      <c r="N16" s="58">
        <v>183</v>
      </c>
      <c r="O16" s="1">
        <f t="shared" si="6"/>
        <v>0.75092038136676031</v>
      </c>
      <c r="P16" s="32">
        <f t="shared" si="7"/>
        <v>1.0102127659574469</v>
      </c>
    </row>
    <row r="17" spans="1:16" ht="15.75">
      <c r="A17" s="29" t="s">
        <v>33</v>
      </c>
      <c r="B17" s="31">
        <v>822.66</v>
      </c>
      <c r="C17" s="5">
        <v>829.30200000000002</v>
      </c>
      <c r="D17" s="5">
        <v>890.53</v>
      </c>
      <c r="E17" s="32">
        <f t="shared" si="1"/>
        <v>1.0825006685629543</v>
      </c>
      <c r="F17" s="31">
        <v>850</v>
      </c>
      <c r="G17" s="5">
        <v>758</v>
      </c>
      <c r="H17" s="5">
        <v>858</v>
      </c>
      <c r="I17" s="32">
        <f t="shared" si="2"/>
        <v>1.0094117647058825</v>
      </c>
      <c r="J17" s="34">
        <f t="shared" si="3"/>
        <v>8</v>
      </c>
      <c r="K17" s="35">
        <f t="shared" si="4"/>
        <v>67.87</v>
      </c>
      <c r="L17" s="54">
        <f t="shared" si="0"/>
        <v>1.037913752913753</v>
      </c>
      <c r="M17" s="62">
        <f t="shared" si="5"/>
        <v>17.6445337995338</v>
      </c>
      <c r="N17" s="58">
        <v>17</v>
      </c>
      <c r="O17" s="1">
        <f t="shared" si="6"/>
        <v>1.1039488170076748</v>
      </c>
      <c r="P17" s="32">
        <f t="shared" si="7"/>
        <v>1.0294117647058822</v>
      </c>
    </row>
    <row r="18" spans="1:16" ht="15.75">
      <c r="A18" s="29" t="s">
        <v>34</v>
      </c>
      <c r="B18" s="31">
        <v>507.91699999999997</v>
      </c>
      <c r="C18" s="5">
        <v>524.39400000000001</v>
      </c>
      <c r="D18" s="5">
        <v>483.61900000000003</v>
      </c>
      <c r="E18" s="32">
        <f t="shared" si="1"/>
        <v>0.95216147520165706</v>
      </c>
      <c r="F18" s="31">
        <v>646</v>
      </c>
      <c r="G18" s="5">
        <v>651</v>
      </c>
      <c r="H18" s="5">
        <v>591</v>
      </c>
      <c r="I18" s="32">
        <f t="shared" si="2"/>
        <v>0.9148606811145511</v>
      </c>
      <c r="J18" s="34">
        <f t="shared" si="3"/>
        <v>-55</v>
      </c>
      <c r="K18" s="35">
        <f t="shared" si="4"/>
        <v>-24.297999999999945</v>
      </c>
      <c r="L18" s="54">
        <f t="shared" si="0"/>
        <v>0.81830626057529621</v>
      </c>
      <c r="M18" s="62">
        <f t="shared" si="5"/>
        <v>11.456287648054147</v>
      </c>
      <c r="N18" s="58">
        <v>14</v>
      </c>
      <c r="O18" s="1">
        <f t="shared" si="6"/>
        <v>0.97471690777834608</v>
      </c>
      <c r="P18" s="32">
        <f t="shared" si="7"/>
        <v>0.93653250773993812</v>
      </c>
    </row>
    <row r="19" spans="1:16" ht="15.75">
      <c r="A19" s="38" t="s">
        <v>35</v>
      </c>
      <c r="B19" s="31">
        <v>1697.876</v>
      </c>
      <c r="C19" s="5">
        <v>1608.212</v>
      </c>
      <c r="D19" s="5">
        <v>1683.806</v>
      </c>
      <c r="E19" s="32">
        <f t="shared" si="1"/>
        <v>0.99171317575606233</v>
      </c>
      <c r="F19" s="31">
        <v>1935</v>
      </c>
      <c r="G19" s="5">
        <v>2024</v>
      </c>
      <c r="H19" s="5">
        <v>2048</v>
      </c>
      <c r="I19" s="32">
        <f t="shared" si="2"/>
        <v>1.0583979328165374</v>
      </c>
      <c r="J19" s="34">
        <f t="shared" si="3"/>
        <v>113</v>
      </c>
      <c r="K19" s="35">
        <f t="shared" si="4"/>
        <v>-14.069999999999936</v>
      </c>
      <c r="L19" s="54">
        <f t="shared" si="0"/>
        <v>0.82217089843750002</v>
      </c>
      <c r="M19" s="62">
        <f t="shared" si="5"/>
        <v>28.7759814453125</v>
      </c>
      <c r="N19" s="58">
        <v>35</v>
      </c>
      <c r="O19" s="1">
        <f t="shared" si="6"/>
        <v>1.0086613989745497</v>
      </c>
      <c r="P19" s="32">
        <f t="shared" si="7"/>
        <v>1.0764857881136951</v>
      </c>
    </row>
    <row r="20" spans="1:16" ht="15.75">
      <c r="A20" s="29" t="s">
        <v>36</v>
      </c>
      <c r="B20" s="31">
        <v>2017.913</v>
      </c>
      <c r="C20" s="5">
        <v>2257.6570000000002</v>
      </c>
      <c r="D20" s="5">
        <v>2379.8359999999998</v>
      </c>
      <c r="E20" s="32">
        <f t="shared" si="1"/>
        <v>1.1793551059931719</v>
      </c>
      <c r="F20" s="31">
        <v>1732</v>
      </c>
      <c r="G20" s="5">
        <v>1744</v>
      </c>
      <c r="H20" s="5">
        <v>1612</v>
      </c>
      <c r="I20" s="32">
        <f t="shared" si="2"/>
        <v>0.93071593533487296</v>
      </c>
      <c r="J20" s="34">
        <f t="shared" si="3"/>
        <v>-120</v>
      </c>
      <c r="K20" s="35">
        <f t="shared" si="4"/>
        <v>361.92299999999977</v>
      </c>
      <c r="L20" s="54">
        <f t="shared" si="0"/>
        <v>1.4763250620347392</v>
      </c>
      <c r="M20" s="62">
        <f t="shared" si="5"/>
        <v>84.150528535980129</v>
      </c>
      <c r="N20" s="58">
        <v>57</v>
      </c>
      <c r="O20" s="1">
        <f t="shared" si="6"/>
        <v>1.2210568684259331</v>
      </c>
      <c r="P20" s="32">
        <f t="shared" si="7"/>
        <v>0.96362586605080836</v>
      </c>
    </row>
    <row r="21" spans="1:16" ht="15.75">
      <c r="A21" s="29" t="s">
        <v>37</v>
      </c>
      <c r="B21" s="31">
        <v>683.947</v>
      </c>
      <c r="C21" s="5">
        <v>629.03700000000003</v>
      </c>
      <c r="D21" s="5">
        <v>739.75800000000004</v>
      </c>
      <c r="E21" s="32">
        <f t="shared" si="1"/>
        <v>1.0816013521515557</v>
      </c>
      <c r="F21" s="31">
        <v>759</v>
      </c>
      <c r="G21" s="5">
        <v>655</v>
      </c>
      <c r="H21" s="5">
        <v>784</v>
      </c>
      <c r="I21" s="32">
        <f t="shared" si="2"/>
        <v>1.0329380764163374</v>
      </c>
      <c r="J21" s="34">
        <f t="shared" si="3"/>
        <v>25</v>
      </c>
      <c r="K21" s="35">
        <f t="shared" si="4"/>
        <v>55.811000000000035</v>
      </c>
      <c r="L21" s="54">
        <f t="shared" si="0"/>
        <v>0.94356887755102048</v>
      </c>
      <c r="M21" s="62">
        <f t="shared" si="5"/>
        <v>8.492119897959185</v>
      </c>
      <c r="N21" s="58">
        <v>9</v>
      </c>
      <c r="O21" s="1">
        <f t="shared" si="6"/>
        <v>1.0940176942043158</v>
      </c>
      <c r="P21" s="32">
        <f t="shared" si="7"/>
        <v>1.0447957839262187</v>
      </c>
    </row>
    <row r="22" spans="1:16" ht="15.75">
      <c r="A22" s="38" t="s">
        <v>38</v>
      </c>
      <c r="B22" s="31">
        <v>219.761</v>
      </c>
      <c r="C22" s="5">
        <v>239.63399999999999</v>
      </c>
      <c r="D22" s="5">
        <v>230.69399999999999</v>
      </c>
      <c r="E22" s="32">
        <f t="shared" si="1"/>
        <v>1.0497495005938269</v>
      </c>
      <c r="F22" s="31">
        <v>450</v>
      </c>
      <c r="G22" s="5">
        <v>444</v>
      </c>
      <c r="H22" s="5">
        <v>447</v>
      </c>
      <c r="I22" s="32">
        <f t="shared" si="2"/>
        <v>0.99333333333333329</v>
      </c>
      <c r="J22" s="34">
        <f t="shared" si="3"/>
        <v>-3</v>
      </c>
      <c r="K22" s="35">
        <f t="shared" si="4"/>
        <v>10.932999999999993</v>
      </c>
      <c r="L22" s="54">
        <f t="shared" si="0"/>
        <v>0.51609395973154359</v>
      </c>
      <c r="M22" s="62">
        <f t="shared" si="5"/>
        <v>2.0643758389261744</v>
      </c>
      <c r="N22" s="58">
        <v>4</v>
      </c>
      <c r="O22" s="1">
        <f t="shared" si="6"/>
        <v>1.059143232142765</v>
      </c>
      <c r="P22" s="32">
        <f t="shared" si="7"/>
        <v>1.0022222222222221</v>
      </c>
    </row>
    <row r="23" spans="1:16" ht="15.75">
      <c r="A23" s="29" t="s">
        <v>39</v>
      </c>
      <c r="B23" s="31">
        <v>1259.0119999999999</v>
      </c>
      <c r="C23" s="5">
        <v>1157.0730000000001</v>
      </c>
      <c r="D23" s="5">
        <v>1091.403</v>
      </c>
      <c r="E23" s="32">
        <f t="shared" si="1"/>
        <v>0.86687259533666083</v>
      </c>
      <c r="F23" s="31">
        <v>1524</v>
      </c>
      <c r="G23" s="5">
        <v>1445</v>
      </c>
      <c r="H23" s="5">
        <v>1389</v>
      </c>
      <c r="I23" s="32">
        <f t="shared" si="2"/>
        <v>0.91141732283464572</v>
      </c>
      <c r="J23" s="34">
        <f t="shared" si="3"/>
        <v>-135</v>
      </c>
      <c r="K23" s="35">
        <f t="shared" si="4"/>
        <v>-167.60899999999992</v>
      </c>
      <c r="L23" s="54">
        <f t="shared" si="0"/>
        <v>0.78574730021598271</v>
      </c>
      <c r="M23" s="62">
        <f t="shared" si="5"/>
        <v>7.0717257019438442</v>
      </c>
      <c r="N23" s="58">
        <v>9</v>
      </c>
      <c r="O23" s="1">
        <f t="shared" si="6"/>
        <v>0.87248948040363716</v>
      </c>
      <c r="P23" s="32">
        <f t="shared" si="7"/>
        <v>0.91732283464566933</v>
      </c>
    </row>
    <row r="24" spans="1:16" ht="15.75">
      <c r="A24" s="29" t="s">
        <v>40</v>
      </c>
      <c r="B24" s="31">
        <v>125.074</v>
      </c>
      <c r="C24" s="5">
        <v>148.125</v>
      </c>
      <c r="D24" s="5">
        <v>173.63399999999999</v>
      </c>
      <c r="E24" s="32">
        <f t="shared" si="1"/>
        <v>1.3882501559077025</v>
      </c>
      <c r="F24" s="31">
        <v>178</v>
      </c>
      <c r="G24" s="5">
        <v>201</v>
      </c>
      <c r="H24" s="5">
        <v>211</v>
      </c>
      <c r="I24" s="32">
        <f t="shared" si="2"/>
        <v>1.1853932584269662</v>
      </c>
      <c r="J24" s="34">
        <f t="shared" si="3"/>
        <v>33</v>
      </c>
      <c r="K24" s="35">
        <f t="shared" si="4"/>
        <v>48.559999999999988</v>
      </c>
      <c r="L24" s="54">
        <f t="shared" si="0"/>
        <v>0.82290995260663502</v>
      </c>
      <c r="M24" s="62">
        <f t="shared" si="5"/>
        <v>0</v>
      </c>
      <c r="N24" s="58">
        <v>0</v>
      </c>
      <c r="O24" s="1">
        <f t="shared" si="6"/>
        <v>1.3882501559077025</v>
      </c>
      <c r="P24" s="32">
        <f t="shared" si="7"/>
        <v>1.1853932584269662</v>
      </c>
    </row>
    <row r="25" spans="1:16" ht="15.75">
      <c r="A25" s="29" t="s">
        <v>41</v>
      </c>
      <c r="B25" s="31">
        <v>764.46299999999997</v>
      </c>
      <c r="C25" s="5">
        <v>915.49400000000003</v>
      </c>
      <c r="D25" s="5">
        <v>1031.636</v>
      </c>
      <c r="E25" s="32">
        <f t="shared" si="1"/>
        <v>1.3494910806670826</v>
      </c>
      <c r="F25" s="31">
        <v>509</v>
      </c>
      <c r="G25" s="5">
        <v>588</v>
      </c>
      <c r="H25" s="5">
        <v>733</v>
      </c>
      <c r="I25" s="32">
        <f t="shared" si="2"/>
        <v>1.4400785854616895</v>
      </c>
      <c r="J25" s="34">
        <f t="shared" si="3"/>
        <v>224</v>
      </c>
      <c r="K25" s="35">
        <f t="shared" si="4"/>
        <v>267.173</v>
      </c>
      <c r="L25" s="54">
        <f t="shared" si="0"/>
        <v>1.4074160982264665</v>
      </c>
      <c r="M25" s="62">
        <f t="shared" si="5"/>
        <v>0</v>
      </c>
      <c r="N25" s="58">
        <v>0</v>
      </c>
      <c r="O25" s="1">
        <f t="shared" si="6"/>
        <v>1.3494910806670826</v>
      </c>
      <c r="P25" s="32">
        <f t="shared" si="7"/>
        <v>1.4400785854616895</v>
      </c>
    </row>
    <row r="26" spans="1:16" ht="15.75">
      <c r="A26" s="29" t="s">
        <v>42</v>
      </c>
      <c r="B26" s="31">
        <v>648.89300000000003</v>
      </c>
      <c r="C26" s="5">
        <v>747.18</v>
      </c>
      <c r="D26" s="5">
        <v>654.38300000000004</v>
      </c>
      <c r="E26" s="32">
        <f t="shared" si="1"/>
        <v>1.0084605628354752</v>
      </c>
      <c r="F26" s="31">
        <v>441</v>
      </c>
      <c r="G26" s="5">
        <v>561</v>
      </c>
      <c r="H26" s="5">
        <v>556</v>
      </c>
      <c r="I26" s="32">
        <f t="shared" si="2"/>
        <v>1.2607709750566893</v>
      </c>
      <c r="J26" s="34">
        <f t="shared" si="3"/>
        <v>115</v>
      </c>
      <c r="K26" s="35">
        <f t="shared" si="4"/>
        <v>5.4900000000000091</v>
      </c>
      <c r="L26" s="54">
        <f t="shared" si="0"/>
        <v>1.1769478417266188</v>
      </c>
      <c r="M26" s="62">
        <f t="shared" si="5"/>
        <v>8.2386348920863313</v>
      </c>
      <c r="N26" s="58">
        <v>7</v>
      </c>
      <c r="O26" s="1">
        <f t="shared" si="6"/>
        <v>1.0211570087704542</v>
      </c>
      <c r="P26" s="32">
        <f t="shared" si="7"/>
        <v>1.2766439909297052</v>
      </c>
    </row>
    <row r="27" spans="1:16" ht="15.75">
      <c r="A27" s="29" t="s">
        <v>43</v>
      </c>
      <c r="B27" s="31">
        <v>1111.0029999999999</v>
      </c>
      <c r="C27" s="5">
        <v>1141.4549999999999</v>
      </c>
      <c r="D27" s="5">
        <v>577.23199999999997</v>
      </c>
      <c r="E27" s="32">
        <f t="shared" si="1"/>
        <v>0.51955935312505908</v>
      </c>
      <c r="F27" s="31">
        <v>504</v>
      </c>
      <c r="G27" s="5">
        <v>503</v>
      </c>
      <c r="H27" s="5">
        <v>274</v>
      </c>
      <c r="I27" s="32">
        <f t="shared" si="2"/>
        <v>0.54365079365079361</v>
      </c>
      <c r="J27" s="34">
        <f t="shared" si="3"/>
        <v>-230</v>
      </c>
      <c r="K27" s="35">
        <f t="shared" si="4"/>
        <v>-533.77099999999996</v>
      </c>
      <c r="L27" s="54">
        <f t="shared" si="0"/>
        <v>2.1066861313868612</v>
      </c>
      <c r="M27" s="62">
        <f t="shared" si="5"/>
        <v>2.1066861313868612</v>
      </c>
      <c r="N27" s="58">
        <v>1</v>
      </c>
      <c r="O27" s="1">
        <f t="shared" si="6"/>
        <v>0.52145555514376363</v>
      </c>
      <c r="P27" s="32">
        <f t="shared" si="7"/>
        <v>0.54563492063492058</v>
      </c>
    </row>
    <row r="28" spans="1:16" ht="15.75">
      <c r="A28" s="29" t="s">
        <v>44</v>
      </c>
      <c r="B28" s="31">
        <v>1588.13</v>
      </c>
      <c r="C28" s="5">
        <v>1451.817</v>
      </c>
      <c r="D28" s="5">
        <v>1685.915</v>
      </c>
      <c r="E28" s="32">
        <f t="shared" si="1"/>
        <v>1.0615724153564254</v>
      </c>
      <c r="F28" s="31">
        <v>1337</v>
      </c>
      <c r="G28" s="5">
        <v>1284</v>
      </c>
      <c r="H28" s="5">
        <v>1448</v>
      </c>
      <c r="I28" s="32">
        <f t="shared" si="2"/>
        <v>1.0830216903515333</v>
      </c>
      <c r="J28" s="34">
        <f t="shared" si="3"/>
        <v>111</v>
      </c>
      <c r="K28" s="35">
        <f t="shared" si="4"/>
        <v>97.784999999999854</v>
      </c>
      <c r="L28" s="54">
        <f t="shared" si="0"/>
        <v>1.1643059392265194</v>
      </c>
      <c r="M28" s="62">
        <f t="shared" si="5"/>
        <v>1.1643059392265194</v>
      </c>
      <c r="N28" s="58">
        <v>1</v>
      </c>
      <c r="O28" s="1">
        <f t="shared" si="6"/>
        <v>1.0623055454775279</v>
      </c>
      <c r="P28" s="32">
        <f t="shared" si="7"/>
        <v>1.0837696335078535</v>
      </c>
    </row>
    <row r="29" spans="1:16" ht="15.75">
      <c r="A29" s="29" t="s">
        <v>45</v>
      </c>
      <c r="B29" s="31">
        <v>2164.8069999999998</v>
      </c>
      <c r="C29" s="5">
        <v>2025.271</v>
      </c>
      <c r="D29" s="5">
        <v>2118.0189999999998</v>
      </c>
      <c r="E29" s="32">
        <f t="shared" si="1"/>
        <v>0.97838698784695355</v>
      </c>
      <c r="F29" s="31">
        <v>753</v>
      </c>
      <c r="G29" s="5">
        <v>657</v>
      </c>
      <c r="H29" s="5">
        <v>691</v>
      </c>
      <c r="I29" s="32">
        <f t="shared" si="2"/>
        <v>0.91766268260292161</v>
      </c>
      <c r="J29" s="34">
        <f t="shared" si="3"/>
        <v>-62</v>
      </c>
      <c r="K29" s="35">
        <f t="shared" si="4"/>
        <v>-46.788000000000011</v>
      </c>
      <c r="L29" s="54">
        <f t="shared" si="0"/>
        <v>3.0651505065123006</v>
      </c>
      <c r="M29" s="62">
        <f t="shared" si="5"/>
        <v>73.563612156295221</v>
      </c>
      <c r="N29" s="58">
        <v>24</v>
      </c>
      <c r="O29" s="1">
        <f t="shared" si="6"/>
        <v>1.012368590898078</v>
      </c>
      <c r="P29" s="32">
        <f t="shared" si="7"/>
        <v>0.94953519256308105</v>
      </c>
    </row>
    <row r="30" spans="1:16" ht="15.75">
      <c r="A30" s="29" t="s">
        <v>60</v>
      </c>
      <c r="B30" s="31">
        <v>4163.7020000000002</v>
      </c>
      <c r="C30" s="5">
        <v>3868.1170000000002</v>
      </c>
      <c r="D30" s="5">
        <v>4053.799</v>
      </c>
      <c r="E30" s="32">
        <f t="shared" si="1"/>
        <v>0.97360449907318047</v>
      </c>
      <c r="F30" s="31">
        <v>488</v>
      </c>
      <c r="G30" s="5">
        <v>470</v>
      </c>
      <c r="H30" s="5">
        <v>480</v>
      </c>
      <c r="I30" s="32">
        <f t="shared" si="2"/>
        <v>0.98360655737704916</v>
      </c>
      <c r="J30" s="34">
        <f t="shared" si="3"/>
        <v>-8</v>
      </c>
      <c r="K30" s="35">
        <f t="shared" si="4"/>
        <v>-109.90300000000025</v>
      </c>
      <c r="L30" s="54">
        <f t="shared" si="0"/>
        <v>8.4454145833333332</v>
      </c>
      <c r="M30" s="62">
        <f t="shared" si="5"/>
        <v>8.4454145833333332</v>
      </c>
      <c r="N30" s="58">
        <v>1</v>
      </c>
      <c r="O30" s="1">
        <f t="shared" si="6"/>
        <v>0.97563284177958298</v>
      </c>
      <c r="P30" s="32">
        <f t="shared" si="7"/>
        <v>0.98565573770491799</v>
      </c>
    </row>
    <row r="31" spans="1:16" ht="16.5" thickBot="1">
      <c r="A31" s="38" t="s">
        <v>61</v>
      </c>
      <c r="B31" s="31">
        <v>335.666</v>
      </c>
      <c r="C31" s="5">
        <v>548.74699999999996</v>
      </c>
      <c r="D31" s="5">
        <v>315.79899999999998</v>
      </c>
      <c r="E31" s="32">
        <f t="shared" si="1"/>
        <v>0.94081318930126967</v>
      </c>
      <c r="F31" s="31">
        <v>40</v>
      </c>
      <c r="G31" s="5">
        <v>55</v>
      </c>
      <c r="H31" s="5">
        <v>51</v>
      </c>
      <c r="I31" s="32">
        <f t="shared" si="2"/>
        <v>1.2749999999999999</v>
      </c>
      <c r="J31" s="34">
        <f t="shared" si="3"/>
        <v>11</v>
      </c>
      <c r="K31" s="35">
        <f t="shared" si="4"/>
        <v>-19.867000000000019</v>
      </c>
      <c r="L31" s="54">
        <f t="shared" si="0"/>
        <v>6.1921372549019607</v>
      </c>
      <c r="M31" s="62">
        <f t="shared" si="5"/>
        <v>6.1921372549019607</v>
      </c>
      <c r="N31" s="58">
        <v>1</v>
      </c>
      <c r="O31" s="1">
        <f t="shared" si="6"/>
        <v>0.95926050673854946</v>
      </c>
      <c r="P31" s="32">
        <f t="shared" si="7"/>
        <v>1.3</v>
      </c>
    </row>
    <row r="32" spans="1:16" ht="16.5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si="5"/>
        <v>0</v>
      </c>
      <c r="N32" s="58"/>
      <c r="O32" s="76" t="str">
        <f t="shared" si="6"/>
        <v/>
      </c>
      <c r="P32" s="50" t="str">
        <f t="shared" si="7"/>
        <v/>
      </c>
    </row>
    <row r="33" spans="1:16" ht="16.5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5"/>
        <v>0</v>
      </c>
      <c r="N33" s="58"/>
      <c r="O33" s="61" t="str">
        <f t="shared" si="6"/>
        <v/>
      </c>
      <c r="P33" s="82" t="str">
        <f t="shared" si="7"/>
        <v/>
      </c>
    </row>
    <row r="34" spans="1:16" ht="16.5" thickBot="1">
      <c r="A34" s="30" t="s">
        <v>2</v>
      </c>
      <c r="B34" s="27">
        <f>SUM(B5:B33)</f>
        <v>54650.278999999995</v>
      </c>
      <c r="C34" s="28">
        <f>SUM(C5:C33)</f>
        <v>53596.75</v>
      </c>
      <c r="D34" s="28">
        <f>SUM(D5:D33)</f>
        <v>55004.659999999996</v>
      </c>
      <c r="E34" s="33">
        <f t="shared" si="1"/>
        <v>1.0064845231622697</v>
      </c>
      <c r="F34" s="27">
        <f>SUM(F5:F33)</f>
        <v>32965</v>
      </c>
      <c r="G34" s="28">
        <f>SUM(G5:G33)</f>
        <v>32649</v>
      </c>
      <c r="H34" s="28">
        <f>SUM(H5:H33)</f>
        <v>33234</v>
      </c>
      <c r="I34" s="33">
        <f t="shared" si="2"/>
        <v>1.0081601698771425</v>
      </c>
      <c r="J34" s="36">
        <f t="shared" si="3"/>
        <v>269</v>
      </c>
      <c r="K34" s="37">
        <f t="shared" si="4"/>
        <v>354.38100000000122</v>
      </c>
      <c r="L34" s="55">
        <f t="shared" si="0"/>
        <v>1.6550719143046277</v>
      </c>
      <c r="M34" s="27">
        <f t="shared" si="5"/>
        <v>1148.6199085274116</v>
      </c>
      <c r="N34" s="28">
        <f>SUM(N5:N31)</f>
        <v>694</v>
      </c>
      <c r="O34" s="86">
        <f t="shared" si="6"/>
        <v>1.0275021635027228</v>
      </c>
      <c r="P34" s="87">
        <f t="shared" si="7"/>
        <v>1.0292128014560897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3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I34"/>
  <sheetViews>
    <sheetView workbookViewId="0">
      <selection activeCell="B4" sqref="B4:H4"/>
    </sheetView>
  </sheetViews>
  <sheetFormatPr defaultRowHeight="12.75"/>
  <cols>
    <col min="1" max="1" width="40.140625" customWidth="1"/>
    <col min="2" max="10" width="8.57031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8" t="s">
        <v>4</v>
      </c>
      <c r="B3" s="93" t="s">
        <v>0</v>
      </c>
      <c r="C3" s="93"/>
      <c r="D3" s="93"/>
      <c r="E3" s="93"/>
      <c r="F3" s="93" t="s">
        <v>1</v>
      </c>
      <c r="G3" s="93"/>
      <c r="H3" s="93"/>
      <c r="I3" s="93"/>
    </row>
    <row r="4" spans="1:9" ht="18" customHeight="1">
      <c r="A4" s="98"/>
      <c r="B4" s="10">
        <v>2017</v>
      </c>
      <c r="C4" s="10">
        <v>2018</v>
      </c>
      <c r="D4" s="10">
        <v>2019</v>
      </c>
      <c r="E4" s="17" t="s">
        <v>14</v>
      </c>
      <c r="F4" s="48">
        <v>2017</v>
      </c>
      <c r="G4" s="48">
        <v>2018</v>
      </c>
      <c r="H4" s="48">
        <v>2019</v>
      </c>
      <c r="I4" s="17" t="s">
        <v>14</v>
      </c>
    </row>
    <row r="5" spans="1:9" ht="15.6" customHeight="1">
      <c r="A5" s="4" t="s">
        <v>21</v>
      </c>
      <c r="B5" s="5">
        <v>3465.6060000000002</v>
      </c>
      <c r="C5" s="5">
        <v>3337.0549999999998</v>
      </c>
      <c r="D5" s="5">
        <v>3625.0630000000001</v>
      </c>
      <c r="E5" s="1">
        <f>IF(OR(D5=0,B5=0),"",D5/B5)</f>
        <v>1.0460112892232989</v>
      </c>
      <c r="F5" s="5">
        <v>2007</v>
      </c>
      <c r="G5" s="5">
        <v>1864</v>
      </c>
      <c r="H5" s="5">
        <v>1989</v>
      </c>
      <c r="I5" s="1">
        <f>IF(OR(H5=0,F5=0),"",H5/F5)</f>
        <v>0.99103139013452912</v>
      </c>
    </row>
    <row r="6" spans="1:9" ht="15.6" customHeight="1">
      <c r="A6" s="4" t="s">
        <v>22</v>
      </c>
      <c r="B6" s="5">
        <v>1117.26</v>
      </c>
      <c r="C6" s="5">
        <v>1167.6780000000001</v>
      </c>
      <c r="D6" s="5">
        <v>1424.63</v>
      </c>
      <c r="E6" s="1">
        <f t="shared" ref="E6:E34" si="0">IF(OR(D6=0,B6=0),"",D6/B6)</f>
        <v>1.2751105382811523</v>
      </c>
      <c r="F6" s="5">
        <v>1197</v>
      </c>
      <c r="G6" s="5">
        <v>1284</v>
      </c>
      <c r="H6" s="5">
        <v>1617</v>
      </c>
      <c r="I6" s="1">
        <f t="shared" ref="I6:I34" si="1">IF(OR(H6=0,F6=0),"",H6/F6)</f>
        <v>1.3508771929824561</v>
      </c>
    </row>
    <row r="7" spans="1:9" ht="15.6" customHeight="1">
      <c r="A7" s="4" t="s">
        <v>23</v>
      </c>
      <c r="B7" s="5">
        <v>1551.777</v>
      </c>
      <c r="C7" s="5">
        <v>1540.029</v>
      </c>
      <c r="D7" s="5">
        <v>1465.12</v>
      </c>
      <c r="E7" s="1">
        <f t="shared" si="0"/>
        <v>0.94415628018716602</v>
      </c>
      <c r="F7" s="5">
        <v>1798</v>
      </c>
      <c r="G7" s="5">
        <v>1798</v>
      </c>
      <c r="H7" s="5">
        <v>1742</v>
      </c>
      <c r="I7" s="1">
        <f t="shared" si="1"/>
        <v>0.96885428253615125</v>
      </c>
    </row>
    <row r="8" spans="1:9" ht="15.6" customHeight="1">
      <c r="A8" s="4" t="s">
        <v>24</v>
      </c>
      <c r="B8" s="5">
        <v>4155.1660000000002</v>
      </c>
      <c r="C8" s="5">
        <v>3881.3690000000001</v>
      </c>
      <c r="D8" s="5">
        <v>4269.1570000000002</v>
      </c>
      <c r="E8" s="1">
        <f t="shared" si="0"/>
        <v>1.0274335610177787</v>
      </c>
      <c r="F8" s="5">
        <v>2143</v>
      </c>
      <c r="G8" s="5">
        <v>2065</v>
      </c>
      <c r="H8" s="5">
        <v>2147</v>
      </c>
      <c r="I8" s="1">
        <f t="shared" si="1"/>
        <v>1.001866542230518</v>
      </c>
    </row>
    <row r="9" spans="1:9" ht="15.6" customHeight="1">
      <c r="A9" s="4" t="s">
        <v>25</v>
      </c>
      <c r="B9" s="5">
        <v>2168.2429999999999</v>
      </c>
      <c r="C9" s="5">
        <v>2323.643</v>
      </c>
      <c r="D9" s="5">
        <v>2187.098</v>
      </c>
      <c r="E9" s="1">
        <f t="shared" si="0"/>
        <v>1.0086959810316463</v>
      </c>
      <c r="F9" s="5">
        <v>1004</v>
      </c>
      <c r="G9" s="5">
        <v>1070</v>
      </c>
      <c r="H9" s="5">
        <v>1041</v>
      </c>
      <c r="I9" s="1">
        <f t="shared" si="1"/>
        <v>1.0368525896414342</v>
      </c>
    </row>
    <row r="10" spans="1:9" ht="15.6" customHeight="1">
      <c r="A10" s="4" t="s">
        <v>26</v>
      </c>
      <c r="B10" s="5">
        <v>3358.0770000000002</v>
      </c>
      <c r="C10" s="5">
        <v>3482.3209999999999</v>
      </c>
      <c r="D10" s="5">
        <v>3531.1060000000002</v>
      </c>
      <c r="E10" s="1">
        <f t="shared" si="0"/>
        <v>1.051526215747882</v>
      </c>
      <c r="F10" s="5">
        <v>1036</v>
      </c>
      <c r="G10" s="5">
        <v>1058</v>
      </c>
      <c r="H10" s="5">
        <v>1108</v>
      </c>
      <c r="I10" s="1">
        <f t="shared" si="1"/>
        <v>1.0694980694980696</v>
      </c>
    </row>
    <row r="11" spans="1:9" ht="15.6" customHeight="1">
      <c r="A11" s="4" t="s">
        <v>27</v>
      </c>
      <c r="B11" s="5">
        <v>1371.6980000000001</v>
      </c>
      <c r="C11" s="5">
        <v>1272.7449999999999</v>
      </c>
      <c r="D11" s="5">
        <v>1693.4870000000001</v>
      </c>
      <c r="E11" s="1">
        <f t="shared" si="0"/>
        <v>1.2345917250006926</v>
      </c>
      <c r="F11" s="5">
        <v>126</v>
      </c>
      <c r="G11" s="5">
        <v>133</v>
      </c>
      <c r="H11" s="5">
        <v>172</v>
      </c>
      <c r="I11" s="1">
        <f t="shared" si="1"/>
        <v>1.3650793650793651</v>
      </c>
    </row>
    <row r="12" spans="1:9" ht="15.6" customHeight="1">
      <c r="A12" s="4" t="s">
        <v>28</v>
      </c>
      <c r="B12" s="5">
        <v>1034.1310000000001</v>
      </c>
      <c r="C12" s="5">
        <v>978.93600000000004</v>
      </c>
      <c r="D12" s="5">
        <v>883.09500000000003</v>
      </c>
      <c r="E12" s="1">
        <f t="shared" si="0"/>
        <v>0.85394887108112993</v>
      </c>
      <c r="F12" s="5">
        <v>1153</v>
      </c>
      <c r="G12" s="5">
        <v>1130</v>
      </c>
      <c r="H12" s="5">
        <v>1103</v>
      </c>
      <c r="I12" s="1">
        <f t="shared" si="1"/>
        <v>0.9566348655680833</v>
      </c>
    </row>
    <row r="13" spans="1:9" ht="15.6" customHeight="1">
      <c r="A13" s="4" t="s">
        <v>29</v>
      </c>
      <c r="B13" s="5">
        <v>11.242000000000001</v>
      </c>
      <c r="C13" s="5">
        <v>7.9729999999999999</v>
      </c>
      <c r="D13" s="5">
        <v>30.911999999999999</v>
      </c>
      <c r="E13" s="1">
        <f t="shared" si="0"/>
        <v>2.7496886674968866</v>
      </c>
      <c r="F13" s="5">
        <v>37</v>
      </c>
      <c r="G13" s="5">
        <v>26</v>
      </c>
      <c r="H13" s="5">
        <v>28</v>
      </c>
      <c r="I13" s="1">
        <f t="shared" si="1"/>
        <v>0.7567567567567568</v>
      </c>
    </row>
    <row r="14" spans="1:9" ht="15.6" customHeight="1">
      <c r="A14" s="4" t="s">
        <v>30</v>
      </c>
      <c r="B14" s="5">
        <v>2305.9899999999998</v>
      </c>
      <c r="C14" s="5">
        <v>2269.2339999999999</v>
      </c>
      <c r="D14" s="5">
        <v>2344.3180000000002</v>
      </c>
      <c r="E14" s="1">
        <f t="shared" si="0"/>
        <v>1.0166210608025188</v>
      </c>
      <c r="F14" s="5">
        <v>2825</v>
      </c>
      <c r="G14" s="5">
        <v>2759</v>
      </c>
      <c r="H14" s="5">
        <v>2909</v>
      </c>
      <c r="I14" s="1">
        <f t="shared" si="1"/>
        <v>1.0297345132743363</v>
      </c>
    </row>
    <row r="15" spans="1:9" ht="15.6" customHeight="1">
      <c r="A15" s="4" t="s">
        <v>31</v>
      </c>
      <c r="B15" s="5">
        <v>2673.5309999999999</v>
      </c>
      <c r="C15" s="5">
        <v>2695.5210000000002</v>
      </c>
      <c r="D15" s="5">
        <v>2729.3049999999998</v>
      </c>
      <c r="E15" s="1">
        <f t="shared" si="0"/>
        <v>1.0208615497632156</v>
      </c>
      <c r="F15" s="5">
        <v>1661</v>
      </c>
      <c r="G15" s="5">
        <v>1663</v>
      </c>
      <c r="H15" s="5">
        <v>1652</v>
      </c>
      <c r="I15" s="1">
        <f t="shared" si="1"/>
        <v>0.99458157736303432</v>
      </c>
    </row>
    <row r="16" spans="1:9" ht="15.6" customHeight="1">
      <c r="A16" s="4" t="s">
        <v>32</v>
      </c>
      <c r="B16" s="5">
        <v>1869.9290000000001</v>
      </c>
      <c r="C16" s="5">
        <v>1705.471</v>
      </c>
      <c r="D16" s="5">
        <v>1187.6869999999999</v>
      </c>
      <c r="E16" s="1">
        <f t="shared" si="0"/>
        <v>0.63515085332116883</v>
      </c>
      <c r="F16" s="5">
        <v>1175</v>
      </c>
      <c r="G16" s="5">
        <v>1124</v>
      </c>
      <c r="H16" s="5">
        <v>1004</v>
      </c>
      <c r="I16" s="1">
        <f t="shared" si="1"/>
        <v>0.85446808510638295</v>
      </c>
    </row>
    <row r="17" spans="1:9" ht="15.6" customHeight="1">
      <c r="A17" s="4" t="s">
        <v>33</v>
      </c>
      <c r="B17" s="5">
        <v>822.66</v>
      </c>
      <c r="C17" s="5">
        <v>829.30200000000002</v>
      </c>
      <c r="D17" s="5">
        <v>890.53</v>
      </c>
      <c r="E17" s="1">
        <f t="shared" si="0"/>
        <v>1.0825006685629543</v>
      </c>
      <c r="F17" s="5">
        <v>850</v>
      </c>
      <c r="G17" s="5">
        <v>758</v>
      </c>
      <c r="H17" s="5">
        <v>858</v>
      </c>
      <c r="I17" s="1">
        <f t="shared" si="1"/>
        <v>1.0094117647058825</v>
      </c>
    </row>
    <row r="18" spans="1:9" ht="15.6" customHeight="1">
      <c r="A18" s="4" t="s">
        <v>34</v>
      </c>
      <c r="B18" s="5">
        <v>507.91699999999997</v>
      </c>
      <c r="C18" s="5">
        <v>524.39400000000001</v>
      </c>
      <c r="D18" s="5">
        <v>483.61900000000003</v>
      </c>
      <c r="E18" s="1">
        <f t="shared" si="0"/>
        <v>0.95216147520165706</v>
      </c>
      <c r="F18" s="5">
        <v>646</v>
      </c>
      <c r="G18" s="5">
        <v>651</v>
      </c>
      <c r="H18" s="5">
        <v>591</v>
      </c>
      <c r="I18" s="1">
        <f t="shared" si="1"/>
        <v>0.9148606811145511</v>
      </c>
    </row>
    <row r="19" spans="1:9" ht="15.6" customHeight="1">
      <c r="A19" s="4" t="s">
        <v>35</v>
      </c>
      <c r="B19" s="5">
        <v>1655.3720000000001</v>
      </c>
      <c r="C19" s="5">
        <v>1589.8340000000001</v>
      </c>
      <c r="D19" s="5">
        <v>1683.806</v>
      </c>
      <c r="E19" s="1">
        <f t="shared" si="0"/>
        <v>1.0171768037637461</v>
      </c>
      <c r="F19" s="5">
        <v>1932</v>
      </c>
      <c r="G19" s="5">
        <v>2022</v>
      </c>
      <c r="H19" s="5">
        <v>2048</v>
      </c>
      <c r="I19" s="1">
        <f t="shared" si="1"/>
        <v>1.0600414078674949</v>
      </c>
    </row>
    <row r="20" spans="1:9" ht="15.6" customHeight="1">
      <c r="A20" s="4" t="s">
        <v>36</v>
      </c>
      <c r="B20" s="5">
        <v>2017.913</v>
      </c>
      <c r="C20" s="5">
        <v>2257.6570000000002</v>
      </c>
      <c r="D20" s="5">
        <v>2379.8359999999998</v>
      </c>
      <c r="E20" s="1">
        <f t="shared" si="0"/>
        <v>1.1793551059931719</v>
      </c>
      <c r="F20" s="5">
        <v>1732</v>
      </c>
      <c r="G20" s="5">
        <v>1744</v>
      </c>
      <c r="H20" s="5">
        <v>1612</v>
      </c>
      <c r="I20" s="1">
        <f t="shared" si="1"/>
        <v>0.93071593533487296</v>
      </c>
    </row>
    <row r="21" spans="1:9" ht="15.6" customHeight="1">
      <c r="A21" s="4" t="s">
        <v>37</v>
      </c>
      <c r="B21" s="5">
        <v>683.03099999999995</v>
      </c>
      <c r="C21" s="5">
        <v>629.03700000000003</v>
      </c>
      <c r="D21" s="5">
        <v>739.75800000000004</v>
      </c>
      <c r="E21" s="1">
        <f t="shared" si="0"/>
        <v>1.0830518673383787</v>
      </c>
      <c r="F21" s="5">
        <v>758</v>
      </c>
      <c r="G21" s="5">
        <v>655</v>
      </c>
      <c r="H21" s="5">
        <v>784</v>
      </c>
      <c r="I21" s="1">
        <f t="shared" si="1"/>
        <v>1.0343007915567282</v>
      </c>
    </row>
    <row r="22" spans="1:9" ht="15.6" customHeight="1">
      <c r="A22" s="4" t="s">
        <v>38</v>
      </c>
      <c r="B22" s="5">
        <v>219.761</v>
      </c>
      <c r="C22" s="5">
        <v>239.63399999999999</v>
      </c>
      <c r="D22" s="5">
        <v>230.69399999999999</v>
      </c>
      <c r="E22" s="1">
        <f t="shared" si="0"/>
        <v>1.0497495005938269</v>
      </c>
      <c r="F22" s="5">
        <v>450</v>
      </c>
      <c r="G22" s="5">
        <v>444</v>
      </c>
      <c r="H22" s="5">
        <v>447</v>
      </c>
      <c r="I22" s="1">
        <f t="shared" si="1"/>
        <v>0.99333333333333329</v>
      </c>
    </row>
    <row r="23" spans="1:9" ht="15.6" customHeight="1">
      <c r="A23" s="4" t="s">
        <v>39</v>
      </c>
      <c r="B23" s="5">
        <v>1259.0119999999999</v>
      </c>
      <c r="C23" s="5">
        <v>1157.0730000000001</v>
      </c>
      <c r="D23" s="5">
        <v>1091.403</v>
      </c>
      <c r="E23" s="1">
        <f t="shared" si="0"/>
        <v>0.86687259533666083</v>
      </c>
      <c r="F23" s="5">
        <v>1524</v>
      </c>
      <c r="G23" s="5">
        <v>1445</v>
      </c>
      <c r="H23" s="5">
        <v>1389</v>
      </c>
      <c r="I23" s="1">
        <f t="shared" si="1"/>
        <v>0.91141732283464572</v>
      </c>
    </row>
    <row r="24" spans="1:9" ht="15.6" customHeight="1">
      <c r="A24" s="4" t="s">
        <v>40</v>
      </c>
      <c r="B24" s="5">
        <v>125.074</v>
      </c>
      <c r="C24" s="5">
        <v>148.125</v>
      </c>
      <c r="D24" s="5">
        <v>173.63399999999999</v>
      </c>
      <c r="E24" s="1">
        <f t="shared" si="0"/>
        <v>1.3882501559077025</v>
      </c>
      <c r="F24" s="5">
        <v>178</v>
      </c>
      <c r="G24" s="5">
        <v>201</v>
      </c>
      <c r="H24" s="5">
        <v>211</v>
      </c>
      <c r="I24" s="1">
        <f t="shared" si="1"/>
        <v>1.1853932584269662</v>
      </c>
    </row>
    <row r="25" spans="1:9" ht="15.6" customHeight="1">
      <c r="A25" s="4" t="s">
        <v>41</v>
      </c>
      <c r="B25" s="5">
        <v>764.46299999999997</v>
      </c>
      <c r="C25" s="5">
        <v>915.49400000000003</v>
      </c>
      <c r="D25" s="5">
        <v>1031.636</v>
      </c>
      <c r="E25" s="1">
        <f t="shared" si="0"/>
        <v>1.3494910806670826</v>
      </c>
      <c r="F25" s="5">
        <v>509</v>
      </c>
      <c r="G25" s="5">
        <v>588</v>
      </c>
      <c r="H25" s="5">
        <v>733</v>
      </c>
      <c r="I25" s="1">
        <f t="shared" si="1"/>
        <v>1.4400785854616895</v>
      </c>
    </row>
    <row r="26" spans="1:9" ht="15.6" customHeight="1">
      <c r="A26" s="4" t="s">
        <v>42</v>
      </c>
      <c r="B26" s="5">
        <v>648.89300000000003</v>
      </c>
      <c r="C26" s="5">
        <v>747.18</v>
      </c>
      <c r="D26" s="5">
        <v>654.38300000000004</v>
      </c>
      <c r="E26" s="1">
        <f t="shared" si="0"/>
        <v>1.0084605628354752</v>
      </c>
      <c r="F26" s="5">
        <v>441</v>
      </c>
      <c r="G26" s="5">
        <v>561</v>
      </c>
      <c r="H26" s="5">
        <v>556</v>
      </c>
      <c r="I26" s="1">
        <f t="shared" si="1"/>
        <v>1.2607709750566893</v>
      </c>
    </row>
    <row r="27" spans="1:9" ht="15.6" customHeight="1">
      <c r="A27" s="4" t="s">
        <v>43</v>
      </c>
      <c r="B27" s="5">
        <v>1079.404</v>
      </c>
      <c r="C27" s="5">
        <v>1127.8779999999999</v>
      </c>
      <c r="D27" s="5">
        <v>565.69799999999998</v>
      </c>
      <c r="E27" s="1">
        <f t="shared" si="0"/>
        <v>0.52408366098328329</v>
      </c>
      <c r="F27" s="5">
        <v>499</v>
      </c>
      <c r="G27" s="5">
        <v>501</v>
      </c>
      <c r="H27" s="5">
        <v>272</v>
      </c>
      <c r="I27" s="1">
        <f t="shared" si="1"/>
        <v>0.54509018036072143</v>
      </c>
    </row>
    <row r="28" spans="1:9" ht="15.6" customHeight="1">
      <c r="A28" s="4" t="s">
        <v>44</v>
      </c>
      <c r="B28" s="5">
        <v>1588.13</v>
      </c>
      <c r="C28" s="5">
        <v>1445.0070000000001</v>
      </c>
      <c r="D28" s="5">
        <v>1685.915</v>
      </c>
      <c r="E28" s="1">
        <f t="shared" si="0"/>
        <v>1.0615724153564254</v>
      </c>
      <c r="F28" s="5">
        <v>1337</v>
      </c>
      <c r="G28" s="5">
        <v>1283</v>
      </c>
      <c r="H28" s="5">
        <v>1448</v>
      </c>
      <c r="I28" s="1">
        <f t="shared" si="1"/>
        <v>1.0830216903515333</v>
      </c>
    </row>
    <row r="29" spans="1:9" ht="15.6" customHeight="1">
      <c r="A29" s="4" t="s">
        <v>45</v>
      </c>
      <c r="B29" s="5">
        <v>2164.8069999999998</v>
      </c>
      <c r="C29" s="5">
        <v>2025.271</v>
      </c>
      <c r="D29" s="5">
        <v>2118.0189999999998</v>
      </c>
      <c r="E29" s="1">
        <f t="shared" si="0"/>
        <v>0.97838698784695355</v>
      </c>
      <c r="F29" s="5">
        <v>753</v>
      </c>
      <c r="G29" s="5">
        <v>657</v>
      </c>
      <c r="H29" s="5">
        <v>691</v>
      </c>
      <c r="I29" s="1">
        <f t="shared" si="1"/>
        <v>0.91766268260292161</v>
      </c>
    </row>
    <row r="30" spans="1:9" ht="15.6" customHeight="1">
      <c r="A30" s="4" t="s">
        <v>60</v>
      </c>
      <c r="B30" s="5">
        <v>4038.8519999999999</v>
      </c>
      <c r="C30" s="5">
        <v>3746.6640000000002</v>
      </c>
      <c r="D30" s="5">
        <v>3957.886</v>
      </c>
      <c r="E30" s="1">
        <f t="shared" si="0"/>
        <v>0.97995321442825833</v>
      </c>
      <c r="F30" s="5">
        <v>477</v>
      </c>
      <c r="G30" s="5">
        <v>459</v>
      </c>
      <c r="H30" s="5">
        <v>466</v>
      </c>
      <c r="I30" s="1">
        <f t="shared" si="1"/>
        <v>0.97693920335429774</v>
      </c>
    </row>
    <row r="31" spans="1:9" ht="15.6" customHeight="1">
      <c r="A31" s="4" t="s">
        <v>61</v>
      </c>
      <c r="B31" s="5">
        <v>330.94499999999999</v>
      </c>
      <c r="C31" s="5">
        <v>548.74699999999996</v>
      </c>
      <c r="D31" s="5">
        <v>315.79899999999998</v>
      </c>
      <c r="E31" s="1">
        <f t="shared" si="0"/>
        <v>0.954234087235039</v>
      </c>
      <c r="F31" s="5">
        <v>39</v>
      </c>
      <c r="G31" s="5">
        <v>55</v>
      </c>
      <c r="H31" s="5">
        <v>51</v>
      </c>
      <c r="I31" s="1">
        <f t="shared" si="1"/>
        <v>1.3076923076923077</v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42988.883999999998</v>
      </c>
      <c r="C34" s="6">
        <f>SUM(C5:C33)</f>
        <v>42593.271999999997</v>
      </c>
      <c r="D34" s="6">
        <f>SUM(D5:D33)</f>
        <v>43373.593999999997</v>
      </c>
      <c r="E34" s="7">
        <f t="shared" si="0"/>
        <v>1.0089490576215006</v>
      </c>
      <c r="F34" s="6">
        <f>SUM(F5:F33)</f>
        <v>28287</v>
      </c>
      <c r="G34" s="6">
        <f>SUM(G5:G33)</f>
        <v>27998</v>
      </c>
      <c r="H34" s="6">
        <f>SUM(H5:H33)</f>
        <v>28669</v>
      </c>
      <c r="I34" s="7">
        <f t="shared" si="1"/>
        <v>1.0135044366670203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I34"/>
  <sheetViews>
    <sheetView workbookViewId="0">
      <selection activeCell="B4" sqref="B4:H4"/>
    </sheetView>
  </sheetViews>
  <sheetFormatPr defaultRowHeight="12.75"/>
  <cols>
    <col min="1" max="1" width="36.42578125" customWidth="1"/>
  </cols>
  <sheetData>
    <row r="1" spans="1:9" ht="21" thickBot="1">
      <c r="A1" s="94" t="s">
        <v>3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99" t="s">
        <v>6</v>
      </c>
      <c r="B3" s="91" t="s">
        <v>0</v>
      </c>
      <c r="C3" s="91"/>
      <c r="D3" s="91"/>
      <c r="E3" s="91"/>
      <c r="F3" s="91" t="s">
        <v>1</v>
      </c>
      <c r="G3" s="91"/>
      <c r="H3" s="91"/>
      <c r="I3" s="91"/>
    </row>
    <row r="4" spans="1:9" ht="16.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</row>
    <row r="5" spans="1:9" ht="15.6" customHeight="1">
      <c r="A5" s="4" t="s">
        <v>21</v>
      </c>
      <c r="B5" s="5">
        <v>7696.8869999999997</v>
      </c>
      <c r="C5" s="5">
        <v>7437.9459999999999</v>
      </c>
      <c r="D5" s="5">
        <v>8199.9269999999997</v>
      </c>
      <c r="E5" s="22">
        <f>IF(OR(D5=0,B5=0),"",D5/B5)</f>
        <v>1.0653562927453657</v>
      </c>
      <c r="F5" s="5">
        <v>1193</v>
      </c>
      <c r="G5" s="5">
        <v>1208</v>
      </c>
      <c r="H5" s="5">
        <v>1297</v>
      </c>
      <c r="I5" s="22">
        <f>IF(OR(H5=0,F5=0),"",H5/F5)</f>
        <v>1.0871751886001677</v>
      </c>
    </row>
    <row r="6" spans="1:9" ht="15.6" customHeight="1">
      <c r="A6" s="4" t="s">
        <v>22</v>
      </c>
      <c r="B6" s="5">
        <v>0</v>
      </c>
      <c r="C6" s="5">
        <v>5.0910000000000002</v>
      </c>
      <c r="D6" s="5">
        <v>3.3460000000000001</v>
      </c>
      <c r="E6" s="22" t="str">
        <f t="shared" ref="E6:E34" si="0">IF(OR(D6=0,B6=0),"",D6/B6)</f>
        <v/>
      </c>
      <c r="F6" s="5">
        <v>0</v>
      </c>
      <c r="G6" s="5">
        <v>1</v>
      </c>
      <c r="H6" s="5">
        <v>1</v>
      </c>
      <c r="I6" s="22" t="str">
        <f t="shared" ref="I6:I34" si="1">IF(OR(H6=0,F6=0),"",H6/F6)</f>
        <v/>
      </c>
    </row>
    <row r="7" spans="1:9" ht="15.6" customHeight="1">
      <c r="A7" s="4" t="s">
        <v>23</v>
      </c>
      <c r="B7" s="5">
        <v>21.428999999999998</v>
      </c>
      <c r="C7" s="5">
        <v>6.7160000000000002</v>
      </c>
      <c r="D7" s="5">
        <v>12.430999999999999</v>
      </c>
      <c r="E7" s="22">
        <f t="shared" si="0"/>
        <v>0.58010173129870735</v>
      </c>
      <c r="F7" s="5">
        <v>2</v>
      </c>
      <c r="G7" s="5">
        <v>2</v>
      </c>
      <c r="H7" s="5">
        <v>3</v>
      </c>
      <c r="I7" s="22">
        <f t="shared" si="1"/>
        <v>1.5</v>
      </c>
    </row>
    <row r="8" spans="1:9" ht="15.6" customHeight="1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6" customHeight="1">
      <c r="A9" s="4" t="s">
        <v>25</v>
      </c>
      <c r="B9" s="5">
        <v>9.9640000000000004</v>
      </c>
      <c r="C9" s="5">
        <v>34.095999999999997</v>
      </c>
      <c r="D9" s="5">
        <v>14.946</v>
      </c>
      <c r="E9" s="22">
        <f t="shared" si="0"/>
        <v>1.5</v>
      </c>
      <c r="F9" s="5">
        <v>2</v>
      </c>
      <c r="G9" s="5">
        <v>5</v>
      </c>
      <c r="H9" s="5">
        <v>3</v>
      </c>
      <c r="I9" s="22">
        <f t="shared" si="1"/>
        <v>1.5</v>
      </c>
    </row>
    <row r="10" spans="1:9" ht="15.6" customHeight="1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6" customHeight="1">
      <c r="A11" s="4" t="s">
        <v>27</v>
      </c>
      <c r="B11" s="5">
        <v>12.989000000000001</v>
      </c>
      <c r="C11" s="5">
        <v>24.097999999999999</v>
      </c>
      <c r="D11" s="5">
        <v>41.572000000000003</v>
      </c>
      <c r="E11" s="22">
        <f t="shared" si="0"/>
        <v>3.200554315189776</v>
      </c>
      <c r="F11" s="5">
        <v>1</v>
      </c>
      <c r="G11" s="5">
        <v>3</v>
      </c>
      <c r="H11" s="5">
        <v>4</v>
      </c>
      <c r="I11" s="22">
        <f t="shared" si="1"/>
        <v>4</v>
      </c>
    </row>
    <row r="12" spans="1:9" ht="15.6" customHeight="1">
      <c r="A12" s="4" t="s">
        <v>28</v>
      </c>
      <c r="B12" s="5">
        <v>0</v>
      </c>
      <c r="C12" s="5">
        <v>0</v>
      </c>
      <c r="D12" s="5">
        <v>0</v>
      </c>
      <c r="E12" s="22" t="str">
        <f t="shared" si="0"/>
        <v/>
      </c>
      <c r="F12" s="5">
        <v>0</v>
      </c>
      <c r="G12" s="5">
        <v>0</v>
      </c>
      <c r="H12" s="5">
        <v>0</v>
      </c>
      <c r="I12" s="22" t="str">
        <f t="shared" si="1"/>
        <v/>
      </c>
    </row>
    <row r="13" spans="1:9" ht="15.6" customHeight="1">
      <c r="A13" s="4" t="s">
        <v>29</v>
      </c>
      <c r="B13" s="5">
        <v>0</v>
      </c>
      <c r="C13" s="5">
        <v>0</v>
      </c>
      <c r="D13" s="5">
        <v>0</v>
      </c>
      <c r="E13" s="22" t="str">
        <f t="shared" si="0"/>
        <v/>
      </c>
      <c r="F13" s="5">
        <v>0</v>
      </c>
      <c r="G13" s="5">
        <v>0</v>
      </c>
      <c r="H13" s="5">
        <v>0</v>
      </c>
      <c r="I13" s="22" t="str">
        <f t="shared" si="1"/>
        <v/>
      </c>
    </row>
    <row r="14" spans="1:9" ht="15.6" customHeight="1">
      <c r="A14" s="4" t="s">
        <v>30</v>
      </c>
      <c r="B14" s="5">
        <v>0</v>
      </c>
      <c r="C14" s="5">
        <v>0</v>
      </c>
      <c r="D14" s="5">
        <v>0</v>
      </c>
      <c r="E14" s="22" t="str">
        <f t="shared" si="0"/>
        <v/>
      </c>
      <c r="F14" s="5">
        <v>0</v>
      </c>
      <c r="G14" s="5">
        <v>0</v>
      </c>
      <c r="H14" s="5">
        <v>0</v>
      </c>
      <c r="I14" s="22" t="str">
        <f t="shared" si="1"/>
        <v/>
      </c>
    </row>
    <row r="15" spans="1:9" ht="15.6" customHeight="1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6" customHeight="1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6" customHeight="1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6" customHeight="1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6" customHeight="1">
      <c r="A19" s="4" t="s">
        <v>35</v>
      </c>
      <c r="B19" s="5">
        <v>42.503999999999998</v>
      </c>
      <c r="C19" s="5">
        <v>17.201000000000001</v>
      </c>
      <c r="D19" s="5">
        <v>0</v>
      </c>
      <c r="E19" s="22" t="str">
        <f t="shared" si="0"/>
        <v/>
      </c>
      <c r="F19" s="5">
        <v>3</v>
      </c>
      <c r="G19" s="5">
        <v>1</v>
      </c>
      <c r="H19" s="5">
        <v>0</v>
      </c>
      <c r="I19" s="22" t="str">
        <f t="shared" si="1"/>
        <v/>
      </c>
    </row>
    <row r="20" spans="1:9" ht="15.6" customHeight="1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6" customHeight="1">
      <c r="A21" s="4" t="s">
        <v>37</v>
      </c>
      <c r="B21" s="5">
        <v>0</v>
      </c>
      <c r="C21" s="5">
        <v>0</v>
      </c>
      <c r="D21" s="5">
        <v>0</v>
      </c>
      <c r="E21" s="22" t="str">
        <f t="shared" si="0"/>
        <v/>
      </c>
      <c r="F21" s="5">
        <v>0</v>
      </c>
      <c r="G21" s="5">
        <v>0</v>
      </c>
      <c r="H21" s="5">
        <v>0</v>
      </c>
      <c r="I21" s="22" t="str">
        <f t="shared" si="1"/>
        <v/>
      </c>
    </row>
    <row r="22" spans="1:9" ht="15.6" customHeight="1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6" customHeight="1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6" customHeight="1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6" customHeight="1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6" customHeight="1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6" customHeight="1">
      <c r="A27" s="4" t="s">
        <v>43</v>
      </c>
      <c r="B27" s="5">
        <v>31.599</v>
      </c>
      <c r="C27" s="5">
        <v>13.577</v>
      </c>
      <c r="D27" s="5">
        <v>11.534000000000001</v>
      </c>
      <c r="E27" s="22">
        <f t="shared" si="0"/>
        <v>0.36501155099844934</v>
      </c>
      <c r="F27" s="5">
        <v>5</v>
      </c>
      <c r="G27" s="5">
        <v>2</v>
      </c>
      <c r="H27" s="5">
        <v>2</v>
      </c>
      <c r="I27" s="22">
        <f t="shared" si="1"/>
        <v>0.4</v>
      </c>
    </row>
    <row r="28" spans="1:9" ht="15.6" customHeight="1">
      <c r="A28" s="4" t="s">
        <v>44</v>
      </c>
      <c r="B28" s="5">
        <v>0</v>
      </c>
      <c r="C28" s="5">
        <v>6.81</v>
      </c>
      <c r="D28" s="5">
        <v>0</v>
      </c>
      <c r="E28" s="22" t="str">
        <f t="shared" si="0"/>
        <v/>
      </c>
      <c r="F28" s="5">
        <v>0</v>
      </c>
      <c r="G28" s="5">
        <v>1</v>
      </c>
      <c r="H28" s="5">
        <v>0</v>
      </c>
      <c r="I28" s="22" t="str">
        <f t="shared" si="1"/>
        <v/>
      </c>
    </row>
    <row r="29" spans="1:9" ht="15.6" customHeight="1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6" customHeight="1">
      <c r="A30" s="4" t="s">
        <v>60</v>
      </c>
      <c r="B30" s="5">
        <v>124.85</v>
      </c>
      <c r="C30" s="5">
        <v>121.453</v>
      </c>
      <c r="D30" s="5">
        <v>95.912999999999997</v>
      </c>
      <c r="E30" s="22">
        <f t="shared" si="0"/>
        <v>0.7682258710452543</v>
      </c>
      <c r="F30" s="5">
        <v>11</v>
      </c>
      <c r="G30" s="5">
        <v>11</v>
      </c>
      <c r="H30" s="5">
        <v>14</v>
      </c>
      <c r="I30" s="22">
        <f t="shared" si="1"/>
        <v>1.2727272727272727</v>
      </c>
    </row>
    <row r="31" spans="1:9" ht="15.6" customHeight="1">
      <c r="A31" s="4" t="s">
        <v>61</v>
      </c>
      <c r="B31" s="5">
        <v>4.7210000000000001</v>
      </c>
      <c r="C31" s="5">
        <v>0</v>
      </c>
      <c r="D31" s="5">
        <v>0</v>
      </c>
      <c r="E31" s="22" t="str">
        <f t="shared" si="0"/>
        <v/>
      </c>
      <c r="F31" s="5">
        <v>1</v>
      </c>
      <c r="G31" s="5">
        <v>0</v>
      </c>
      <c r="H31" s="5">
        <v>0</v>
      </c>
      <c r="I31" s="22" t="str">
        <f t="shared" si="1"/>
        <v/>
      </c>
    </row>
    <row r="32" spans="1:9" ht="15.6" customHeight="1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6" customHeight="1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6" customHeight="1">
      <c r="A34" s="9" t="s">
        <v>2</v>
      </c>
      <c r="B34" s="9">
        <f>SUM(B5:B33)</f>
        <v>7944.9429999999993</v>
      </c>
      <c r="C34" s="9">
        <f>SUM(C5:C33)</f>
        <v>7666.9880000000012</v>
      </c>
      <c r="D34" s="9">
        <f>SUM(D5:D33)</f>
        <v>8379.6689999999999</v>
      </c>
      <c r="E34" s="23">
        <f t="shared" si="0"/>
        <v>1.0547173214458556</v>
      </c>
      <c r="F34" s="9">
        <f>SUM(F5:F33)</f>
        <v>1218</v>
      </c>
      <c r="G34" s="9">
        <f>SUM(G5:G33)</f>
        <v>1234</v>
      </c>
      <c r="H34" s="9">
        <f>SUM(H5:H33)</f>
        <v>1324</v>
      </c>
      <c r="I34" s="23">
        <f t="shared" si="1"/>
        <v>1.0870279146141215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I1:I3 E1:E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F10" sqref="F10"/>
    </sheetView>
  </sheetViews>
  <sheetFormatPr defaultRowHeight="12.75"/>
  <cols>
    <col min="1" max="1" width="36.140625" customWidth="1"/>
  </cols>
  <sheetData>
    <row r="1" spans="1:9" ht="21" thickBot="1">
      <c r="A1" s="119" t="s">
        <v>3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122" t="s">
        <v>53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5.75" customHeight="1">
      <c r="A4" s="122"/>
      <c r="B4" s="68">
        <v>2017</v>
      </c>
      <c r="C4" s="68">
        <v>2018</v>
      </c>
      <c r="D4" s="68">
        <v>2019</v>
      </c>
      <c r="E4" s="69" t="s">
        <v>14</v>
      </c>
      <c r="F4" s="70">
        <v>2017</v>
      </c>
      <c r="G4" s="70">
        <v>2018</v>
      </c>
      <c r="H4" s="70">
        <v>2019</v>
      </c>
      <c r="I4" s="71" t="s">
        <v>14</v>
      </c>
    </row>
    <row r="5" spans="1:9" ht="15.75">
      <c r="A5" s="4" t="s">
        <v>21</v>
      </c>
      <c r="B5" s="5">
        <v>1.8660000000000001</v>
      </c>
      <c r="C5" s="5">
        <v>0</v>
      </c>
      <c r="D5" s="5">
        <v>0</v>
      </c>
      <c r="E5" s="22" t="str">
        <f>IF(OR(D5=0,B5=0),"",D5/B5)</f>
        <v/>
      </c>
      <c r="F5" s="5">
        <v>1</v>
      </c>
      <c r="G5" s="5">
        <v>0</v>
      </c>
      <c r="H5" s="5">
        <v>0</v>
      </c>
      <c r="I5" s="22" t="str">
        <f>IF(OR(H5=0,F5=0),"",H5/F5)</f>
        <v/>
      </c>
    </row>
    <row r="6" spans="1:9" ht="15.75">
      <c r="A6" s="4" t="s">
        <v>22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.75">
      <c r="A7" s="4" t="s">
        <v>23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.75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75">
      <c r="A9" s="4" t="s">
        <v>25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.75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75">
      <c r="A11" s="4" t="s">
        <v>27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.75">
      <c r="A12" s="4" t="s">
        <v>28</v>
      </c>
      <c r="B12" s="5">
        <v>1704.7190000000001</v>
      </c>
      <c r="C12" s="5">
        <v>1660.518</v>
      </c>
      <c r="D12" s="5">
        <v>1620.7159999999999</v>
      </c>
      <c r="E12" s="22">
        <f t="shared" si="0"/>
        <v>0.95072325702945759</v>
      </c>
      <c r="F12" s="5">
        <v>1651</v>
      </c>
      <c r="G12" s="5">
        <v>1621</v>
      </c>
      <c r="H12" s="5">
        <v>1567</v>
      </c>
      <c r="I12" s="22">
        <f t="shared" si="1"/>
        <v>0.94912174439733499</v>
      </c>
    </row>
    <row r="13" spans="1:9" ht="15.75">
      <c r="A13" s="4" t="s">
        <v>29</v>
      </c>
      <c r="B13" s="5">
        <v>1977.3789999999999</v>
      </c>
      <c r="C13" s="5">
        <v>1635.8610000000001</v>
      </c>
      <c r="D13" s="5">
        <v>1597.441</v>
      </c>
      <c r="E13" s="22">
        <f t="shared" si="0"/>
        <v>0.80785777536830328</v>
      </c>
      <c r="F13" s="5">
        <v>1752</v>
      </c>
      <c r="G13" s="5">
        <v>1722</v>
      </c>
      <c r="H13" s="5">
        <v>1630</v>
      </c>
      <c r="I13" s="22">
        <f t="shared" si="1"/>
        <v>0.93036529680365299</v>
      </c>
    </row>
    <row r="14" spans="1:9" ht="15.75">
      <c r="A14" s="4" t="s">
        <v>30</v>
      </c>
      <c r="B14" s="5">
        <v>31.571999999999999</v>
      </c>
      <c r="C14" s="5">
        <v>38.933999999999997</v>
      </c>
      <c r="D14" s="5">
        <v>33.24</v>
      </c>
      <c r="E14" s="22">
        <f t="shared" si="0"/>
        <v>1.0528316229570507</v>
      </c>
      <c r="F14" s="5">
        <v>55</v>
      </c>
      <c r="G14" s="5">
        <v>73</v>
      </c>
      <c r="H14" s="5">
        <v>44</v>
      </c>
      <c r="I14" s="22">
        <f t="shared" si="1"/>
        <v>0.8</v>
      </c>
    </row>
    <row r="15" spans="1:9" ht="15.75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75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75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75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75">
      <c r="A19" s="4" t="s">
        <v>35</v>
      </c>
      <c r="B19" s="5">
        <v>0</v>
      </c>
      <c r="C19" s="5">
        <v>1.177</v>
      </c>
      <c r="D19" s="5">
        <v>0</v>
      </c>
      <c r="E19" s="22" t="str">
        <f t="shared" si="0"/>
        <v/>
      </c>
      <c r="F19" s="5">
        <v>0</v>
      </c>
      <c r="G19" s="5">
        <v>1</v>
      </c>
      <c r="H19" s="5">
        <v>0</v>
      </c>
      <c r="I19" s="22" t="str">
        <f t="shared" si="1"/>
        <v/>
      </c>
    </row>
    <row r="20" spans="1:9" ht="15.75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75">
      <c r="A21" s="4" t="s">
        <v>37</v>
      </c>
      <c r="B21" s="5">
        <v>0.91600000000000004</v>
      </c>
      <c r="C21" s="5">
        <v>0</v>
      </c>
      <c r="D21" s="5">
        <v>0</v>
      </c>
      <c r="E21" s="22" t="str">
        <f t="shared" si="0"/>
        <v/>
      </c>
      <c r="F21" s="5">
        <v>1</v>
      </c>
      <c r="G21" s="5">
        <v>0</v>
      </c>
      <c r="H21" s="5">
        <v>0</v>
      </c>
      <c r="I21" s="22" t="str">
        <f t="shared" si="1"/>
        <v/>
      </c>
    </row>
    <row r="22" spans="1:9" ht="15.75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75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75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75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75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75">
      <c r="A27" s="4" t="s">
        <v>43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.75">
      <c r="A28" s="4" t="s">
        <v>44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.75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75">
      <c r="A30" s="4" t="s">
        <v>60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.75">
      <c r="A31" s="4" t="s">
        <v>61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.7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7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75">
      <c r="A34" s="72" t="s">
        <v>2</v>
      </c>
      <c r="B34" s="72">
        <f>SUM(B5:B33)</f>
        <v>3716.4520000000002</v>
      </c>
      <c r="C34" s="72">
        <f>SUM(C5:C33)</f>
        <v>3336.4900000000002</v>
      </c>
      <c r="D34" s="72">
        <f>SUM(D5:D33)</f>
        <v>3251.3969999999999</v>
      </c>
      <c r="E34" s="73">
        <f t="shared" si="0"/>
        <v>0.87486586669221067</v>
      </c>
      <c r="F34" s="72">
        <f>SUM(F5:F33)</f>
        <v>3460</v>
      </c>
      <c r="G34" s="72">
        <f>SUM(G5:G33)</f>
        <v>3417</v>
      </c>
      <c r="H34" s="72">
        <f>SUM(H5:H33)</f>
        <v>3241</v>
      </c>
      <c r="I34" s="73">
        <f t="shared" si="1"/>
        <v>0.93670520231213872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CaseMix</vt:lpstr>
      <vt:lpstr>CM_total</vt:lpstr>
      <vt:lpstr>CM_alfa</vt:lpstr>
      <vt:lpstr>CM_vyjm.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2019-09-12T07:43:22Z</dcterms:modified>
</cp:coreProperties>
</file>